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bin" ContentType="application/vnd.openxmlformats-officedocument.spreadsheetml.printerSettings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SO 05 - HZ Hošťálkovice -..." sheetId="2" r:id="rId2"/>
    <sheet name="166021 - SO 01 - SO 01 Re..." sheetId="3" r:id="rId3"/>
    <sheet name="166022 - SO 02 Příst -  S..." sheetId="4" r:id="rId4"/>
    <sheet name="166023 - SO 03 Sušic -  S..." sheetId="5" r:id="rId5"/>
    <sheet name="166024 - SO 04 Sklad -  S..." sheetId="6" r:id="rId6"/>
    <sheet name="166025 - Vedlejší a -  Ve..." sheetId="7" r:id="rId7"/>
    <sheet name="SO 01 - SO 01 Rekonstrukc..." sheetId="8" r:id="rId8"/>
    <sheet name="SO 02 - Přístavba - SO 02..." sheetId="9" r:id="rId9"/>
    <sheet name="SO 06.1 - SO 06.1 Přípojk..." sheetId="10" r:id="rId10"/>
    <sheet name="SO 06.2 - SO 06.2 Přípojk..." sheetId="11" r:id="rId11"/>
    <sheet name="SO 06.3 - SO 06.3 Přípojk..." sheetId="12" r:id="rId12"/>
    <sheet name="SO 08 - SO 08 Odlučovač l..." sheetId="13" r:id="rId13"/>
    <sheet name="HZ Hošťálkovice - SO 01,S..." sheetId="14" r:id="rId14"/>
    <sheet name="Pokyny pro vyplnění" sheetId="15" r:id="rId15"/>
  </sheets>
  <definedNames>
    <definedName name="_xlnm.Print_Area" localSheetId="0">'Rekapitulace stavby'!$D$4:$AO$33,'Rekapitulace stavby'!$C$39:$AQ$65</definedName>
    <definedName name="_xlnm.Print_Titles" localSheetId="0">'Rekapitulace stavby'!$49:$49</definedName>
    <definedName name="_xlnm._FilterDatabase" localSheetId="1" hidden="1">'SO 05 - HZ Hošťálkovice -...'!$C$75:$K$139</definedName>
    <definedName name="_xlnm.Print_Area" localSheetId="1">'SO 05 - HZ Hošťálkovice -...'!$C$4:$J$36,'SO 05 - HZ Hošťálkovice -...'!$C$42:$J$57,'SO 05 - HZ Hošťálkovice -...'!$C$63:$K$139</definedName>
    <definedName name="_xlnm.Print_Titles" localSheetId="1">'SO 05 - HZ Hošťálkovice -...'!$75:$75</definedName>
    <definedName name="_xlnm._FilterDatabase" localSheetId="2" hidden="1">'166021 - SO 01 - SO 01 Re...'!$C$97:$K$625</definedName>
    <definedName name="_xlnm.Print_Area" localSheetId="2">'166021 - SO 01 - SO 01 Re...'!$C$4:$J$36,'166021 - SO 01 - SO 01 Re...'!$C$42:$J$79,'166021 - SO 01 - SO 01 Re...'!$C$85:$K$625</definedName>
    <definedName name="_xlnm.Print_Titles" localSheetId="2">'166021 - SO 01 - SO 01 Re...'!$97:$97</definedName>
    <definedName name="_xlnm._FilterDatabase" localSheetId="3" hidden="1">'166022 - SO 02 Příst -  S...'!$C$96:$K$503</definedName>
    <definedName name="_xlnm.Print_Area" localSheetId="3">'166022 - SO 02 Příst -  S...'!$C$4:$J$36,'166022 - SO 02 Příst -  S...'!$C$42:$J$78,'166022 - SO 02 Příst -  S...'!$C$84:$K$503</definedName>
    <definedName name="_xlnm.Print_Titles" localSheetId="3">'166022 - SO 02 Příst -  S...'!$96:$96</definedName>
    <definedName name="_xlnm._FilterDatabase" localSheetId="4" hidden="1">'166023 - SO 03 Sušic -  S...'!$C$94:$K$310</definedName>
    <definedName name="_xlnm.Print_Area" localSheetId="4">'166023 - SO 03 Sušic -  S...'!$C$4:$J$36,'166023 - SO 03 Sušic -  S...'!$C$42:$J$76,'166023 - SO 03 Sušic -  S...'!$C$82:$K$310</definedName>
    <definedName name="_xlnm.Print_Titles" localSheetId="4">'166023 - SO 03 Sušic -  S...'!$94:$94</definedName>
    <definedName name="_xlnm._FilterDatabase" localSheetId="5" hidden="1">'166024 - SO 04 Sklad -  S...'!$C$96:$K$303</definedName>
    <definedName name="_xlnm.Print_Area" localSheetId="5">'166024 - SO 04 Sklad -  S...'!$C$4:$J$36,'166024 - SO 04 Sklad -  S...'!$C$42:$J$78,'166024 - SO 04 Sklad -  S...'!$C$84:$K$303</definedName>
    <definedName name="_xlnm.Print_Titles" localSheetId="5">'166024 - SO 04 Sklad -  S...'!$96:$96</definedName>
    <definedName name="_xlnm._FilterDatabase" localSheetId="6" hidden="1">'166025 - Vedlejší a -  Ve...'!$C$78:$K$89</definedName>
    <definedName name="_xlnm.Print_Area" localSheetId="6">'166025 - Vedlejší a -  Ve...'!$C$4:$J$36,'166025 - Vedlejší a -  Ve...'!$C$42:$J$60,'166025 - Vedlejší a -  Ve...'!$C$66:$K$89</definedName>
    <definedName name="_xlnm.Print_Titles" localSheetId="6">'166025 - Vedlejší a -  Ve...'!$78:$78</definedName>
    <definedName name="_xlnm._FilterDatabase" localSheetId="7" hidden="1">'SO 01 - SO 01 Rekonstrukc...'!$C$91:$K$246</definedName>
    <definedName name="_xlnm.Print_Area" localSheetId="7">'SO 01 - SO 01 Rekonstrukc...'!$C$4:$J$36,'SO 01 - SO 01 Rekonstrukc...'!$C$42:$J$73,'SO 01 - SO 01 Rekonstrukc...'!$C$79:$K$246</definedName>
    <definedName name="_xlnm.Print_Titles" localSheetId="7">'SO 01 - SO 01 Rekonstrukc...'!$91:$91</definedName>
    <definedName name="_xlnm._FilterDatabase" localSheetId="8" hidden="1">'SO 02 - Přístavba - SO 02...'!$C$87:$K$231</definedName>
    <definedName name="_xlnm.Print_Area" localSheetId="8">'SO 02 - Přístavba - SO 02...'!$C$4:$J$36,'SO 02 - Přístavba - SO 02...'!$C$42:$J$69,'SO 02 - Přístavba - SO 02...'!$C$75:$K$231</definedName>
    <definedName name="_xlnm.Print_Titles" localSheetId="8">'SO 02 - Přístavba - SO 02...'!$87:$87</definedName>
    <definedName name="_xlnm._FilterDatabase" localSheetId="9" hidden="1">'SO 06.1 - SO 06.1 Přípojk...'!$C$82:$K$145</definedName>
    <definedName name="_xlnm.Print_Area" localSheetId="9">'SO 06.1 - SO 06.1 Přípojk...'!$C$4:$J$36,'SO 06.1 - SO 06.1 Přípojk...'!$C$42:$J$64,'SO 06.1 - SO 06.1 Přípojk...'!$C$70:$K$145</definedName>
    <definedName name="_xlnm.Print_Titles" localSheetId="9">'SO 06.1 - SO 06.1 Přípojk...'!$82:$82</definedName>
    <definedName name="_xlnm._FilterDatabase" localSheetId="10" hidden="1">'SO 06.2 - SO 06.2 Přípojk...'!$C$80:$K$127</definedName>
    <definedName name="_xlnm.Print_Area" localSheetId="10">'SO 06.2 - SO 06.2 Přípojk...'!$C$4:$J$36,'SO 06.2 - SO 06.2 Přípojk...'!$C$42:$J$62,'SO 06.2 - SO 06.2 Přípojk...'!$C$68:$K$127</definedName>
    <definedName name="_xlnm.Print_Titles" localSheetId="10">'SO 06.2 - SO 06.2 Přípojk...'!$80:$80</definedName>
    <definedName name="_xlnm._FilterDatabase" localSheetId="11" hidden="1">'SO 06.3 - SO 06.3 Přípojk...'!$C$81:$K$133</definedName>
    <definedName name="_xlnm.Print_Area" localSheetId="11">'SO 06.3 - SO 06.3 Přípojk...'!$C$4:$J$36,'SO 06.3 - SO 06.3 Přípojk...'!$C$42:$J$63,'SO 06.3 - SO 06.3 Přípojk...'!$C$69:$K$133</definedName>
    <definedName name="_xlnm.Print_Titles" localSheetId="11">'SO 06.3 - SO 06.3 Přípojk...'!$81:$81</definedName>
    <definedName name="_xlnm._FilterDatabase" localSheetId="12" hidden="1">'SO 08 - SO 08 Odlučovač l...'!$C$80:$K$111</definedName>
    <definedName name="_xlnm.Print_Area" localSheetId="12">'SO 08 - SO 08 Odlučovač l...'!$C$4:$J$36,'SO 08 - SO 08 Odlučovač l...'!$C$42:$J$62,'SO 08 - SO 08 Odlučovač l...'!$C$68:$K$111</definedName>
    <definedName name="_xlnm.Print_Titles" localSheetId="12">'SO 08 - SO 08 Odlučovač l...'!$80:$80</definedName>
    <definedName name="_xlnm._FilterDatabase" localSheetId="13" hidden="1">'HZ Hošťálkovice - SO 01,S...'!$C$88:$K$297</definedName>
    <definedName name="_xlnm.Print_Area" localSheetId="13">'HZ Hošťálkovice - SO 01,S...'!$C$4:$J$36,'HZ Hošťálkovice - SO 01,S...'!$C$42:$J$70,'HZ Hošťálkovice - SO 01,S...'!$C$76:$K$297</definedName>
    <definedName name="_xlnm.Print_Titles" localSheetId="13">'HZ Hošťálkovice - SO 01,S...'!$88:$88</definedName>
    <definedName name="_xlnm.Print_Area" localSheetId="14">'Pokyny pro vyplnění'!$B$2:$K$69,'Pokyny pro vyplnění'!$B$72:$K$116,'Pokyny pro vyplnění'!$B$119:$K$188,'Pokyny pro vyplnění'!$B$196:$K$216</definedName>
  </definedNames>
  <calcPr/>
</workbook>
</file>

<file path=xl/calcChain.xml><?xml version="1.0" encoding="utf-8"?>
<calcChain xmlns="http://schemas.openxmlformats.org/spreadsheetml/2006/main">
  <c i="1" r="AY64"/>
  <c r="AX64"/>
  <c i="14" r="BI297"/>
  <c r="BH297"/>
  <c r="BG297"/>
  <c r="BF297"/>
  <c r="T297"/>
  <c r="R297"/>
  <c r="P297"/>
  <c r="BK297"/>
  <c r="J297"/>
  <c r="BE297"/>
  <c r="BI296"/>
  <c r="BH296"/>
  <c r="BG296"/>
  <c r="BF296"/>
  <c r="T296"/>
  <c r="R296"/>
  <c r="P296"/>
  <c r="BK296"/>
  <c r="J296"/>
  <c r="BE296"/>
  <c r="BI295"/>
  <c r="BH295"/>
  <c r="BG295"/>
  <c r="BF295"/>
  <c r="T295"/>
  <c r="T294"/>
  <c r="R295"/>
  <c r="R294"/>
  <c r="P295"/>
  <c r="P294"/>
  <c r="BK295"/>
  <c r="BK294"/>
  <c r="J294"/>
  <c r="J295"/>
  <c r="BE295"/>
  <c r="J69"/>
  <c r="BI293"/>
  <c r="BH293"/>
  <c r="BG293"/>
  <c r="BF293"/>
  <c r="T293"/>
  <c r="R293"/>
  <c r="P293"/>
  <c r="BK293"/>
  <c r="J293"/>
  <c r="BE293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T288"/>
  <c r="R289"/>
  <c r="R288"/>
  <c r="P289"/>
  <c r="P288"/>
  <c r="BK289"/>
  <c r="BK288"/>
  <c r="J288"/>
  <c r="J289"/>
  <c r="BE289"/>
  <c r="J6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R275"/>
  <c r="P275"/>
  <c r="BK275"/>
  <c r="J275"/>
  <c r="BE275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T271"/>
  <c r="R272"/>
  <c r="R271"/>
  <c r="P272"/>
  <c r="P271"/>
  <c r="BK272"/>
  <c r="BK271"/>
  <c r="J271"/>
  <c r="J272"/>
  <c r="BE272"/>
  <c r="J67"/>
  <c r="BI270"/>
  <c r="BH270"/>
  <c r="BG270"/>
  <c r="BF270"/>
  <c r="T270"/>
  <c r="R270"/>
  <c r="P270"/>
  <c r="BK270"/>
  <c r="J270"/>
  <c r="BE270"/>
  <c r="BI269"/>
  <c r="BH269"/>
  <c r="BG269"/>
  <c r="BF269"/>
  <c r="T269"/>
  <c r="R269"/>
  <c r="P269"/>
  <c r="BK269"/>
  <c r="J269"/>
  <c r="BE269"/>
  <c r="BI268"/>
  <c r="BH268"/>
  <c r="BG268"/>
  <c r="BF268"/>
  <c r="T268"/>
  <c r="T267"/>
  <c r="R268"/>
  <c r="R267"/>
  <c r="P268"/>
  <c r="P267"/>
  <c r="BK268"/>
  <c r="BK267"/>
  <c r="J267"/>
  <c r="J268"/>
  <c r="BE268"/>
  <c r="J66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R263"/>
  <c r="P263"/>
  <c r="BK263"/>
  <c r="J263"/>
  <c r="BE263"/>
  <c r="BI262"/>
  <c r="BH262"/>
  <c r="BG262"/>
  <c r="BF262"/>
  <c r="T262"/>
  <c r="T261"/>
  <c r="R262"/>
  <c r="R261"/>
  <c r="P262"/>
  <c r="P261"/>
  <c r="BK262"/>
  <c r="BK261"/>
  <c r="J261"/>
  <c r="J262"/>
  <c r="BE262"/>
  <c r="J65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R252"/>
  <c r="P252"/>
  <c r="BK252"/>
  <c r="J252"/>
  <c r="BE252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R247"/>
  <c r="P247"/>
  <c r="BK247"/>
  <c r="J247"/>
  <c r="BE247"/>
  <c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T239"/>
  <c r="R240"/>
  <c r="R239"/>
  <c r="P240"/>
  <c r="P239"/>
  <c r="BK240"/>
  <c r="BK239"/>
  <c r="J239"/>
  <c r="J240"/>
  <c r="BE240"/>
  <c r="J64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T233"/>
  <c r="T232"/>
  <c r="R234"/>
  <c r="R233"/>
  <c r="R232"/>
  <c r="P234"/>
  <c r="P233"/>
  <c r="P232"/>
  <c r="BK234"/>
  <c r="BK233"/>
  <c r="J233"/>
  <c r="BK232"/>
  <c r="J232"/>
  <c r="J234"/>
  <c r="BE234"/>
  <c r="J63"/>
  <c r="J62"/>
  <c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T225"/>
  <c r="R226"/>
  <c r="R225"/>
  <c r="P226"/>
  <c r="P225"/>
  <c r="BK226"/>
  <c r="BK225"/>
  <c r="J225"/>
  <c r="J226"/>
  <c r="BE226"/>
  <c r="J61"/>
  <c r="BI224"/>
  <c r="BH224"/>
  <c r="BG224"/>
  <c r="BF224"/>
  <c r="T224"/>
  <c r="T223"/>
  <c r="R224"/>
  <c r="R223"/>
  <c r="P224"/>
  <c r="P223"/>
  <c r="BK224"/>
  <c r="BK223"/>
  <c r="J223"/>
  <c r="J224"/>
  <c r="BE224"/>
  <c r="J60"/>
  <c r="BI220"/>
  <c r="BH220"/>
  <c r="BG220"/>
  <c r="BF220"/>
  <c r="T220"/>
  <c r="T219"/>
  <c r="R220"/>
  <c r="R219"/>
  <c r="P220"/>
  <c r="P219"/>
  <c r="BK220"/>
  <c r="BK219"/>
  <c r="J219"/>
  <c r="J220"/>
  <c r="BE220"/>
  <c r="J59"/>
  <c r="BI218"/>
  <c r="BH218"/>
  <c r="BG218"/>
  <c r="BF218"/>
  <c r="T218"/>
  <c r="R218"/>
  <c r="P218"/>
  <c r="BK218"/>
  <c r="J218"/>
  <c r="BE218"/>
  <c r="BI216"/>
  <c r="BH216"/>
  <c r="BG216"/>
  <c r="BF216"/>
  <c r="T216"/>
  <c r="R216"/>
  <c r="P216"/>
  <c r="BK216"/>
  <c r="J216"/>
  <c r="BE216"/>
  <c r="BI214"/>
  <c r="BH214"/>
  <c r="BG214"/>
  <c r="BF214"/>
  <c r="T214"/>
  <c r="R214"/>
  <c r="P214"/>
  <c r="BK214"/>
  <c r="J214"/>
  <c r="BE214"/>
  <c r="BI211"/>
  <c r="BH211"/>
  <c r="BG211"/>
  <c r="BF211"/>
  <c r="T211"/>
  <c r="T210"/>
  <c r="T209"/>
  <c r="R211"/>
  <c r="R210"/>
  <c r="R209"/>
  <c r="P211"/>
  <c r="P210"/>
  <c r="P209"/>
  <c r="BK211"/>
  <c r="BK210"/>
  <c r="J210"/>
  <c r="BK209"/>
  <c r="J209"/>
  <c r="J211"/>
  <c r="BE211"/>
  <c r="J58"/>
  <c r="J57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F34"/>
  <c i="1" r="BD64"/>
  <c i="14" r="BH90"/>
  <c r="F33"/>
  <c i="1" r="BC64"/>
  <c i="14" r="BG90"/>
  <c r="F32"/>
  <c i="1" r="BB64"/>
  <c i="14" r="BF90"/>
  <c r="J31"/>
  <c i="1" r="AW64"/>
  <c i="14" r="F31"/>
  <c i="1" r="BA64"/>
  <c i="14" r="T90"/>
  <c r="T89"/>
  <c r="R90"/>
  <c r="R89"/>
  <c r="P90"/>
  <c r="P89"/>
  <c i="1" r="AU64"/>
  <c i="14" r="BK90"/>
  <c r="BK89"/>
  <c r="J89"/>
  <c r="J56"/>
  <c r="J27"/>
  <c i="1" r="AG64"/>
  <c i="14" r="J90"/>
  <c r="BE90"/>
  <c r="J30"/>
  <c i="1" r="AV64"/>
  <c i="14" r="F30"/>
  <c i="1" r="AZ64"/>
  <c i="14" r="F83"/>
  <c r="E81"/>
  <c r="F49"/>
  <c r="E47"/>
  <c r="J36"/>
  <c r="J21"/>
  <c r="E21"/>
  <c r="J85"/>
  <c r="J51"/>
  <c r="J20"/>
  <c r="J18"/>
  <c r="E18"/>
  <c r="F86"/>
  <c r="F52"/>
  <c r="J17"/>
  <c r="J15"/>
  <c r="E15"/>
  <c r="F85"/>
  <c r="F51"/>
  <c r="J14"/>
  <c r="J12"/>
  <c r="J83"/>
  <c r="J49"/>
  <c r="E7"/>
  <c r="E79"/>
  <c r="E45"/>
  <c i="1" r="AY63"/>
  <c r="AX63"/>
  <c i="13"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1"/>
  <c r="BI108"/>
  <c r="BH108"/>
  <c r="BG108"/>
  <c r="BF108"/>
  <c r="T108"/>
  <c r="T107"/>
  <c r="R108"/>
  <c r="R107"/>
  <c r="P108"/>
  <c r="P107"/>
  <c r="BK108"/>
  <c r="BK107"/>
  <c r="J107"/>
  <c r="J108"/>
  <c r="BE108"/>
  <c r="J60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9"/>
  <c r="BI98"/>
  <c r="BH98"/>
  <c r="BG98"/>
  <c r="BF98"/>
  <c r="T98"/>
  <c r="R98"/>
  <c r="P98"/>
  <c r="BK98"/>
  <c r="J98"/>
  <c r="BE98"/>
  <c r="BI97"/>
  <c r="BH97"/>
  <c r="BG97"/>
  <c r="BF97"/>
  <c r="T97"/>
  <c r="T96"/>
  <c r="R97"/>
  <c r="R96"/>
  <c r="P97"/>
  <c r="P96"/>
  <c r="BK97"/>
  <c r="BK96"/>
  <c r="J96"/>
  <c r="J97"/>
  <c r="BE97"/>
  <c r="J58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3"/>
  <c i="13" r="BH83"/>
  <c r="F33"/>
  <c i="1" r="BC63"/>
  <c i="13" r="BG83"/>
  <c r="F32"/>
  <c i="1" r="BB63"/>
  <c i="13" r="BF83"/>
  <c r="J31"/>
  <c i="1" r="AW63"/>
  <c i="13" r="F31"/>
  <c i="1" r="BA63"/>
  <c i="13" r="T83"/>
  <c r="T82"/>
  <c r="T81"/>
  <c r="R83"/>
  <c r="R82"/>
  <c r="R81"/>
  <c r="P83"/>
  <c r="P82"/>
  <c r="P81"/>
  <c i="1" r="AU63"/>
  <c i="13" r="BK83"/>
  <c r="BK82"/>
  <c r="J82"/>
  <c r="BK81"/>
  <c r="J81"/>
  <c r="J56"/>
  <c r="J27"/>
  <c i="1" r="AG63"/>
  <c i="13" r="J83"/>
  <c r="BE83"/>
  <c r="J30"/>
  <c i="1" r="AV63"/>
  <c i="13" r="F30"/>
  <c i="1" r="AZ63"/>
  <c i="13"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62"/>
  <c r="AX62"/>
  <c i="12" r="BI133"/>
  <c r="BH133"/>
  <c r="BG133"/>
  <c r="BF133"/>
  <c r="T133"/>
  <c r="R133"/>
  <c r="P133"/>
  <c r="BK133"/>
  <c r="J133"/>
  <c r="BE133"/>
  <c r="BI132"/>
  <c r="BH132"/>
  <c r="BG132"/>
  <c r="BF132"/>
  <c r="T132"/>
  <c r="T131"/>
  <c r="R132"/>
  <c r="R131"/>
  <c r="P132"/>
  <c r="P131"/>
  <c r="BK132"/>
  <c r="BK131"/>
  <c r="J131"/>
  <c r="J132"/>
  <c r="BE132"/>
  <c r="J62"/>
  <c r="BI130"/>
  <c r="BH130"/>
  <c r="BG130"/>
  <c r="BF130"/>
  <c r="T130"/>
  <c r="T129"/>
  <c r="R130"/>
  <c r="R129"/>
  <c r="P130"/>
  <c r="P129"/>
  <c r="BK130"/>
  <c r="BK129"/>
  <c r="J129"/>
  <c r="J130"/>
  <c r="BE130"/>
  <c r="J61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T106"/>
  <c r="R107"/>
  <c r="R106"/>
  <c r="P107"/>
  <c r="P106"/>
  <c r="BK107"/>
  <c r="BK106"/>
  <c r="J106"/>
  <c r="J107"/>
  <c r="BE107"/>
  <c r="J60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T102"/>
  <c r="R103"/>
  <c r="R102"/>
  <c r="P103"/>
  <c r="P102"/>
  <c r="BK103"/>
  <c r="BK102"/>
  <c r="J102"/>
  <c r="J103"/>
  <c r="BE103"/>
  <c r="J59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58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F34"/>
  <c i="1" r="BD62"/>
  <c i="12" r="BH84"/>
  <c r="F33"/>
  <c i="1" r="BC62"/>
  <c i="12" r="BG84"/>
  <c r="F32"/>
  <c i="1" r="BB62"/>
  <c i="12" r="BF84"/>
  <c r="J31"/>
  <c i="1" r="AW62"/>
  <c i="12" r="F31"/>
  <c i="1" r="BA62"/>
  <c i="12" r="T84"/>
  <c r="T83"/>
  <c r="T82"/>
  <c r="R84"/>
  <c r="R83"/>
  <c r="R82"/>
  <c r="P84"/>
  <c r="P83"/>
  <c r="P82"/>
  <c i="1" r="AU62"/>
  <c i="12" r="BK84"/>
  <c r="BK83"/>
  <c r="J83"/>
  <c r="BK82"/>
  <c r="J82"/>
  <c r="J56"/>
  <c r="J27"/>
  <c i="1" r="AG62"/>
  <c i="12" r="J84"/>
  <c r="BE84"/>
  <c r="J30"/>
  <c i="1" r="AV62"/>
  <c i="12" r="F30"/>
  <c i="1" r="AZ62"/>
  <c i="12" r="J57"/>
  <c r="F76"/>
  <c r="E74"/>
  <c r="F49"/>
  <c r="E47"/>
  <c r="J36"/>
  <c r="J21"/>
  <c r="E21"/>
  <c r="J78"/>
  <c r="J51"/>
  <c r="J20"/>
  <c r="J18"/>
  <c r="E18"/>
  <c r="F79"/>
  <c r="F52"/>
  <c r="J17"/>
  <c r="J15"/>
  <c r="E15"/>
  <c r="F78"/>
  <c r="F51"/>
  <c r="J14"/>
  <c r="J12"/>
  <c r="J76"/>
  <c r="J49"/>
  <c r="E7"/>
  <c r="E72"/>
  <c r="E45"/>
  <c i="1" r="AY61"/>
  <c r="AX61"/>
  <c i="11" r="BI127"/>
  <c r="BH127"/>
  <c r="BG127"/>
  <c r="BF127"/>
  <c r="T127"/>
  <c r="T126"/>
  <c r="R127"/>
  <c r="R126"/>
  <c r="P127"/>
  <c r="P126"/>
  <c r="BK127"/>
  <c r="BK126"/>
  <c r="J126"/>
  <c r="J127"/>
  <c r="BE127"/>
  <c r="J61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T108"/>
  <c r="R109"/>
  <c r="R108"/>
  <c r="P109"/>
  <c r="P108"/>
  <c r="BK109"/>
  <c r="BK108"/>
  <c r="J108"/>
  <c r="J109"/>
  <c r="BE109"/>
  <c r="J60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T104"/>
  <c r="R105"/>
  <c r="R104"/>
  <c r="P105"/>
  <c r="P104"/>
  <c r="BK105"/>
  <c r="BK104"/>
  <c r="J104"/>
  <c r="J105"/>
  <c r="BE105"/>
  <c r="J59"/>
  <c r="BI103"/>
  <c r="BH103"/>
  <c r="BG103"/>
  <c r="BF103"/>
  <c r="T103"/>
  <c r="R103"/>
  <c r="P103"/>
  <c r="BK103"/>
  <c r="J103"/>
  <c r="BE103"/>
  <c r="BI102"/>
  <c r="BH102"/>
  <c r="BG102"/>
  <c r="BF102"/>
  <c r="T102"/>
  <c r="T101"/>
  <c r="R102"/>
  <c r="R101"/>
  <c r="P102"/>
  <c r="P101"/>
  <c r="BK102"/>
  <c r="BK101"/>
  <c r="J101"/>
  <c r="J102"/>
  <c r="BE102"/>
  <c r="J58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F34"/>
  <c i="1" r="BD61"/>
  <c i="11" r="BH83"/>
  <c r="F33"/>
  <c i="1" r="BC61"/>
  <c i="11" r="BG83"/>
  <c r="F32"/>
  <c i="1" r="BB61"/>
  <c i="11" r="BF83"/>
  <c r="J31"/>
  <c i="1" r="AW61"/>
  <c i="11" r="F31"/>
  <c i="1" r="BA61"/>
  <c i="11" r="T83"/>
  <c r="T82"/>
  <c r="T81"/>
  <c r="R83"/>
  <c r="R82"/>
  <c r="R81"/>
  <c r="P83"/>
  <c r="P82"/>
  <c r="P81"/>
  <c i="1" r="AU61"/>
  <c i="11" r="BK83"/>
  <c r="BK82"/>
  <c r="J82"/>
  <c r="BK81"/>
  <c r="J81"/>
  <c r="J56"/>
  <c r="J27"/>
  <c i="1" r="AG61"/>
  <c i="11" r="J83"/>
  <c r="BE83"/>
  <c r="J30"/>
  <c i="1" r="AV61"/>
  <c i="11" r="F30"/>
  <c i="1" r="AZ61"/>
  <c i="11" r="J57"/>
  <c r="F75"/>
  <c r="E73"/>
  <c r="F49"/>
  <c r="E47"/>
  <c r="J36"/>
  <c r="J21"/>
  <c r="E21"/>
  <c r="J77"/>
  <c r="J51"/>
  <c r="J20"/>
  <c r="J18"/>
  <c r="E18"/>
  <c r="F78"/>
  <c r="F52"/>
  <c r="J17"/>
  <c r="J15"/>
  <c r="E15"/>
  <c r="F77"/>
  <c r="F51"/>
  <c r="J14"/>
  <c r="J12"/>
  <c r="J75"/>
  <c r="J49"/>
  <c r="E7"/>
  <c r="E71"/>
  <c r="E45"/>
  <c i="1" r="AY60"/>
  <c r="AX60"/>
  <c i="10" r="BI145"/>
  <c r="BH145"/>
  <c r="BG145"/>
  <c r="BF145"/>
  <c r="T145"/>
  <c r="R145"/>
  <c r="P145"/>
  <c r="BK145"/>
  <c r="J145"/>
  <c r="BE145"/>
  <c r="BI144"/>
  <c r="BH144"/>
  <c r="BG144"/>
  <c r="BF144"/>
  <c r="T144"/>
  <c r="T143"/>
  <c r="R144"/>
  <c r="R143"/>
  <c r="P144"/>
  <c r="P143"/>
  <c r="BK144"/>
  <c r="BK143"/>
  <c r="J143"/>
  <c r="J144"/>
  <c r="BE144"/>
  <c r="J6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T136"/>
  <c r="R137"/>
  <c r="R136"/>
  <c r="P137"/>
  <c r="P136"/>
  <c r="BK137"/>
  <c r="BK136"/>
  <c r="J136"/>
  <c r="J137"/>
  <c r="BE137"/>
  <c r="J62"/>
  <c r="BI135"/>
  <c r="BH135"/>
  <c r="BG135"/>
  <c r="BF135"/>
  <c r="T135"/>
  <c r="T134"/>
  <c r="R135"/>
  <c r="R134"/>
  <c r="P135"/>
  <c r="P134"/>
  <c r="BK135"/>
  <c r="BK134"/>
  <c r="J134"/>
  <c r="J135"/>
  <c r="BE135"/>
  <c r="J61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T113"/>
  <c r="R114"/>
  <c r="R113"/>
  <c r="P114"/>
  <c r="P113"/>
  <c r="BK114"/>
  <c r="BK113"/>
  <c r="J113"/>
  <c r="J114"/>
  <c r="BE114"/>
  <c r="J60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5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T105"/>
  <c r="R106"/>
  <c r="R105"/>
  <c r="P106"/>
  <c r="P105"/>
  <c r="BK106"/>
  <c r="BK105"/>
  <c r="J105"/>
  <c r="J106"/>
  <c r="BE106"/>
  <c r="J58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F34"/>
  <c i="1" r="BD60"/>
  <c i="10" r="BH85"/>
  <c r="F33"/>
  <c i="1" r="BC60"/>
  <c i="10" r="BG85"/>
  <c r="F32"/>
  <c i="1" r="BB60"/>
  <c i="10" r="BF85"/>
  <c r="J31"/>
  <c i="1" r="AW60"/>
  <c i="10" r="F31"/>
  <c i="1" r="BA60"/>
  <c i="10" r="T85"/>
  <c r="T84"/>
  <c r="T83"/>
  <c r="R85"/>
  <c r="R84"/>
  <c r="R83"/>
  <c r="P85"/>
  <c r="P84"/>
  <c r="P83"/>
  <c i="1" r="AU60"/>
  <c i="10" r="BK85"/>
  <c r="BK84"/>
  <c r="J84"/>
  <c r="BK83"/>
  <c r="J83"/>
  <c r="J56"/>
  <c r="J27"/>
  <c i="1" r="AG60"/>
  <c i="10" r="J85"/>
  <c r="BE85"/>
  <c r="J30"/>
  <c i="1" r="AV60"/>
  <c i="10" r="F30"/>
  <c i="1" r="AZ60"/>
  <c i="10" r="J57"/>
  <c r="F77"/>
  <c r="E75"/>
  <c r="F49"/>
  <c r="E47"/>
  <c r="J36"/>
  <c r="J21"/>
  <c r="E21"/>
  <c r="J79"/>
  <c r="J51"/>
  <c r="J20"/>
  <c r="J18"/>
  <c r="E18"/>
  <c r="F80"/>
  <c r="F52"/>
  <c r="J17"/>
  <c r="J15"/>
  <c r="E15"/>
  <c r="F79"/>
  <c r="F51"/>
  <c r="J14"/>
  <c r="J12"/>
  <c r="J77"/>
  <c r="J49"/>
  <c r="E7"/>
  <c r="E73"/>
  <c r="E45"/>
  <c i="1" r="AY59"/>
  <c r="AX59"/>
  <c i="9" r="BI231"/>
  <c r="BH231"/>
  <c r="BG231"/>
  <c r="BF231"/>
  <c r="T231"/>
  <c r="R231"/>
  <c r="P231"/>
  <c r="BK231"/>
  <c r="J231"/>
  <c r="BE231"/>
  <c r="BI230"/>
  <c r="BH230"/>
  <c r="BG230"/>
  <c r="BF230"/>
  <c r="T230"/>
  <c r="R230"/>
  <c r="P230"/>
  <c r="BK230"/>
  <c r="J230"/>
  <c r="BE230"/>
  <c r="BI229"/>
  <c r="BH229"/>
  <c r="BG229"/>
  <c r="BF229"/>
  <c r="T229"/>
  <c r="R229"/>
  <c r="P229"/>
  <c r="BK229"/>
  <c r="J229"/>
  <c r="BE229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6"/>
  <c r="BH216"/>
  <c r="BG216"/>
  <c r="BF216"/>
  <c r="T216"/>
  <c r="R216"/>
  <c r="P216"/>
  <c r="BK216"/>
  <c r="J216"/>
  <c r="BE216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T212"/>
  <c r="R213"/>
  <c r="R212"/>
  <c r="P213"/>
  <c r="P212"/>
  <c r="BK213"/>
  <c r="BK212"/>
  <c r="J212"/>
  <c r="J213"/>
  <c r="BE213"/>
  <c r="J68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R206"/>
  <c r="P206"/>
  <c r="BK206"/>
  <c r="J206"/>
  <c r="BE206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7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T184"/>
  <c r="R185"/>
  <c r="R184"/>
  <c r="P185"/>
  <c r="P184"/>
  <c r="BK185"/>
  <c r="BK184"/>
  <c r="J184"/>
  <c r="J185"/>
  <c r="BE185"/>
  <c r="J66"/>
  <c r="BI183"/>
  <c r="BH183"/>
  <c r="BG183"/>
  <c r="BF183"/>
  <c r="T183"/>
  <c r="R183"/>
  <c r="P183"/>
  <c r="BK183"/>
  <c r="J183"/>
  <c r="BE183"/>
  <c r="BI182"/>
  <c r="BH182"/>
  <c r="BG182"/>
  <c r="BF182"/>
  <c r="T182"/>
  <c r="R182"/>
  <c r="P182"/>
  <c r="BK182"/>
  <c r="J182"/>
  <c r="BE182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T176"/>
  <c r="R177"/>
  <c r="R176"/>
  <c r="P177"/>
  <c r="P176"/>
  <c r="BK177"/>
  <c r="BK176"/>
  <c r="J176"/>
  <c r="J177"/>
  <c r="BE177"/>
  <c r="J65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R173"/>
  <c r="P173"/>
  <c r="BK173"/>
  <c r="J173"/>
  <c r="BE173"/>
  <c r="BI172"/>
  <c r="BH172"/>
  <c r="BG172"/>
  <c r="BF172"/>
  <c r="T172"/>
  <c r="R172"/>
  <c r="P172"/>
  <c r="BK172"/>
  <c r="J172"/>
  <c r="BE172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R166"/>
  <c r="P166"/>
  <c r="BK166"/>
  <c r="J166"/>
  <c r="BE166"/>
  <c r="BI165"/>
  <c r="BH165"/>
  <c r="BG165"/>
  <c r="BF165"/>
  <c r="T165"/>
  <c r="R165"/>
  <c r="P165"/>
  <c r="BK165"/>
  <c r="J165"/>
  <c r="BE1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T154"/>
  <c r="R155"/>
  <c r="R154"/>
  <c r="P155"/>
  <c r="P154"/>
  <c r="BK155"/>
  <c r="BK154"/>
  <c r="J154"/>
  <c r="J155"/>
  <c r="BE155"/>
  <c r="J6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T130"/>
  <c r="R131"/>
  <c r="R130"/>
  <c r="P131"/>
  <c r="P130"/>
  <c r="BK131"/>
  <c r="BK130"/>
  <c r="J130"/>
  <c r="J131"/>
  <c r="BE131"/>
  <c r="J63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T109"/>
  <c r="R110"/>
  <c r="R109"/>
  <c r="P110"/>
  <c r="P109"/>
  <c r="BK110"/>
  <c r="BK109"/>
  <c r="J109"/>
  <c r="J110"/>
  <c r="BE110"/>
  <c r="J62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T99"/>
  <c r="R100"/>
  <c r="R99"/>
  <c r="P100"/>
  <c r="P99"/>
  <c r="BK100"/>
  <c r="BK99"/>
  <c r="J99"/>
  <c r="J100"/>
  <c r="BE100"/>
  <c r="J61"/>
  <c r="BI98"/>
  <c r="BH98"/>
  <c r="BG98"/>
  <c r="BF98"/>
  <c r="T98"/>
  <c r="T97"/>
  <c r="R98"/>
  <c r="R97"/>
  <c r="P98"/>
  <c r="P97"/>
  <c r="BK98"/>
  <c r="BK97"/>
  <c r="J97"/>
  <c r="J98"/>
  <c r="BE98"/>
  <c r="J60"/>
  <c r="BI96"/>
  <c r="BH96"/>
  <c r="BG96"/>
  <c r="BF96"/>
  <c r="T96"/>
  <c r="R96"/>
  <c r="P96"/>
  <c r="BK96"/>
  <c r="J96"/>
  <c r="BE96"/>
  <c r="BI95"/>
  <c r="BH95"/>
  <c r="BG95"/>
  <c r="BF95"/>
  <c r="T95"/>
  <c r="T94"/>
  <c r="R95"/>
  <c r="R94"/>
  <c r="P95"/>
  <c r="P94"/>
  <c r="BK95"/>
  <c r="BK94"/>
  <c r="J94"/>
  <c r="J95"/>
  <c r="BE95"/>
  <c r="J59"/>
  <c r="BI93"/>
  <c r="BH93"/>
  <c r="BG93"/>
  <c r="BF93"/>
  <c r="T93"/>
  <c r="R93"/>
  <c r="P93"/>
  <c r="BK93"/>
  <c r="J93"/>
  <c r="BE93"/>
  <c r="BI92"/>
  <c r="BH92"/>
  <c r="BG92"/>
  <c r="BF92"/>
  <c r="T92"/>
  <c r="T91"/>
  <c r="R92"/>
  <c r="R91"/>
  <c r="P92"/>
  <c r="P91"/>
  <c r="BK92"/>
  <c r="BK91"/>
  <c r="J91"/>
  <c r="J92"/>
  <c r="BE92"/>
  <c r="J58"/>
  <c r="BI90"/>
  <c r="F34"/>
  <c i="1" r="BD59"/>
  <c i="9" r="BH90"/>
  <c r="F33"/>
  <c i="1" r="BC59"/>
  <c i="9" r="BG90"/>
  <c r="F32"/>
  <c i="1" r="BB59"/>
  <c i="9" r="BF90"/>
  <c r="J31"/>
  <c i="1" r="AW59"/>
  <c i="9" r="F31"/>
  <c i="1" r="BA59"/>
  <c i="9" r="T90"/>
  <c r="T89"/>
  <c r="T88"/>
  <c r="R90"/>
  <c r="R89"/>
  <c r="R88"/>
  <c r="P90"/>
  <c r="P89"/>
  <c r="P88"/>
  <c i="1" r="AU59"/>
  <c i="9" r="BK90"/>
  <c r="BK89"/>
  <c r="J89"/>
  <c r="BK88"/>
  <c r="J88"/>
  <c r="J56"/>
  <c r="J27"/>
  <c i="1" r="AG59"/>
  <c i="9" r="J90"/>
  <c r="BE90"/>
  <c r="J30"/>
  <c i="1" r="AV59"/>
  <c i="9" r="F30"/>
  <c i="1" r="AZ59"/>
  <c i="9" r="J57"/>
  <c r="F82"/>
  <c r="E80"/>
  <c r="F49"/>
  <c r="E47"/>
  <c r="J36"/>
  <c r="J21"/>
  <c r="E21"/>
  <c r="J84"/>
  <c r="J51"/>
  <c r="J20"/>
  <c r="J18"/>
  <c r="E18"/>
  <c r="F85"/>
  <c r="F52"/>
  <c r="J17"/>
  <c r="J15"/>
  <c r="E15"/>
  <c r="F84"/>
  <c r="F51"/>
  <c r="J14"/>
  <c r="J12"/>
  <c r="J82"/>
  <c r="J49"/>
  <c r="E7"/>
  <c r="E78"/>
  <c r="E45"/>
  <c i="1" r="AY58"/>
  <c r="AX58"/>
  <c i="8" r="BI246"/>
  <c r="BH246"/>
  <c r="BG246"/>
  <c r="BF246"/>
  <c r="T246"/>
  <c r="R246"/>
  <c r="P246"/>
  <c r="BK246"/>
  <c r="J246"/>
  <c r="BE246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T231"/>
  <c r="R232"/>
  <c r="R231"/>
  <c r="P232"/>
  <c r="P231"/>
  <c r="BK232"/>
  <c r="BK231"/>
  <c r="J231"/>
  <c r="J232"/>
  <c r="BE232"/>
  <c r="J72"/>
  <c r="BI230"/>
  <c r="BH230"/>
  <c r="BG230"/>
  <c r="BF230"/>
  <c r="T230"/>
  <c r="T229"/>
  <c r="R230"/>
  <c r="R229"/>
  <c r="P230"/>
  <c r="P229"/>
  <c r="BK230"/>
  <c r="BK229"/>
  <c r="J229"/>
  <c r="J230"/>
  <c r="BE230"/>
  <c r="J71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6"/>
  <c r="BH226"/>
  <c r="BG226"/>
  <c r="BF226"/>
  <c r="T226"/>
  <c r="R226"/>
  <c r="P226"/>
  <c r="BK226"/>
  <c r="J226"/>
  <c r="BE226"/>
  <c r="BI225"/>
  <c r="BH225"/>
  <c r="BG225"/>
  <c r="BF225"/>
  <c r="T225"/>
  <c r="R225"/>
  <c r="P225"/>
  <c r="BK225"/>
  <c r="J225"/>
  <c r="BE225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2"/>
  <c r="BH222"/>
  <c r="BG222"/>
  <c r="BF222"/>
  <c r="T222"/>
  <c r="R222"/>
  <c r="P222"/>
  <c r="BK222"/>
  <c r="J222"/>
  <c r="BE222"/>
  <c r="BI221"/>
  <c r="BH221"/>
  <c r="BG221"/>
  <c r="BF221"/>
  <c r="T221"/>
  <c r="R221"/>
  <c r="P221"/>
  <c r="BK221"/>
  <c r="J221"/>
  <c r="BE221"/>
  <c r="BI220"/>
  <c r="BH220"/>
  <c r="BG220"/>
  <c r="BF220"/>
  <c r="T220"/>
  <c r="R220"/>
  <c r="P220"/>
  <c r="BK220"/>
  <c r="J220"/>
  <c r="BE220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T216"/>
  <c r="R217"/>
  <c r="R216"/>
  <c r="P217"/>
  <c r="P216"/>
  <c r="BK217"/>
  <c r="BK216"/>
  <c r="J216"/>
  <c r="J217"/>
  <c r="BE217"/>
  <c r="J70"/>
  <c r="BI215"/>
  <c r="BH215"/>
  <c r="BG215"/>
  <c r="BF215"/>
  <c r="T215"/>
  <c r="R215"/>
  <c r="P215"/>
  <c r="BK215"/>
  <c r="J215"/>
  <c r="BE215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11"/>
  <c r="BH211"/>
  <c r="BG211"/>
  <c r="BF211"/>
  <c r="T211"/>
  <c r="R211"/>
  <c r="P211"/>
  <c r="BK211"/>
  <c r="J211"/>
  <c r="BE211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7"/>
  <c r="BH207"/>
  <c r="BG207"/>
  <c r="BF207"/>
  <c r="T207"/>
  <c r="R207"/>
  <c r="P207"/>
  <c r="BK207"/>
  <c r="J207"/>
  <c r="BE207"/>
  <c r="BI206"/>
  <c r="BH206"/>
  <c r="BG206"/>
  <c r="BF206"/>
  <c r="T206"/>
  <c r="T205"/>
  <c r="R206"/>
  <c r="R205"/>
  <c r="P206"/>
  <c r="P205"/>
  <c r="BK206"/>
  <c r="BK205"/>
  <c r="J205"/>
  <c r="J206"/>
  <c r="BE206"/>
  <c r="J69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R200"/>
  <c r="P200"/>
  <c r="BK200"/>
  <c r="J200"/>
  <c r="BE200"/>
  <c r="BI199"/>
  <c r="BH199"/>
  <c r="BG199"/>
  <c r="BF199"/>
  <c r="T199"/>
  <c r="R199"/>
  <c r="P199"/>
  <c r="BK199"/>
  <c r="J199"/>
  <c r="BE199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T194"/>
  <c r="R195"/>
  <c r="R194"/>
  <c r="P195"/>
  <c r="P194"/>
  <c r="BK195"/>
  <c r="BK194"/>
  <c r="J194"/>
  <c r="J195"/>
  <c r="BE195"/>
  <c r="J68"/>
  <c r="BI193"/>
  <c r="BH193"/>
  <c r="BG193"/>
  <c r="BF193"/>
  <c r="T193"/>
  <c r="R193"/>
  <c r="P193"/>
  <c r="BK193"/>
  <c r="J193"/>
  <c r="BE193"/>
  <c r="BI192"/>
  <c r="BH192"/>
  <c r="BG192"/>
  <c r="BF192"/>
  <c r="T192"/>
  <c r="R192"/>
  <c r="P192"/>
  <c r="BK192"/>
  <c r="J192"/>
  <c r="BE192"/>
  <c r="BI191"/>
  <c r="BH191"/>
  <c r="BG191"/>
  <c r="BF191"/>
  <c r="T191"/>
  <c r="R191"/>
  <c r="P191"/>
  <c r="BK191"/>
  <c r="J191"/>
  <c r="BE191"/>
  <c r="BI190"/>
  <c r="BH190"/>
  <c r="BG190"/>
  <c r="BF190"/>
  <c r="T190"/>
  <c r="R190"/>
  <c r="P190"/>
  <c r="BK190"/>
  <c r="J190"/>
  <c r="BE190"/>
  <c r="BI189"/>
  <c r="BH189"/>
  <c r="BG189"/>
  <c r="BF189"/>
  <c r="T189"/>
  <c r="R189"/>
  <c r="P189"/>
  <c r="BK189"/>
  <c r="J189"/>
  <c r="BE189"/>
  <c r="BI188"/>
  <c r="BH188"/>
  <c r="BG188"/>
  <c r="BF188"/>
  <c r="T188"/>
  <c r="R188"/>
  <c r="P188"/>
  <c r="BK188"/>
  <c r="J188"/>
  <c r="BE188"/>
  <c r="BI187"/>
  <c r="BH187"/>
  <c r="BG187"/>
  <c r="BF187"/>
  <c r="T187"/>
  <c r="R187"/>
  <c r="P187"/>
  <c r="BK187"/>
  <c r="J187"/>
  <c r="BE187"/>
  <c r="BI186"/>
  <c r="BH186"/>
  <c r="BG186"/>
  <c r="BF186"/>
  <c r="T186"/>
  <c r="R186"/>
  <c r="P186"/>
  <c r="BK186"/>
  <c r="J186"/>
  <c r="BE186"/>
  <c r="BI185"/>
  <c r="BH185"/>
  <c r="BG185"/>
  <c r="BF185"/>
  <c r="T185"/>
  <c r="R185"/>
  <c r="P185"/>
  <c r="BK185"/>
  <c r="J185"/>
  <c r="BE185"/>
  <c r="BI184"/>
  <c r="BH184"/>
  <c r="BG184"/>
  <c r="BF184"/>
  <c r="T184"/>
  <c r="R184"/>
  <c r="P184"/>
  <c r="BK184"/>
  <c r="J184"/>
  <c r="BE184"/>
  <c r="BI183"/>
  <c r="BH183"/>
  <c r="BG183"/>
  <c r="BF183"/>
  <c r="T183"/>
  <c r="T182"/>
  <c r="R183"/>
  <c r="R182"/>
  <c r="P183"/>
  <c r="P182"/>
  <c r="BK183"/>
  <c r="BK182"/>
  <c r="J182"/>
  <c r="J183"/>
  <c r="BE183"/>
  <c r="J67"/>
  <c r="BI181"/>
  <c r="BH181"/>
  <c r="BG181"/>
  <c r="BF181"/>
  <c r="T181"/>
  <c r="R181"/>
  <c r="P181"/>
  <c r="BK181"/>
  <c r="J181"/>
  <c r="BE181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4"/>
  <c r="BH174"/>
  <c r="BG174"/>
  <c r="BF174"/>
  <c r="T174"/>
  <c r="R174"/>
  <c r="P174"/>
  <c r="BK174"/>
  <c r="J174"/>
  <c r="BE174"/>
  <c r="BI173"/>
  <c r="BH173"/>
  <c r="BG173"/>
  <c r="BF173"/>
  <c r="T173"/>
  <c r="T172"/>
  <c r="R173"/>
  <c r="R172"/>
  <c r="P173"/>
  <c r="P172"/>
  <c r="BK173"/>
  <c r="BK172"/>
  <c r="J172"/>
  <c r="J173"/>
  <c r="BE173"/>
  <c r="J66"/>
  <c r="BI171"/>
  <c r="BH171"/>
  <c r="BG171"/>
  <c r="BF171"/>
  <c r="T171"/>
  <c r="R171"/>
  <c r="P171"/>
  <c r="BK171"/>
  <c r="J171"/>
  <c r="BE171"/>
  <c r="BI170"/>
  <c r="BH170"/>
  <c r="BG170"/>
  <c r="BF170"/>
  <c r="T170"/>
  <c r="R170"/>
  <c r="P170"/>
  <c r="BK170"/>
  <c r="J170"/>
  <c r="BE170"/>
  <c r="BI169"/>
  <c r="BH169"/>
  <c r="BG169"/>
  <c r="BF169"/>
  <c r="T169"/>
  <c r="R169"/>
  <c r="P169"/>
  <c r="BK169"/>
  <c r="J169"/>
  <c r="BE169"/>
  <c r="BI168"/>
  <c r="BH168"/>
  <c r="BG168"/>
  <c r="BF168"/>
  <c r="T168"/>
  <c r="R168"/>
  <c r="P168"/>
  <c r="BK168"/>
  <c r="J168"/>
  <c r="BE168"/>
  <c r="BI167"/>
  <c r="BH167"/>
  <c r="BG167"/>
  <c r="BF167"/>
  <c r="T167"/>
  <c r="R167"/>
  <c r="P167"/>
  <c r="BK167"/>
  <c r="J167"/>
  <c r="BE167"/>
  <c r="BI166"/>
  <c r="BH166"/>
  <c r="BG166"/>
  <c r="BF166"/>
  <c r="T166"/>
  <c r="T165"/>
  <c r="R166"/>
  <c r="R165"/>
  <c r="P166"/>
  <c r="P165"/>
  <c r="BK166"/>
  <c r="BK165"/>
  <c r="J165"/>
  <c r="J166"/>
  <c r="BE166"/>
  <c r="J65"/>
  <c r="BI164"/>
  <c r="BH164"/>
  <c r="BG164"/>
  <c r="BF164"/>
  <c r="T164"/>
  <c r="R164"/>
  <c r="P164"/>
  <c r="BK164"/>
  <c r="J164"/>
  <c r="BE164"/>
  <c r="BI163"/>
  <c r="BH163"/>
  <c r="BG163"/>
  <c r="BF163"/>
  <c r="T163"/>
  <c r="R163"/>
  <c r="P163"/>
  <c r="BK163"/>
  <c r="J163"/>
  <c r="BE163"/>
  <c r="BI162"/>
  <c r="BH162"/>
  <c r="BG162"/>
  <c r="BF162"/>
  <c r="T162"/>
  <c r="R162"/>
  <c r="P162"/>
  <c r="BK162"/>
  <c r="J162"/>
  <c r="BE162"/>
  <c r="BI161"/>
  <c r="BH161"/>
  <c r="BG161"/>
  <c r="BF161"/>
  <c r="T161"/>
  <c r="R161"/>
  <c r="P161"/>
  <c r="BK161"/>
  <c r="J161"/>
  <c r="BE161"/>
  <c r="BI160"/>
  <c r="BH160"/>
  <c r="BG160"/>
  <c r="BF160"/>
  <c r="T160"/>
  <c r="R160"/>
  <c r="P160"/>
  <c r="BK160"/>
  <c r="J160"/>
  <c r="BE160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7"/>
  <c r="BH157"/>
  <c r="BG157"/>
  <c r="BF157"/>
  <c r="T157"/>
  <c r="R157"/>
  <c r="P157"/>
  <c r="BK157"/>
  <c r="J157"/>
  <c r="BE157"/>
  <c r="BI156"/>
  <c r="BH156"/>
  <c r="BG156"/>
  <c r="BF156"/>
  <c r="T156"/>
  <c r="R156"/>
  <c r="P156"/>
  <c r="BK156"/>
  <c r="J156"/>
  <c r="BE156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T150"/>
  <c r="R151"/>
  <c r="R150"/>
  <c r="P151"/>
  <c r="P150"/>
  <c r="BK151"/>
  <c r="BK150"/>
  <c r="J150"/>
  <c r="J151"/>
  <c r="BE151"/>
  <c r="J64"/>
  <c r="BI149"/>
  <c r="BH149"/>
  <c r="BG149"/>
  <c r="BF149"/>
  <c r="T149"/>
  <c r="R149"/>
  <c r="P149"/>
  <c r="BK149"/>
  <c r="J149"/>
  <c r="BE149"/>
  <c r="BI148"/>
  <c r="BH148"/>
  <c r="BG148"/>
  <c r="BF148"/>
  <c r="T148"/>
  <c r="R148"/>
  <c r="P148"/>
  <c r="BK148"/>
  <c r="J148"/>
  <c r="BE148"/>
  <c r="BI147"/>
  <c r="BH147"/>
  <c r="BG147"/>
  <c r="BF147"/>
  <c r="T147"/>
  <c r="R147"/>
  <c r="P147"/>
  <c r="BK147"/>
  <c r="J147"/>
  <c r="BE147"/>
  <c r="BI146"/>
  <c r="BH146"/>
  <c r="BG146"/>
  <c r="BF146"/>
  <c r="T146"/>
  <c r="R146"/>
  <c r="P146"/>
  <c r="BK146"/>
  <c r="J146"/>
  <c r="BE146"/>
  <c r="BI145"/>
  <c r="BH145"/>
  <c r="BG145"/>
  <c r="BF145"/>
  <c r="T145"/>
  <c r="R145"/>
  <c r="P145"/>
  <c r="BK145"/>
  <c r="J145"/>
  <c r="BE145"/>
  <c r="BI144"/>
  <c r="BH144"/>
  <c r="BG144"/>
  <c r="BF144"/>
  <c r="T144"/>
  <c r="R144"/>
  <c r="P144"/>
  <c r="BK144"/>
  <c r="J144"/>
  <c r="BE144"/>
  <c r="BI143"/>
  <c r="BH143"/>
  <c r="BG143"/>
  <c r="BF143"/>
  <c r="T143"/>
  <c r="R143"/>
  <c r="P143"/>
  <c r="BK143"/>
  <c r="J143"/>
  <c r="BE143"/>
  <c r="BI142"/>
  <c r="BH142"/>
  <c r="BG142"/>
  <c r="BF142"/>
  <c r="T142"/>
  <c r="R142"/>
  <c r="P142"/>
  <c r="BK142"/>
  <c r="J142"/>
  <c r="BE142"/>
  <c r="BI141"/>
  <c r="BH141"/>
  <c r="BG141"/>
  <c r="BF141"/>
  <c r="T141"/>
  <c r="R141"/>
  <c r="P141"/>
  <c r="BK141"/>
  <c r="J141"/>
  <c r="BE141"/>
  <c r="BI140"/>
  <c r="BH140"/>
  <c r="BG140"/>
  <c r="BF140"/>
  <c r="T140"/>
  <c r="R140"/>
  <c r="P140"/>
  <c r="BK140"/>
  <c r="J140"/>
  <c r="BE140"/>
  <c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T132"/>
  <c r="R133"/>
  <c r="R132"/>
  <c r="P133"/>
  <c r="P132"/>
  <c r="BK133"/>
  <c r="BK132"/>
  <c r="J132"/>
  <c r="J133"/>
  <c r="BE133"/>
  <c r="J63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T114"/>
  <c r="R115"/>
  <c r="R114"/>
  <c r="P115"/>
  <c r="P114"/>
  <c r="BK115"/>
  <c r="BK114"/>
  <c r="J114"/>
  <c r="J115"/>
  <c r="BE115"/>
  <c r="J62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T103"/>
  <c r="R104"/>
  <c r="R103"/>
  <c r="P104"/>
  <c r="P103"/>
  <c r="BK104"/>
  <c r="BK103"/>
  <c r="J103"/>
  <c r="J104"/>
  <c r="BE104"/>
  <c r="J61"/>
  <c r="BI102"/>
  <c r="BH102"/>
  <c r="BG102"/>
  <c r="BF102"/>
  <c r="T102"/>
  <c r="T101"/>
  <c r="R102"/>
  <c r="R101"/>
  <c r="P102"/>
  <c r="P101"/>
  <c r="BK102"/>
  <c r="BK101"/>
  <c r="J101"/>
  <c r="J102"/>
  <c r="BE102"/>
  <c r="J60"/>
  <c r="BI100"/>
  <c r="BH100"/>
  <c r="BG100"/>
  <c r="BF100"/>
  <c r="T100"/>
  <c r="R100"/>
  <c r="P100"/>
  <c r="BK100"/>
  <c r="J100"/>
  <c r="BE100"/>
  <c r="BI99"/>
  <c r="BH99"/>
  <c r="BG99"/>
  <c r="BF99"/>
  <c r="T99"/>
  <c r="T98"/>
  <c r="R99"/>
  <c r="R98"/>
  <c r="P99"/>
  <c r="P98"/>
  <c r="BK99"/>
  <c r="BK98"/>
  <c r="J98"/>
  <c r="J99"/>
  <c r="BE99"/>
  <c r="J59"/>
  <c r="BI97"/>
  <c r="BH97"/>
  <c r="BG97"/>
  <c r="BF97"/>
  <c r="T97"/>
  <c r="R97"/>
  <c r="P97"/>
  <c r="BK97"/>
  <c r="J97"/>
  <c r="BE97"/>
  <c r="BI96"/>
  <c r="BH96"/>
  <c r="BG96"/>
  <c r="BF96"/>
  <c r="T96"/>
  <c r="T95"/>
  <c r="R96"/>
  <c r="R95"/>
  <c r="P96"/>
  <c r="P95"/>
  <c r="BK96"/>
  <c r="BK95"/>
  <c r="J95"/>
  <c r="J96"/>
  <c r="BE96"/>
  <c r="J58"/>
  <c r="BI94"/>
  <c r="F34"/>
  <c i="1" r="BD58"/>
  <c i="8" r="BH94"/>
  <c r="F33"/>
  <c i="1" r="BC58"/>
  <c i="8" r="BG94"/>
  <c r="F32"/>
  <c i="1" r="BB58"/>
  <c i="8" r="BF94"/>
  <c r="J31"/>
  <c i="1" r="AW58"/>
  <c i="8" r="F31"/>
  <c i="1" r="BA58"/>
  <c i="8" r="T94"/>
  <c r="T93"/>
  <c r="T92"/>
  <c r="R94"/>
  <c r="R93"/>
  <c r="R92"/>
  <c r="P94"/>
  <c r="P93"/>
  <c r="P92"/>
  <c i="1" r="AU58"/>
  <c i="8" r="BK94"/>
  <c r="BK93"/>
  <c r="J93"/>
  <c r="BK92"/>
  <c r="J92"/>
  <c r="J56"/>
  <c r="J27"/>
  <c i="1" r="AG58"/>
  <c i="8" r="J94"/>
  <c r="BE94"/>
  <c r="J30"/>
  <c i="1" r="AV58"/>
  <c i="8" r="F30"/>
  <c i="1" r="AZ58"/>
  <c i="8" r="J57"/>
  <c r="F86"/>
  <c r="E84"/>
  <c r="F49"/>
  <c r="E47"/>
  <c r="J36"/>
  <c r="J21"/>
  <c r="E21"/>
  <c r="J88"/>
  <c r="J51"/>
  <c r="J20"/>
  <c r="J18"/>
  <c r="E18"/>
  <c r="F89"/>
  <c r="F52"/>
  <c r="J17"/>
  <c r="J15"/>
  <c r="E15"/>
  <c r="F88"/>
  <c r="F51"/>
  <c r="J14"/>
  <c r="J12"/>
  <c r="J86"/>
  <c r="J49"/>
  <c r="E7"/>
  <c r="E82"/>
  <c r="E45"/>
  <c i="1" r="AY57"/>
  <c r="AX57"/>
  <c i="7" r="BI89"/>
  <c r="BH89"/>
  <c r="BG89"/>
  <c r="BF89"/>
  <c r="T89"/>
  <c r="T88"/>
  <c r="R89"/>
  <c r="R88"/>
  <c r="P89"/>
  <c r="P88"/>
  <c r="BK89"/>
  <c r="BK88"/>
  <c r="J88"/>
  <c r="J89"/>
  <c r="BE89"/>
  <c r="J59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F34"/>
  <c i="1" r="BD57"/>
  <c i="7" r="BH82"/>
  <c r="F33"/>
  <c i="1" r="BC57"/>
  <c i="7" r="BG82"/>
  <c r="F32"/>
  <c i="1" r="BB57"/>
  <c i="7" r="BF82"/>
  <c r="J31"/>
  <c i="1" r="AW57"/>
  <c i="7" r="F31"/>
  <c i="1" r="BA57"/>
  <c i="7" r="T82"/>
  <c r="T81"/>
  <c r="T80"/>
  <c r="T79"/>
  <c r="R82"/>
  <c r="R81"/>
  <c r="R80"/>
  <c r="R79"/>
  <c r="P82"/>
  <c r="P81"/>
  <c r="P80"/>
  <c r="P79"/>
  <c i="1" r="AU57"/>
  <c i="7" r="BK82"/>
  <c r="BK81"/>
  <c r="J81"/>
  <c r="BK80"/>
  <c r="J80"/>
  <c r="BK79"/>
  <c r="J79"/>
  <c r="J56"/>
  <c r="J27"/>
  <c i="1" r="AG57"/>
  <c i="7" r="J82"/>
  <c r="BE82"/>
  <c r="J30"/>
  <c i="1" r="AV57"/>
  <c i="7" r="F30"/>
  <c i="1" r="AZ57"/>
  <c i="7" r="J58"/>
  <c r="J57"/>
  <c r="F73"/>
  <c r="E71"/>
  <c r="F49"/>
  <c r="E47"/>
  <c r="J36"/>
  <c r="J21"/>
  <c r="E21"/>
  <c r="J75"/>
  <c r="J51"/>
  <c r="J20"/>
  <c r="J18"/>
  <c r="E18"/>
  <c r="F76"/>
  <c r="F52"/>
  <c r="J17"/>
  <c r="J15"/>
  <c r="E15"/>
  <c r="F75"/>
  <c r="F51"/>
  <c r="J14"/>
  <c r="J12"/>
  <c r="J73"/>
  <c r="J49"/>
  <c r="E7"/>
  <c r="E69"/>
  <c r="E45"/>
  <c i="1" r="AY56"/>
  <c r="AX56"/>
  <c i="6" r="BI301"/>
  <c r="BH301"/>
  <c r="BG301"/>
  <c r="BF301"/>
  <c r="T301"/>
  <c r="R301"/>
  <c r="P301"/>
  <c r="BK301"/>
  <c r="J301"/>
  <c r="BE301"/>
  <c r="BI298"/>
  <c r="BH298"/>
  <c r="BG298"/>
  <c r="BF298"/>
  <c r="T298"/>
  <c r="T297"/>
  <c r="R298"/>
  <c r="R297"/>
  <c r="P298"/>
  <c r="P297"/>
  <c r="BK298"/>
  <c r="BK297"/>
  <c r="J297"/>
  <c r="J298"/>
  <c r="BE298"/>
  <c r="J77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2"/>
  <c r="BH292"/>
  <c r="BG292"/>
  <c r="BF292"/>
  <c r="T292"/>
  <c r="T291"/>
  <c r="R292"/>
  <c r="R291"/>
  <c r="P292"/>
  <c r="P291"/>
  <c r="BK292"/>
  <c r="BK291"/>
  <c r="J291"/>
  <c r="J292"/>
  <c r="BE292"/>
  <c r="J76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5"/>
  <c r="BH285"/>
  <c r="BG285"/>
  <c r="BF285"/>
  <c r="T285"/>
  <c r="T284"/>
  <c r="R285"/>
  <c r="R284"/>
  <c r="P285"/>
  <c r="P284"/>
  <c r="BK285"/>
  <c r="BK284"/>
  <c r="J284"/>
  <c r="J285"/>
  <c r="BE285"/>
  <c r="J75"/>
  <c r="BI283"/>
  <c r="BH283"/>
  <c r="BG283"/>
  <c r="BF283"/>
  <c r="T283"/>
  <c r="R283"/>
  <c r="P283"/>
  <c r="BK283"/>
  <c r="J283"/>
  <c r="BE283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7"/>
  <c r="BH277"/>
  <c r="BG277"/>
  <c r="BF277"/>
  <c r="T277"/>
  <c r="R277"/>
  <c r="P277"/>
  <c r="BK277"/>
  <c r="J277"/>
  <c r="BE277"/>
  <c r="BI276"/>
  <c r="BH276"/>
  <c r="BG276"/>
  <c r="BF276"/>
  <c r="T276"/>
  <c r="R276"/>
  <c r="P276"/>
  <c r="BK276"/>
  <c r="J276"/>
  <c r="BE276"/>
  <c r="BI275"/>
  <c r="BH275"/>
  <c r="BG275"/>
  <c r="BF275"/>
  <c r="T275"/>
  <c r="T274"/>
  <c r="R275"/>
  <c r="R274"/>
  <c r="P275"/>
  <c r="P274"/>
  <c r="BK275"/>
  <c r="BK274"/>
  <c r="J274"/>
  <c r="J275"/>
  <c r="BE275"/>
  <c r="J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71"/>
  <c r="BH271"/>
  <c r="BG271"/>
  <c r="BF271"/>
  <c r="T271"/>
  <c r="T270"/>
  <c r="R271"/>
  <c r="R270"/>
  <c r="P271"/>
  <c r="P270"/>
  <c r="BK271"/>
  <c r="BK270"/>
  <c r="J270"/>
  <c r="J271"/>
  <c r="BE271"/>
  <c r="J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5"/>
  <c r="BH265"/>
  <c r="BG265"/>
  <c r="BF265"/>
  <c r="T265"/>
  <c r="T264"/>
  <c r="R265"/>
  <c r="R264"/>
  <c r="P265"/>
  <c r="P264"/>
  <c r="BK265"/>
  <c r="BK264"/>
  <c r="J264"/>
  <c r="J265"/>
  <c r="BE265"/>
  <c r="J72"/>
  <c r="BI263"/>
  <c r="BH263"/>
  <c r="BG263"/>
  <c r="BF263"/>
  <c r="T263"/>
  <c r="R263"/>
  <c r="P263"/>
  <c r="BK263"/>
  <c r="J263"/>
  <c r="BE263"/>
  <c r="BI260"/>
  <c r="BH260"/>
  <c r="BG260"/>
  <c r="BF260"/>
  <c r="T260"/>
  <c r="T259"/>
  <c r="R260"/>
  <c r="R259"/>
  <c r="P260"/>
  <c r="P259"/>
  <c r="BK260"/>
  <c r="BK259"/>
  <c r="J259"/>
  <c r="J260"/>
  <c r="BE260"/>
  <c r="J71"/>
  <c r="BI258"/>
  <c r="BH258"/>
  <c r="BG258"/>
  <c r="BF258"/>
  <c r="T258"/>
  <c r="R258"/>
  <c r="P258"/>
  <c r="BK258"/>
  <c r="J258"/>
  <c r="BE258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51"/>
  <c r="BH251"/>
  <c r="BG251"/>
  <c r="BF251"/>
  <c r="T251"/>
  <c r="R251"/>
  <c r="P251"/>
  <c r="BK251"/>
  <c r="J251"/>
  <c r="BE251"/>
  <c r="BI248"/>
  <c r="BH248"/>
  <c r="BG248"/>
  <c r="BF248"/>
  <c r="T248"/>
  <c r="R248"/>
  <c r="P248"/>
  <c r="BK248"/>
  <c r="J248"/>
  <c r="BE248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T242"/>
  <c r="R243"/>
  <c r="R242"/>
  <c r="P243"/>
  <c r="P242"/>
  <c r="BK243"/>
  <c r="BK242"/>
  <c r="J242"/>
  <c r="J243"/>
  <c r="BE243"/>
  <c r="J70"/>
  <c r="BI241"/>
  <c r="BH241"/>
  <c r="BG241"/>
  <c r="BF241"/>
  <c r="T241"/>
  <c r="R241"/>
  <c r="P241"/>
  <c r="BK241"/>
  <c r="J241"/>
  <c r="BE241"/>
  <c r="BI240"/>
  <c r="BH240"/>
  <c r="BG240"/>
  <c r="BF240"/>
  <c r="T240"/>
  <c r="R240"/>
  <c r="P240"/>
  <c r="BK240"/>
  <c r="J240"/>
  <c r="BE240"/>
  <c r="BI237"/>
  <c r="BH237"/>
  <c r="BG237"/>
  <c r="BF237"/>
  <c r="T237"/>
  <c r="T236"/>
  <c r="R237"/>
  <c r="R236"/>
  <c r="P237"/>
  <c r="P236"/>
  <c r="BK237"/>
  <c r="BK236"/>
  <c r="J236"/>
  <c r="J237"/>
  <c r="BE237"/>
  <c r="J69"/>
  <c r="BI235"/>
  <c r="BH235"/>
  <c r="BG235"/>
  <c r="BF235"/>
  <c r="T235"/>
  <c r="R235"/>
  <c r="P235"/>
  <c r="BK235"/>
  <c r="J235"/>
  <c r="BE235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7"/>
  <c r="BH227"/>
  <c r="BG227"/>
  <c r="BF227"/>
  <c r="T227"/>
  <c r="R227"/>
  <c r="P227"/>
  <c r="BK227"/>
  <c r="J227"/>
  <c r="BE227"/>
  <c r="BI224"/>
  <c r="BH224"/>
  <c r="BG224"/>
  <c r="BF224"/>
  <c r="T224"/>
  <c r="R224"/>
  <c r="P224"/>
  <c r="BK224"/>
  <c r="J224"/>
  <c r="BE224"/>
  <c r="BI223"/>
  <c r="BH223"/>
  <c r="BG223"/>
  <c r="BF223"/>
  <c r="T223"/>
  <c r="R223"/>
  <c r="P223"/>
  <c r="BK223"/>
  <c r="J223"/>
  <c r="BE223"/>
  <c r="BI220"/>
  <c r="BH220"/>
  <c r="BG220"/>
  <c r="BF220"/>
  <c r="T220"/>
  <c r="T219"/>
  <c r="T218"/>
  <c r="R220"/>
  <c r="R219"/>
  <c r="R218"/>
  <c r="P220"/>
  <c r="P219"/>
  <c r="P218"/>
  <c r="BK220"/>
  <c r="BK219"/>
  <c r="J219"/>
  <c r="BK218"/>
  <c r="J218"/>
  <c r="J220"/>
  <c r="BE220"/>
  <c r="J68"/>
  <c r="J67"/>
  <c r="BI217"/>
  <c r="BH217"/>
  <c r="BG217"/>
  <c r="BF217"/>
  <c r="T217"/>
  <c r="T216"/>
  <c r="R217"/>
  <c r="R216"/>
  <c r="P217"/>
  <c r="P216"/>
  <c r="BK217"/>
  <c r="BK216"/>
  <c r="J216"/>
  <c r="J217"/>
  <c r="BE217"/>
  <c r="J66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11"/>
  <c r="BH211"/>
  <c r="BG211"/>
  <c r="BF211"/>
  <c r="T211"/>
  <c r="T210"/>
  <c r="R211"/>
  <c r="R210"/>
  <c r="P211"/>
  <c r="P210"/>
  <c r="BK211"/>
  <c r="BK210"/>
  <c r="J210"/>
  <c r="J211"/>
  <c r="BE211"/>
  <c r="J65"/>
  <c r="BI207"/>
  <c r="BH207"/>
  <c r="BG207"/>
  <c r="BF207"/>
  <c r="T207"/>
  <c r="R207"/>
  <c r="P207"/>
  <c r="BK207"/>
  <c r="J207"/>
  <c r="BE207"/>
  <c r="BI204"/>
  <c r="BH204"/>
  <c r="BG204"/>
  <c r="BF204"/>
  <c r="T204"/>
  <c r="R204"/>
  <c r="P204"/>
  <c r="BK204"/>
  <c r="J204"/>
  <c r="BE204"/>
  <c r="BI201"/>
  <c r="BH201"/>
  <c r="BG201"/>
  <c r="BF201"/>
  <c r="T201"/>
  <c r="R201"/>
  <c r="P201"/>
  <c r="BK201"/>
  <c r="J201"/>
  <c r="BE201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6"/>
  <c r="BH196"/>
  <c r="BG196"/>
  <c r="BF196"/>
  <c r="T196"/>
  <c r="T195"/>
  <c r="R196"/>
  <c r="R195"/>
  <c r="P196"/>
  <c r="P195"/>
  <c r="BK196"/>
  <c r="BK195"/>
  <c r="J195"/>
  <c r="J196"/>
  <c r="BE196"/>
  <c r="J64"/>
  <c r="BI194"/>
  <c r="BH194"/>
  <c r="BG194"/>
  <c r="BF194"/>
  <c r="T194"/>
  <c r="R194"/>
  <c r="P194"/>
  <c r="BK194"/>
  <c r="J194"/>
  <c r="BE194"/>
  <c r="BI193"/>
  <c r="BH193"/>
  <c r="BG193"/>
  <c r="BF193"/>
  <c r="T193"/>
  <c r="R193"/>
  <c r="P193"/>
  <c r="BK193"/>
  <c r="J193"/>
  <c r="BE193"/>
  <c r="BI189"/>
  <c r="BH189"/>
  <c r="BG189"/>
  <c r="BF189"/>
  <c r="T189"/>
  <c r="R189"/>
  <c r="P189"/>
  <c r="BK189"/>
  <c r="J189"/>
  <c r="BE189"/>
  <c r="BI184"/>
  <c r="BH184"/>
  <c r="BG184"/>
  <c r="BF184"/>
  <c r="T184"/>
  <c r="R184"/>
  <c r="P184"/>
  <c r="BK184"/>
  <c r="J184"/>
  <c r="BE184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69"/>
  <c r="BH169"/>
  <c r="BG169"/>
  <c r="BF169"/>
  <c r="T169"/>
  <c r="T168"/>
  <c r="R169"/>
  <c r="R168"/>
  <c r="P169"/>
  <c r="P168"/>
  <c r="BK169"/>
  <c r="BK168"/>
  <c r="J168"/>
  <c r="J169"/>
  <c r="BE169"/>
  <c r="J63"/>
  <c r="BI164"/>
  <c r="BH164"/>
  <c r="BG164"/>
  <c r="BF164"/>
  <c r="T164"/>
  <c r="T163"/>
  <c r="R164"/>
  <c r="R163"/>
  <c r="P164"/>
  <c r="P163"/>
  <c r="BK164"/>
  <c r="BK163"/>
  <c r="J163"/>
  <c r="J164"/>
  <c r="BE164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9"/>
  <c r="BH139"/>
  <c r="BG139"/>
  <c r="BF139"/>
  <c r="T139"/>
  <c r="T138"/>
  <c r="R139"/>
  <c r="R138"/>
  <c r="P139"/>
  <c r="P138"/>
  <c r="BK139"/>
  <c r="BK138"/>
  <c r="J138"/>
  <c r="J139"/>
  <c r="BE139"/>
  <c r="J60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R124"/>
  <c r="P124"/>
  <c r="BK124"/>
  <c r="J124"/>
  <c r="BE124"/>
  <c r="BI121"/>
  <c r="BH121"/>
  <c r="BG121"/>
  <c r="BF121"/>
  <c r="T121"/>
  <c r="T120"/>
  <c r="R121"/>
  <c r="R120"/>
  <c r="P121"/>
  <c r="P120"/>
  <c r="BK121"/>
  <c r="BK120"/>
  <c r="J120"/>
  <c r="J121"/>
  <c r="BE121"/>
  <c r="J59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0"/>
  <c r="BH110"/>
  <c r="BG110"/>
  <c r="BF110"/>
  <c r="T110"/>
  <c r="R110"/>
  <c r="P110"/>
  <c r="BK110"/>
  <c r="J110"/>
  <c r="BE110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6"/>
  <c i="6" r="BH100"/>
  <c r="F33"/>
  <c i="1" r="BC56"/>
  <c i="6" r="BG100"/>
  <c r="F32"/>
  <c i="1" r="BB56"/>
  <c i="6" r="BF100"/>
  <c r="J31"/>
  <c i="1" r="AW56"/>
  <c i="6" r="F31"/>
  <c i="1" r="BA56"/>
  <c i="6" r="T100"/>
  <c r="T99"/>
  <c r="T98"/>
  <c r="T97"/>
  <c r="R100"/>
  <c r="R99"/>
  <c r="R98"/>
  <c r="R97"/>
  <c r="P100"/>
  <c r="P99"/>
  <c r="P98"/>
  <c r="P97"/>
  <c i="1" r="AU56"/>
  <c i="6" r="BK100"/>
  <c r="BK99"/>
  <c r="J99"/>
  <c r="BK98"/>
  <c r="J98"/>
  <c r="BK97"/>
  <c r="J97"/>
  <c r="J56"/>
  <c r="J27"/>
  <c i="1" r="AG56"/>
  <c i="6" r="J100"/>
  <c r="BE100"/>
  <c r="J30"/>
  <c i="1" r="AV56"/>
  <c i="6" r="F30"/>
  <c i="1" r="AZ56"/>
  <c i="6" r="J58"/>
  <c r="J57"/>
  <c r="F91"/>
  <c r="E89"/>
  <c r="F49"/>
  <c r="E47"/>
  <c r="J36"/>
  <c r="J21"/>
  <c r="E21"/>
  <c r="J93"/>
  <c r="J51"/>
  <c r="J20"/>
  <c r="J18"/>
  <c r="E18"/>
  <c r="F94"/>
  <c r="F52"/>
  <c r="J17"/>
  <c r="J15"/>
  <c r="E15"/>
  <c r="F93"/>
  <c r="F51"/>
  <c r="J14"/>
  <c r="J12"/>
  <c r="J91"/>
  <c r="J49"/>
  <c r="E7"/>
  <c r="E87"/>
  <c r="E45"/>
  <c i="1" r="AY55"/>
  <c r="AX55"/>
  <c i="5" r="BI308"/>
  <c r="BH308"/>
  <c r="BG308"/>
  <c r="BF308"/>
  <c r="T308"/>
  <c r="T307"/>
  <c r="R308"/>
  <c r="R307"/>
  <c r="P308"/>
  <c r="P307"/>
  <c r="BK308"/>
  <c r="BK307"/>
  <c r="J307"/>
  <c r="J308"/>
  <c r="BE308"/>
  <c r="J75"/>
  <c r="BI306"/>
  <c r="BH306"/>
  <c r="BG306"/>
  <c r="BF306"/>
  <c r="T306"/>
  <c r="R306"/>
  <c r="P306"/>
  <c r="BK306"/>
  <c r="J306"/>
  <c r="BE306"/>
  <c r="BI305"/>
  <c r="BH305"/>
  <c r="BG305"/>
  <c r="BF305"/>
  <c r="T305"/>
  <c r="R305"/>
  <c r="P305"/>
  <c r="BK305"/>
  <c r="J305"/>
  <c r="BE305"/>
  <c r="BI302"/>
  <c r="BH302"/>
  <c r="BG302"/>
  <c r="BF302"/>
  <c r="T302"/>
  <c r="T301"/>
  <c r="R302"/>
  <c r="R301"/>
  <c r="P302"/>
  <c r="P301"/>
  <c r="BK302"/>
  <c r="BK301"/>
  <c r="J301"/>
  <c r="J302"/>
  <c r="BE302"/>
  <c r="J74"/>
  <c r="BI300"/>
  <c r="BH300"/>
  <c r="BG300"/>
  <c r="BF300"/>
  <c r="T300"/>
  <c r="R300"/>
  <c r="P300"/>
  <c r="BK300"/>
  <c r="J300"/>
  <c r="BE300"/>
  <c r="BI299"/>
  <c r="BH299"/>
  <c r="BG299"/>
  <c r="BF299"/>
  <c r="T299"/>
  <c r="R299"/>
  <c r="P299"/>
  <c r="BK299"/>
  <c r="J299"/>
  <c r="BE299"/>
  <c r="BI295"/>
  <c r="BH295"/>
  <c r="BG295"/>
  <c r="BF295"/>
  <c r="T295"/>
  <c r="T294"/>
  <c r="R295"/>
  <c r="R294"/>
  <c r="P295"/>
  <c r="P294"/>
  <c r="BK295"/>
  <c r="BK294"/>
  <c r="J294"/>
  <c r="J295"/>
  <c r="BE295"/>
  <c r="J73"/>
  <c r="BI293"/>
  <c r="BH293"/>
  <c r="BG293"/>
  <c r="BF293"/>
  <c r="T293"/>
  <c r="R293"/>
  <c r="P293"/>
  <c r="BK293"/>
  <c r="J293"/>
  <c r="BE293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T287"/>
  <c r="R288"/>
  <c r="R287"/>
  <c r="P288"/>
  <c r="P287"/>
  <c r="BK288"/>
  <c r="BK287"/>
  <c r="J287"/>
  <c r="J288"/>
  <c r="BE288"/>
  <c r="J72"/>
  <c r="BI286"/>
  <c r="BH286"/>
  <c r="BG286"/>
  <c r="BF286"/>
  <c r="T286"/>
  <c r="R286"/>
  <c r="P286"/>
  <c r="BK286"/>
  <c r="J286"/>
  <c r="BE286"/>
  <c r="BI282"/>
  <c r="BH282"/>
  <c r="BG282"/>
  <c r="BF282"/>
  <c r="T282"/>
  <c r="R282"/>
  <c r="P282"/>
  <c r="BK282"/>
  <c r="J282"/>
  <c r="BE282"/>
  <c r="BI281"/>
  <c r="BH281"/>
  <c r="BG281"/>
  <c r="BF281"/>
  <c r="T281"/>
  <c r="R281"/>
  <c r="P281"/>
  <c r="BK281"/>
  <c r="J281"/>
  <c r="BE281"/>
  <c r="BI280"/>
  <c r="BH280"/>
  <c r="BG280"/>
  <c r="BF280"/>
  <c r="T280"/>
  <c r="R280"/>
  <c r="P280"/>
  <c r="BK280"/>
  <c r="J280"/>
  <c r="BE280"/>
  <c r="BI279"/>
  <c r="BH279"/>
  <c r="BG279"/>
  <c r="BF279"/>
  <c r="T279"/>
  <c r="R279"/>
  <c r="P279"/>
  <c r="BK279"/>
  <c r="J279"/>
  <c r="BE279"/>
  <c r="BI278"/>
  <c r="BH278"/>
  <c r="BG278"/>
  <c r="BF278"/>
  <c r="T278"/>
  <c r="R278"/>
  <c r="P278"/>
  <c r="BK278"/>
  <c r="J278"/>
  <c r="BE278"/>
  <c r="BI277"/>
  <c r="BH277"/>
  <c r="BG277"/>
  <c r="BF277"/>
  <c r="T277"/>
  <c r="R277"/>
  <c r="P277"/>
  <c r="BK277"/>
  <c r="J277"/>
  <c r="BE277"/>
  <c r="BI276"/>
  <c r="BH276"/>
  <c r="BG276"/>
  <c r="BF276"/>
  <c r="T276"/>
  <c r="T275"/>
  <c r="R276"/>
  <c r="R275"/>
  <c r="P276"/>
  <c r="P275"/>
  <c r="BK276"/>
  <c r="BK275"/>
  <c r="J275"/>
  <c r="J276"/>
  <c r="BE276"/>
  <c r="J71"/>
  <c r="BI274"/>
  <c r="BH274"/>
  <c r="BG274"/>
  <c r="BF274"/>
  <c r="T274"/>
  <c r="R274"/>
  <c r="P274"/>
  <c r="BK274"/>
  <c r="J274"/>
  <c r="BE274"/>
  <c r="BI273"/>
  <c r="BH273"/>
  <c r="BG273"/>
  <c r="BF273"/>
  <c r="T273"/>
  <c r="R273"/>
  <c r="P273"/>
  <c r="BK273"/>
  <c r="J273"/>
  <c r="BE273"/>
  <c r="BI272"/>
  <c r="BH272"/>
  <c r="BG272"/>
  <c r="BF272"/>
  <c r="T272"/>
  <c r="R272"/>
  <c r="P272"/>
  <c r="BK272"/>
  <c r="J272"/>
  <c r="BE272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0"/>
  <c r="BH260"/>
  <c r="BG260"/>
  <c r="BF260"/>
  <c r="T260"/>
  <c r="R260"/>
  <c r="P260"/>
  <c r="BK260"/>
  <c r="J260"/>
  <c r="BE260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4"/>
  <c r="BH254"/>
  <c r="BG254"/>
  <c r="BF254"/>
  <c r="T254"/>
  <c r="R254"/>
  <c r="P254"/>
  <c r="BK254"/>
  <c r="J254"/>
  <c r="BE254"/>
  <c r="BI251"/>
  <c r="BH251"/>
  <c r="BG251"/>
  <c r="BF251"/>
  <c r="T251"/>
  <c r="T250"/>
  <c r="R251"/>
  <c r="R250"/>
  <c r="P251"/>
  <c r="P250"/>
  <c r="BK251"/>
  <c r="BK250"/>
  <c r="J250"/>
  <c r="J251"/>
  <c r="BE251"/>
  <c r="J70"/>
  <c r="BI249"/>
  <c r="BH249"/>
  <c r="BG249"/>
  <c r="BF249"/>
  <c r="T249"/>
  <c r="R249"/>
  <c r="P249"/>
  <c r="BK249"/>
  <c r="J249"/>
  <c r="BE249"/>
  <c r="BI248"/>
  <c r="BH248"/>
  <c r="BG248"/>
  <c r="BF248"/>
  <c r="T248"/>
  <c r="R248"/>
  <c r="P248"/>
  <c r="BK248"/>
  <c r="J248"/>
  <c r="BE248"/>
  <c r="BI247"/>
  <c r="BH247"/>
  <c r="BG247"/>
  <c r="BF247"/>
  <c r="T247"/>
  <c r="T246"/>
  <c r="R247"/>
  <c r="R246"/>
  <c r="P247"/>
  <c r="P246"/>
  <c r="BK247"/>
  <c r="BK246"/>
  <c r="J246"/>
  <c r="J247"/>
  <c r="BE247"/>
  <c r="J69"/>
  <c r="BI245"/>
  <c r="BH245"/>
  <c r="BG245"/>
  <c r="BF245"/>
  <c r="T245"/>
  <c r="R245"/>
  <c r="P245"/>
  <c r="BK245"/>
  <c r="J245"/>
  <c r="BE245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0"/>
  <c r="BH230"/>
  <c r="BG230"/>
  <c r="BF230"/>
  <c r="T230"/>
  <c r="T229"/>
  <c r="T228"/>
  <c r="R230"/>
  <c r="R229"/>
  <c r="R228"/>
  <c r="P230"/>
  <c r="P229"/>
  <c r="P228"/>
  <c r="BK230"/>
  <c r="BK229"/>
  <c r="J229"/>
  <c r="BK228"/>
  <c r="J228"/>
  <c r="J230"/>
  <c r="BE230"/>
  <c r="J68"/>
  <c r="J67"/>
  <c r="BI227"/>
  <c r="BH227"/>
  <c r="BG227"/>
  <c r="BF227"/>
  <c r="T227"/>
  <c r="T226"/>
  <c r="R227"/>
  <c r="R226"/>
  <c r="P227"/>
  <c r="P226"/>
  <c r="BK227"/>
  <c r="BK226"/>
  <c r="J226"/>
  <c r="J227"/>
  <c r="BE227"/>
  <c r="J66"/>
  <c r="BI225"/>
  <c r="BH225"/>
  <c r="BG225"/>
  <c r="BF225"/>
  <c r="T225"/>
  <c r="R225"/>
  <c r="P225"/>
  <c r="BK225"/>
  <c r="J225"/>
  <c r="BE225"/>
  <c r="BI222"/>
  <c r="BH222"/>
  <c r="BG222"/>
  <c r="BF222"/>
  <c r="T222"/>
  <c r="R222"/>
  <c r="P222"/>
  <c r="BK222"/>
  <c r="J222"/>
  <c r="BE222"/>
  <c r="BI221"/>
  <c r="BH221"/>
  <c r="BG221"/>
  <c r="BF221"/>
  <c r="T221"/>
  <c r="T220"/>
  <c r="R221"/>
  <c r="R220"/>
  <c r="P221"/>
  <c r="P220"/>
  <c r="BK221"/>
  <c r="BK220"/>
  <c r="J220"/>
  <c r="J221"/>
  <c r="BE221"/>
  <c r="J65"/>
  <c r="BI219"/>
  <c r="BH219"/>
  <c r="BG219"/>
  <c r="BF219"/>
  <c r="T219"/>
  <c r="R219"/>
  <c r="P219"/>
  <c r="BK219"/>
  <c r="J219"/>
  <c r="BE219"/>
  <c r="BI218"/>
  <c r="BH218"/>
  <c r="BG218"/>
  <c r="BF218"/>
  <c r="T218"/>
  <c r="R218"/>
  <c r="P218"/>
  <c r="BK218"/>
  <c r="J218"/>
  <c r="BE218"/>
  <c r="BI217"/>
  <c r="BH217"/>
  <c r="BG217"/>
  <c r="BF217"/>
  <c r="T217"/>
  <c r="R217"/>
  <c r="P217"/>
  <c r="BK217"/>
  <c r="J217"/>
  <c r="BE217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0"/>
  <c r="BH210"/>
  <c r="BG210"/>
  <c r="BF210"/>
  <c r="T210"/>
  <c r="R210"/>
  <c r="P210"/>
  <c r="BK210"/>
  <c r="J210"/>
  <c r="BE210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R202"/>
  <c r="P202"/>
  <c r="BK202"/>
  <c r="J202"/>
  <c r="BE202"/>
  <c r="BI201"/>
  <c r="BH201"/>
  <c r="BG201"/>
  <c r="BF201"/>
  <c r="T201"/>
  <c r="R201"/>
  <c r="P201"/>
  <c r="BK201"/>
  <c r="J201"/>
  <c r="BE201"/>
  <c r="BI200"/>
  <c r="BH200"/>
  <c r="BG200"/>
  <c r="BF200"/>
  <c r="T200"/>
  <c r="T199"/>
  <c r="R200"/>
  <c r="R199"/>
  <c r="P200"/>
  <c r="P199"/>
  <c r="BK200"/>
  <c r="BK199"/>
  <c r="J199"/>
  <c r="J200"/>
  <c r="BE200"/>
  <c r="J64"/>
  <c r="BI198"/>
  <c r="BH198"/>
  <c r="BG198"/>
  <c r="BF198"/>
  <c r="T198"/>
  <c r="R198"/>
  <c r="P198"/>
  <c r="BK198"/>
  <c r="J198"/>
  <c r="BE198"/>
  <c r="BI197"/>
  <c r="BH197"/>
  <c r="BG197"/>
  <c r="BF197"/>
  <c r="T197"/>
  <c r="R197"/>
  <c r="P197"/>
  <c r="BK197"/>
  <c r="J197"/>
  <c r="BE197"/>
  <c r="BI194"/>
  <c r="BH194"/>
  <c r="BG194"/>
  <c r="BF194"/>
  <c r="T194"/>
  <c r="R194"/>
  <c r="P194"/>
  <c r="BK194"/>
  <c r="J194"/>
  <c r="BE194"/>
  <c r="BI191"/>
  <c r="BH191"/>
  <c r="BG191"/>
  <c r="BF191"/>
  <c r="T191"/>
  <c r="R191"/>
  <c r="P191"/>
  <c r="BK191"/>
  <c r="J191"/>
  <c r="BE191"/>
  <c r="BI187"/>
  <c r="BH187"/>
  <c r="BG187"/>
  <c r="BF187"/>
  <c r="T187"/>
  <c r="R187"/>
  <c r="P187"/>
  <c r="BK187"/>
  <c r="J187"/>
  <c r="BE187"/>
  <c r="BI183"/>
  <c r="BH183"/>
  <c r="BG183"/>
  <c r="BF183"/>
  <c r="T183"/>
  <c r="R183"/>
  <c r="P183"/>
  <c r="BK183"/>
  <c r="J183"/>
  <c r="BE183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68"/>
  <c r="BH168"/>
  <c r="BG168"/>
  <c r="BF168"/>
  <c r="T168"/>
  <c r="T167"/>
  <c r="R168"/>
  <c r="R167"/>
  <c r="P168"/>
  <c r="P167"/>
  <c r="BK168"/>
  <c r="BK167"/>
  <c r="J167"/>
  <c r="J168"/>
  <c r="BE168"/>
  <c r="J63"/>
  <c r="BI163"/>
  <c r="BH163"/>
  <c r="BG163"/>
  <c r="BF163"/>
  <c r="T163"/>
  <c r="T162"/>
  <c r="R163"/>
  <c r="R162"/>
  <c r="P163"/>
  <c r="P162"/>
  <c r="BK163"/>
  <c r="BK162"/>
  <c r="J162"/>
  <c r="J163"/>
  <c r="BE163"/>
  <c r="J62"/>
  <c r="BI159"/>
  <c r="BH159"/>
  <c r="BG159"/>
  <c r="BF159"/>
  <c r="T159"/>
  <c r="R159"/>
  <c r="P159"/>
  <c r="BK159"/>
  <c r="J159"/>
  <c r="BE159"/>
  <c r="BI158"/>
  <c r="BH158"/>
  <c r="BG158"/>
  <c r="BF158"/>
  <c r="T158"/>
  <c r="R158"/>
  <c r="P158"/>
  <c r="BK158"/>
  <c r="J158"/>
  <c r="BE158"/>
  <c r="BI155"/>
  <c r="BH155"/>
  <c r="BG155"/>
  <c r="BF155"/>
  <c r="T155"/>
  <c r="R155"/>
  <c r="P155"/>
  <c r="BK155"/>
  <c r="J155"/>
  <c r="BE155"/>
  <c r="BI152"/>
  <c r="BH152"/>
  <c r="BG152"/>
  <c r="BF152"/>
  <c r="T152"/>
  <c r="T151"/>
  <c r="R152"/>
  <c r="R151"/>
  <c r="P152"/>
  <c r="P151"/>
  <c r="BK152"/>
  <c r="BK151"/>
  <c r="J151"/>
  <c r="J152"/>
  <c r="BE152"/>
  <c r="J61"/>
  <c r="BI146"/>
  <c r="BH146"/>
  <c r="BG146"/>
  <c r="BF146"/>
  <c r="T146"/>
  <c r="R146"/>
  <c r="P146"/>
  <c r="BK146"/>
  <c r="J146"/>
  <c r="BE146"/>
  <c r="BI143"/>
  <c r="BH143"/>
  <c r="BG143"/>
  <c r="BF143"/>
  <c r="T143"/>
  <c r="R143"/>
  <c r="P143"/>
  <c r="BK143"/>
  <c r="J143"/>
  <c r="BE143"/>
  <c r="BI137"/>
  <c r="BH137"/>
  <c r="BG137"/>
  <c r="BF137"/>
  <c r="T137"/>
  <c r="T136"/>
  <c r="R137"/>
  <c r="R136"/>
  <c r="P137"/>
  <c r="P136"/>
  <c r="BK137"/>
  <c r="BK136"/>
  <c r="J136"/>
  <c r="J137"/>
  <c r="BE137"/>
  <c r="J60"/>
  <c r="BI135"/>
  <c r="BH135"/>
  <c r="BG135"/>
  <c r="BF135"/>
  <c r="T135"/>
  <c r="R135"/>
  <c r="P135"/>
  <c r="BK135"/>
  <c r="J135"/>
  <c r="BE135"/>
  <c r="BI131"/>
  <c r="BH131"/>
  <c r="BG131"/>
  <c r="BF131"/>
  <c r="T131"/>
  <c r="R131"/>
  <c r="P131"/>
  <c r="BK131"/>
  <c r="J131"/>
  <c r="BE131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2"/>
  <c r="BH122"/>
  <c r="BG122"/>
  <c r="BF122"/>
  <c r="T122"/>
  <c r="R122"/>
  <c r="P122"/>
  <c r="BK122"/>
  <c r="J122"/>
  <c r="BE122"/>
  <c r="BI119"/>
  <c r="BH119"/>
  <c r="BG119"/>
  <c r="BF119"/>
  <c r="T119"/>
  <c r="T118"/>
  <c r="R119"/>
  <c r="R118"/>
  <c r="P119"/>
  <c r="P118"/>
  <c r="BK119"/>
  <c r="BK118"/>
  <c r="J118"/>
  <c r="J119"/>
  <c r="BE119"/>
  <c r="J59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8"/>
  <c r="BH108"/>
  <c r="BG108"/>
  <c r="BF108"/>
  <c r="T108"/>
  <c r="R108"/>
  <c r="P108"/>
  <c r="BK108"/>
  <c r="J108"/>
  <c r="BE108"/>
  <c r="BI105"/>
  <c r="BH105"/>
  <c r="BG105"/>
  <c r="BF105"/>
  <c r="T105"/>
  <c r="R105"/>
  <c r="P105"/>
  <c r="BK105"/>
  <c r="J105"/>
  <c r="BE105"/>
  <c r="BI101"/>
  <c r="BH101"/>
  <c r="BG101"/>
  <c r="BF101"/>
  <c r="T101"/>
  <c r="R101"/>
  <c r="P101"/>
  <c r="BK101"/>
  <c r="J101"/>
  <c r="BE101"/>
  <c r="BI98"/>
  <c r="F34"/>
  <c i="1" r="BD55"/>
  <c i="5" r="BH98"/>
  <c r="F33"/>
  <c i="1" r="BC55"/>
  <c i="5" r="BG98"/>
  <c r="F32"/>
  <c i="1" r="BB55"/>
  <c i="5" r="BF98"/>
  <c r="J31"/>
  <c i="1" r="AW55"/>
  <c i="5" r="F31"/>
  <c i="1" r="BA55"/>
  <c i="5" r="T98"/>
  <c r="T97"/>
  <c r="T96"/>
  <c r="T95"/>
  <c r="R98"/>
  <c r="R97"/>
  <c r="R96"/>
  <c r="R95"/>
  <c r="P98"/>
  <c r="P97"/>
  <c r="P96"/>
  <c r="P95"/>
  <c i="1" r="AU55"/>
  <c i="5" r="BK98"/>
  <c r="BK97"/>
  <c r="J97"/>
  <c r="BK96"/>
  <c r="J96"/>
  <c r="BK95"/>
  <c r="J95"/>
  <c r="J56"/>
  <c r="J27"/>
  <c i="1" r="AG55"/>
  <c i="5" r="J98"/>
  <c r="BE98"/>
  <c r="J30"/>
  <c i="1" r="AV55"/>
  <c i="5" r="F30"/>
  <c i="1" r="AZ55"/>
  <c i="5" r="J58"/>
  <c r="J57"/>
  <c r="F89"/>
  <c r="E87"/>
  <c r="F49"/>
  <c r="E47"/>
  <c r="J36"/>
  <c r="J21"/>
  <c r="E21"/>
  <c r="J91"/>
  <c r="J51"/>
  <c r="J20"/>
  <c r="J18"/>
  <c r="E18"/>
  <c r="F92"/>
  <c r="F52"/>
  <c r="J17"/>
  <c r="J15"/>
  <c r="E15"/>
  <c r="F91"/>
  <c r="F51"/>
  <c r="J14"/>
  <c r="J12"/>
  <c r="J89"/>
  <c r="J49"/>
  <c r="E7"/>
  <c r="E85"/>
  <c r="E45"/>
  <c i="1" r="AY54"/>
  <c r="AX54"/>
  <c i="4" r="BI503"/>
  <c r="BH503"/>
  <c r="BG503"/>
  <c r="BF503"/>
  <c r="T503"/>
  <c r="R503"/>
  <c r="P503"/>
  <c r="BK503"/>
  <c r="J503"/>
  <c r="BE503"/>
  <c r="BI500"/>
  <c r="BH500"/>
  <c r="BG500"/>
  <c r="BF500"/>
  <c r="T500"/>
  <c r="T499"/>
  <c r="R500"/>
  <c r="R499"/>
  <c r="P500"/>
  <c r="P499"/>
  <c r="BK500"/>
  <c r="BK499"/>
  <c r="J499"/>
  <c r="J500"/>
  <c r="BE500"/>
  <c r="J77"/>
  <c r="BI498"/>
  <c r="BH498"/>
  <c r="BG498"/>
  <c r="BF498"/>
  <c r="T498"/>
  <c r="R498"/>
  <c r="P498"/>
  <c r="BK498"/>
  <c r="J498"/>
  <c r="BE498"/>
  <c r="BI497"/>
  <c r="BH497"/>
  <c r="BG497"/>
  <c r="BF497"/>
  <c r="T497"/>
  <c r="R497"/>
  <c r="P497"/>
  <c r="BK497"/>
  <c r="J497"/>
  <c r="BE497"/>
  <c r="BI493"/>
  <c r="BH493"/>
  <c r="BG493"/>
  <c r="BF493"/>
  <c r="T493"/>
  <c r="T492"/>
  <c r="R493"/>
  <c r="R492"/>
  <c r="P493"/>
  <c r="P492"/>
  <c r="BK493"/>
  <c r="BK492"/>
  <c r="J492"/>
  <c r="J493"/>
  <c r="BE493"/>
  <c r="J76"/>
  <c r="BI491"/>
  <c r="BH491"/>
  <c r="BG491"/>
  <c r="BF491"/>
  <c r="T491"/>
  <c r="R491"/>
  <c r="P491"/>
  <c r="BK491"/>
  <c r="J491"/>
  <c r="BE491"/>
  <c r="BI490"/>
  <c r="BH490"/>
  <c r="BG490"/>
  <c r="BF490"/>
  <c r="T490"/>
  <c r="R490"/>
  <c r="P490"/>
  <c r="BK490"/>
  <c r="J490"/>
  <c r="BE490"/>
  <c r="BI486"/>
  <c r="BH486"/>
  <c r="BG486"/>
  <c r="BF486"/>
  <c r="T486"/>
  <c r="R486"/>
  <c r="P486"/>
  <c r="BK486"/>
  <c r="J486"/>
  <c r="BE486"/>
  <c r="BI485"/>
  <c r="BH485"/>
  <c r="BG485"/>
  <c r="BF485"/>
  <c r="T485"/>
  <c r="R485"/>
  <c r="P485"/>
  <c r="BK485"/>
  <c r="J485"/>
  <c r="BE485"/>
  <c r="BI484"/>
  <c r="BH484"/>
  <c r="BG484"/>
  <c r="BF484"/>
  <c r="T484"/>
  <c r="R484"/>
  <c r="P484"/>
  <c r="BK484"/>
  <c r="J484"/>
  <c r="BE484"/>
  <c r="BI478"/>
  <c r="BH478"/>
  <c r="BG478"/>
  <c r="BF478"/>
  <c r="T478"/>
  <c r="T477"/>
  <c r="R478"/>
  <c r="R477"/>
  <c r="P478"/>
  <c r="P477"/>
  <c r="BK478"/>
  <c r="BK477"/>
  <c r="J477"/>
  <c r="J478"/>
  <c r="BE478"/>
  <c r="J75"/>
  <c r="BI476"/>
  <c r="BH476"/>
  <c r="BG476"/>
  <c r="BF476"/>
  <c r="T476"/>
  <c r="R476"/>
  <c r="P476"/>
  <c r="BK476"/>
  <c r="J476"/>
  <c r="BE476"/>
  <c r="BI475"/>
  <c r="BH475"/>
  <c r="BG475"/>
  <c r="BF475"/>
  <c r="T475"/>
  <c r="R475"/>
  <c r="P475"/>
  <c r="BK475"/>
  <c r="J475"/>
  <c r="BE475"/>
  <c r="BI474"/>
  <c r="BH474"/>
  <c r="BG474"/>
  <c r="BF474"/>
  <c r="T474"/>
  <c r="R474"/>
  <c r="P474"/>
  <c r="BK474"/>
  <c r="J474"/>
  <c r="BE474"/>
  <c r="BI471"/>
  <c r="BH471"/>
  <c r="BG471"/>
  <c r="BF471"/>
  <c r="T471"/>
  <c r="R471"/>
  <c r="P471"/>
  <c r="BK471"/>
  <c r="J471"/>
  <c r="BE471"/>
  <c r="BI470"/>
  <c r="BH470"/>
  <c r="BG470"/>
  <c r="BF470"/>
  <c r="T470"/>
  <c r="R470"/>
  <c r="P470"/>
  <c r="BK470"/>
  <c r="J470"/>
  <c r="BE470"/>
  <c r="BI465"/>
  <c r="BH465"/>
  <c r="BG465"/>
  <c r="BF465"/>
  <c r="T465"/>
  <c r="R465"/>
  <c r="P465"/>
  <c r="BK465"/>
  <c r="J465"/>
  <c r="BE465"/>
  <c r="BI460"/>
  <c r="BH460"/>
  <c r="BG460"/>
  <c r="BF460"/>
  <c r="T460"/>
  <c r="T459"/>
  <c r="R460"/>
  <c r="R459"/>
  <c r="P460"/>
  <c r="P459"/>
  <c r="BK460"/>
  <c r="BK459"/>
  <c r="J459"/>
  <c r="J460"/>
  <c r="BE460"/>
  <c r="J74"/>
  <c r="BI458"/>
  <c r="BH458"/>
  <c r="BG458"/>
  <c r="BF458"/>
  <c r="T458"/>
  <c r="R458"/>
  <c r="P458"/>
  <c r="BK458"/>
  <c r="J458"/>
  <c r="BE458"/>
  <c r="BI457"/>
  <c r="BH457"/>
  <c r="BG457"/>
  <c r="BF457"/>
  <c r="T457"/>
  <c r="R457"/>
  <c r="P457"/>
  <c r="BK457"/>
  <c r="J457"/>
  <c r="BE457"/>
  <c r="BI456"/>
  <c r="BH456"/>
  <c r="BG456"/>
  <c r="BF456"/>
  <c r="T456"/>
  <c r="R456"/>
  <c r="P456"/>
  <c r="BK456"/>
  <c r="J456"/>
  <c r="BE456"/>
  <c r="BI455"/>
  <c r="BH455"/>
  <c r="BG455"/>
  <c r="BF455"/>
  <c r="T455"/>
  <c r="R455"/>
  <c r="P455"/>
  <c r="BK455"/>
  <c r="J455"/>
  <c r="BE455"/>
  <c r="BI454"/>
  <c r="BH454"/>
  <c r="BG454"/>
  <c r="BF454"/>
  <c r="T454"/>
  <c r="R454"/>
  <c r="P454"/>
  <c r="BK454"/>
  <c r="J454"/>
  <c r="BE454"/>
  <c r="BI453"/>
  <c r="BH453"/>
  <c r="BG453"/>
  <c r="BF453"/>
  <c r="T453"/>
  <c r="T452"/>
  <c r="R453"/>
  <c r="R452"/>
  <c r="P453"/>
  <c r="P452"/>
  <c r="BK453"/>
  <c r="BK452"/>
  <c r="J452"/>
  <c r="J453"/>
  <c r="BE453"/>
  <c r="J73"/>
  <c r="BI451"/>
  <c r="BH451"/>
  <c r="BG451"/>
  <c r="BF451"/>
  <c r="T451"/>
  <c r="R451"/>
  <c r="P451"/>
  <c r="BK451"/>
  <c r="J451"/>
  <c r="BE451"/>
  <c r="BI450"/>
  <c r="BH450"/>
  <c r="BG450"/>
  <c r="BF450"/>
  <c r="T450"/>
  <c r="R450"/>
  <c r="P450"/>
  <c r="BK450"/>
  <c r="J450"/>
  <c r="BE450"/>
  <c r="BI447"/>
  <c r="BH447"/>
  <c r="BG447"/>
  <c r="BF447"/>
  <c r="T447"/>
  <c r="R447"/>
  <c r="P447"/>
  <c r="BK447"/>
  <c r="J447"/>
  <c r="BE447"/>
  <c r="BI446"/>
  <c r="BH446"/>
  <c r="BG446"/>
  <c r="BF446"/>
  <c r="T446"/>
  <c r="R446"/>
  <c r="P446"/>
  <c r="BK446"/>
  <c r="J446"/>
  <c r="BE446"/>
  <c r="BI445"/>
  <c r="BH445"/>
  <c r="BG445"/>
  <c r="BF445"/>
  <c r="T445"/>
  <c r="R445"/>
  <c r="P445"/>
  <c r="BK445"/>
  <c r="J445"/>
  <c r="BE445"/>
  <c r="BI444"/>
  <c r="BH444"/>
  <c r="BG444"/>
  <c r="BF444"/>
  <c r="T444"/>
  <c r="R444"/>
  <c r="P444"/>
  <c r="BK444"/>
  <c r="J444"/>
  <c r="BE444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40"/>
  <c r="BH440"/>
  <c r="BG440"/>
  <c r="BF440"/>
  <c r="T440"/>
  <c r="R440"/>
  <c r="P440"/>
  <c r="BK440"/>
  <c r="J440"/>
  <c r="BE440"/>
  <c r="BI439"/>
  <c r="BH439"/>
  <c r="BG439"/>
  <c r="BF439"/>
  <c r="T439"/>
  <c r="R439"/>
  <c r="P439"/>
  <c r="BK439"/>
  <c r="J439"/>
  <c r="BE439"/>
  <c r="BI438"/>
  <c r="BH438"/>
  <c r="BG438"/>
  <c r="BF438"/>
  <c r="T438"/>
  <c r="R438"/>
  <c r="P438"/>
  <c r="BK438"/>
  <c r="J438"/>
  <c r="BE438"/>
  <c r="BI437"/>
  <c r="BH437"/>
  <c r="BG437"/>
  <c r="BF437"/>
  <c r="T437"/>
  <c r="R437"/>
  <c r="P437"/>
  <c r="BK437"/>
  <c r="J437"/>
  <c r="BE437"/>
  <c r="BI436"/>
  <c r="BH436"/>
  <c r="BG436"/>
  <c r="BF436"/>
  <c r="T436"/>
  <c r="R436"/>
  <c r="P436"/>
  <c r="BK436"/>
  <c r="J436"/>
  <c r="BE436"/>
  <c r="BI435"/>
  <c r="BH435"/>
  <c r="BG435"/>
  <c r="BF435"/>
  <c r="T435"/>
  <c r="R435"/>
  <c r="P435"/>
  <c r="BK435"/>
  <c r="J435"/>
  <c r="BE435"/>
  <c r="BI432"/>
  <c r="BH432"/>
  <c r="BG432"/>
  <c r="BF432"/>
  <c r="T432"/>
  <c r="R432"/>
  <c r="P432"/>
  <c r="BK432"/>
  <c r="J432"/>
  <c r="BE432"/>
  <c r="BI431"/>
  <c r="BH431"/>
  <c r="BG431"/>
  <c r="BF431"/>
  <c r="T431"/>
  <c r="R431"/>
  <c r="P431"/>
  <c r="BK431"/>
  <c r="J431"/>
  <c r="BE431"/>
  <c r="BI428"/>
  <c r="BH428"/>
  <c r="BG428"/>
  <c r="BF428"/>
  <c r="T428"/>
  <c r="T427"/>
  <c r="R428"/>
  <c r="R427"/>
  <c r="P428"/>
  <c r="P427"/>
  <c r="BK428"/>
  <c r="BK427"/>
  <c r="J427"/>
  <c r="J428"/>
  <c r="BE428"/>
  <c r="J72"/>
  <c r="BI426"/>
  <c r="BH426"/>
  <c r="BG426"/>
  <c r="BF426"/>
  <c r="T426"/>
  <c r="R426"/>
  <c r="P426"/>
  <c r="BK426"/>
  <c r="J426"/>
  <c r="BE426"/>
  <c r="BI425"/>
  <c r="BH425"/>
  <c r="BG425"/>
  <c r="BF425"/>
  <c r="T425"/>
  <c r="R425"/>
  <c r="P425"/>
  <c r="BK425"/>
  <c r="J425"/>
  <c r="BE425"/>
  <c r="BI424"/>
  <c r="BH424"/>
  <c r="BG424"/>
  <c r="BF424"/>
  <c r="T424"/>
  <c r="R424"/>
  <c r="P424"/>
  <c r="BK424"/>
  <c r="J424"/>
  <c r="BE424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9"/>
  <c r="BH419"/>
  <c r="BG419"/>
  <c r="BF419"/>
  <c r="T419"/>
  <c r="R419"/>
  <c r="P419"/>
  <c r="BK419"/>
  <c r="J419"/>
  <c r="BE419"/>
  <c r="BI418"/>
  <c r="BH418"/>
  <c r="BG418"/>
  <c r="BF418"/>
  <c r="T418"/>
  <c r="R418"/>
  <c r="P418"/>
  <c r="BK418"/>
  <c r="J418"/>
  <c r="BE418"/>
  <c r="BI417"/>
  <c r="BH417"/>
  <c r="BG417"/>
  <c r="BF417"/>
  <c r="T417"/>
  <c r="R417"/>
  <c r="P417"/>
  <c r="BK417"/>
  <c r="J417"/>
  <c r="BE417"/>
  <c r="BI416"/>
  <c r="BH416"/>
  <c r="BG416"/>
  <c r="BF416"/>
  <c r="T416"/>
  <c r="T415"/>
  <c r="R416"/>
  <c r="R415"/>
  <c r="P416"/>
  <c r="P415"/>
  <c r="BK416"/>
  <c r="BK415"/>
  <c r="J415"/>
  <c r="J416"/>
  <c r="BE416"/>
  <c r="J71"/>
  <c r="BI414"/>
  <c r="BH414"/>
  <c r="BG414"/>
  <c r="BF414"/>
  <c r="T414"/>
  <c r="R414"/>
  <c r="P414"/>
  <c r="BK414"/>
  <c r="J414"/>
  <c r="BE414"/>
  <c r="BI411"/>
  <c r="BH411"/>
  <c r="BG411"/>
  <c r="BF411"/>
  <c r="T411"/>
  <c r="R411"/>
  <c r="P411"/>
  <c r="BK411"/>
  <c r="J411"/>
  <c r="BE411"/>
  <c r="BI410"/>
  <c r="BH410"/>
  <c r="BG410"/>
  <c r="BF410"/>
  <c r="T410"/>
  <c r="R410"/>
  <c r="P410"/>
  <c r="BK410"/>
  <c r="J410"/>
  <c r="BE410"/>
  <c r="BI407"/>
  <c r="BH407"/>
  <c r="BG407"/>
  <c r="BF407"/>
  <c r="T407"/>
  <c r="R407"/>
  <c r="P407"/>
  <c r="BK407"/>
  <c r="J407"/>
  <c r="BE407"/>
  <c r="BI406"/>
  <c r="BH406"/>
  <c r="BG406"/>
  <c r="BF406"/>
  <c r="T406"/>
  <c r="R406"/>
  <c r="P406"/>
  <c r="BK406"/>
  <c r="J406"/>
  <c r="BE406"/>
  <c r="BI402"/>
  <c r="BH402"/>
  <c r="BG402"/>
  <c r="BF402"/>
  <c r="T402"/>
  <c r="R402"/>
  <c r="P402"/>
  <c r="BK402"/>
  <c r="J402"/>
  <c r="BE402"/>
  <c r="BI398"/>
  <c r="BH398"/>
  <c r="BG398"/>
  <c r="BF398"/>
  <c r="T398"/>
  <c r="R398"/>
  <c r="P398"/>
  <c r="BK398"/>
  <c r="J398"/>
  <c r="BE398"/>
  <c r="BI390"/>
  <c r="BH390"/>
  <c r="BG390"/>
  <c r="BF390"/>
  <c r="T390"/>
  <c r="R390"/>
  <c r="P390"/>
  <c r="BK390"/>
  <c r="J390"/>
  <c r="BE390"/>
  <c r="BI386"/>
  <c r="BH386"/>
  <c r="BG386"/>
  <c r="BF386"/>
  <c r="T386"/>
  <c r="R386"/>
  <c r="P386"/>
  <c r="BK386"/>
  <c r="J386"/>
  <c r="BE386"/>
  <c r="BI385"/>
  <c r="BH385"/>
  <c r="BG385"/>
  <c r="BF385"/>
  <c r="T385"/>
  <c r="R385"/>
  <c r="P385"/>
  <c r="BK385"/>
  <c r="J385"/>
  <c r="BE385"/>
  <c r="BI384"/>
  <c r="BH384"/>
  <c r="BG384"/>
  <c r="BF384"/>
  <c r="T384"/>
  <c r="R384"/>
  <c r="P384"/>
  <c r="BK384"/>
  <c r="J384"/>
  <c r="BE384"/>
  <c r="BI378"/>
  <c r="BH378"/>
  <c r="BG378"/>
  <c r="BF378"/>
  <c r="T378"/>
  <c r="R378"/>
  <c r="P378"/>
  <c r="BK378"/>
  <c r="J378"/>
  <c r="BE378"/>
  <c r="BI375"/>
  <c r="BH375"/>
  <c r="BG375"/>
  <c r="BF375"/>
  <c r="T375"/>
  <c r="R375"/>
  <c r="P375"/>
  <c r="BK375"/>
  <c r="J375"/>
  <c r="BE375"/>
  <c r="BI371"/>
  <c r="BH371"/>
  <c r="BG371"/>
  <c r="BF371"/>
  <c r="T371"/>
  <c r="R371"/>
  <c r="P371"/>
  <c r="BK371"/>
  <c r="J371"/>
  <c r="BE371"/>
  <c r="BI367"/>
  <c r="BH367"/>
  <c r="BG367"/>
  <c r="BF367"/>
  <c r="T367"/>
  <c r="T366"/>
  <c r="R367"/>
  <c r="R366"/>
  <c r="P367"/>
  <c r="P366"/>
  <c r="BK367"/>
  <c r="BK366"/>
  <c r="J366"/>
  <c r="J367"/>
  <c r="BE367"/>
  <c r="J70"/>
  <c r="BI365"/>
  <c r="BH365"/>
  <c r="BG365"/>
  <c r="BF365"/>
  <c r="T365"/>
  <c r="R365"/>
  <c r="P365"/>
  <c r="BK365"/>
  <c r="J365"/>
  <c r="BE365"/>
  <c r="BI364"/>
  <c r="BH364"/>
  <c r="BG364"/>
  <c r="BF364"/>
  <c r="T364"/>
  <c r="R364"/>
  <c r="P364"/>
  <c r="BK364"/>
  <c r="J364"/>
  <c r="BE364"/>
  <c r="BI360"/>
  <c r="BH360"/>
  <c r="BG360"/>
  <c r="BF360"/>
  <c r="T360"/>
  <c r="R360"/>
  <c r="P360"/>
  <c r="BK360"/>
  <c r="J360"/>
  <c r="BE360"/>
  <c r="BI359"/>
  <c r="BH359"/>
  <c r="BG359"/>
  <c r="BF359"/>
  <c r="T359"/>
  <c r="R359"/>
  <c r="P359"/>
  <c r="BK359"/>
  <c r="J359"/>
  <c r="BE359"/>
  <c r="BI358"/>
  <c r="BH358"/>
  <c r="BG358"/>
  <c r="BF358"/>
  <c r="T358"/>
  <c r="R358"/>
  <c r="P358"/>
  <c r="BK358"/>
  <c r="J358"/>
  <c r="BE358"/>
  <c r="BI357"/>
  <c r="BH357"/>
  <c r="BG357"/>
  <c r="BF357"/>
  <c r="T357"/>
  <c r="R357"/>
  <c r="P357"/>
  <c r="BK357"/>
  <c r="J357"/>
  <c r="BE357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49"/>
  <c r="BH349"/>
  <c r="BG349"/>
  <c r="BF349"/>
  <c r="T349"/>
  <c r="R349"/>
  <c r="P349"/>
  <c r="BK349"/>
  <c r="J349"/>
  <c r="BE349"/>
  <c r="BI348"/>
  <c r="BH348"/>
  <c r="BG348"/>
  <c r="BF348"/>
  <c r="T348"/>
  <c r="R348"/>
  <c r="P348"/>
  <c r="BK348"/>
  <c r="J348"/>
  <c r="BE348"/>
  <c r="BI345"/>
  <c r="BH345"/>
  <c r="BG345"/>
  <c r="BF345"/>
  <c r="T345"/>
  <c r="T344"/>
  <c r="R345"/>
  <c r="R344"/>
  <c r="P345"/>
  <c r="P344"/>
  <c r="BK345"/>
  <c r="BK344"/>
  <c r="J344"/>
  <c r="J345"/>
  <c r="BE345"/>
  <c r="J69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41"/>
  <c r="BH341"/>
  <c r="BG341"/>
  <c r="BF341"/>
  <c r="T341"/>
  <c r="R341"/>
  <c r="P341"/>
  <c r="BK341"/>
  <c r="J341"/>
  <c r="BE341"/>
  <c r="BI340"/>
  <c r="BH340"/>
  <c r="BG340"/>
  <c r="BF340"/>
  <c r="T340"/>
  <c r="R340"/>
  <c r="P340"/>
  <c r="BK340"/>
  <c r="J340"/>
  <c r="BE340"/>
  <c r="BI339"/>
  <c r="BH339"/>
  <c r="BG339"/>
  <c r="BF339"/>
  <c r="T339"/>
  <c r="R339"/>
  <c r="P339"/>
  <c r="BK339"/>
  <c r="J339"/>
  <c r="BE339"/>
  <c r="BI338"/>
  <c r="BH338"/>
  <c r="BG338"/>
  <c r="BF338"/>
  <c r="T338"/>
  <c r="R338"/>
  <c r="P338"/>
  <c r="BK338"/>
  <c r="J338"/>
  <c r="BE338"/>
  <c r="BI337"/>
  <c r="BH337"/>
  <c r="BG337"/>
  <c r="BF337"/>
  <c r="T337"/>
  <c r="R337"/>
  <c r="P337"/>
  <c r="BK337"/>
  <c r="J337"/>
  <c r="BE337"/>
  <c r="BI336"/>
  <c r="BH336"/>
  <c r="BG336"/>
  <c r="BF336"/>
  <c r="T336"/>
  <c r="R336"/>
  <c r="P336"/>
  <c r="BK336"/>
  <c r="J336"/>
  <c r="BE336"/>
  <c r="BI335"/>
  <c r="BH335"/>
  <c r="BG335"/>
  <c r="BF335"/>
  <c r="T335"/>
  <c r="R335"/>
  <c r="P335"/>
  <c r="BK335"/>
  <c r="J335"/>
  <c r="BE335"/>
  <c r="BI334"/>
  <c r="BH334"/>
  <c r="BG334"/>
  <c r="BF334"/>
  <c r="T334"/>
  <c r="R334"/>
  <c r="P334"/>
  <c r="BK334"/>
  <c r="J334"/>
  <c r="BE334"/>
  <c r="BI330"/>
  <c r="BH330"/>
  <c r="BG330"/>
  <c r="BF330"/>
  <c r="T330"/>
  <c r="R330"/>
  <c r="P330"/>
  <c r="BK330"/>
  <c r="J330"/>
  <c r="BE330"/>
  <c r="BI329"/>
  <c r="BH329"/>
  <c r="BG329"/>
  <c r="BF329"/>
  <c r="T329"/>
  <c r="R329"/>
  <c r="P329"/>
  <c r="BK329"/>
  <c r="J329"/>
  <c r="BE329"/>
  <c r="BI326"/>
  <c r="BH326"/>
  <c r="BG326"/>
  <c r="BF326"/>
  <c r="T326"/>
  <c r="T325"/>
  <c r="T324"/>
  <c r="R326"/>
  <c r="R325"/>
  <c r="R324"/>
  <c r="P326"/>
  <c r="P325"/>
  <c r="P324"/>
  <c r="BK326"/>
  <c r="BK325"/>
  <c r="J325"/>
  <c r="BK324"/>
  <c r="J324"/>
  <c r="J326"/>
  <c r="BE326"/>
  <c r="J68"/>
  <c r="J67"/>
  <c r="BI323"/>
  <c r="BH323"/>
  <c r="BG323"/>
  <c r="BF323"/>
  <c r="T323"/>
  <c r="T322"/>
  <c r="R323"/>
  <c r="R322"/>
  <c r="P323"/>
  <c r="P322"/>
  <c r="BK323"/>
  <c r="BK322"/>
  <c r="J322"/>
  <c r="J323"/>
  <c r="BE323"/>
  <c r="J66"/>
  <c r="BI319"/>
  <c r="BH319"/>
  <c r="BG319"/>
  <c r="BF319"/>
  <c r="T319"/>
  <c r="R319"/>
  <c r="P319"/>
  <c r="BK319"/>
  <c r="J319"/>
  <c r="BE319"/>
  <c r="BI318"/>
  <c r="BH318"/>
  <c r="BG318"/>
  <c r="BF318"/>
  <c r="T318"/>
  <c r="T317"/>
  <c r="R318"/>
  <c r="R317"/>
  <c r="P318"/>
  <c r="P317"/>
  <c r="BK318"/>
  <c r="BK317"/>
  <c r="J317"/>
  <c r="J318"/>
  <c r="BE318"/>
  <c r="J65"/>
  <c r="BI313"/>
  <c r="BH313"/>
  <c r="BG313"/>
  <c r="BF313"/>
  <c r="T313"/>
  <c r="R313"/>
  <c r="P313"/>
  <c r="BK313"/>
  <c r="J313"/>
  <c r="BE313"/>
  <c r="BI310"/>
  <c r="BH310"/>
  <c r="BG310"/>
  <c r="BF310"/>
  <c r="T310"/>
  <c r="R310"/>
  <c r="P310"/>
  <c r="BK310"/>
  <c r="J310"/>
  <c r="BE310"/>
  <c r="BI309"/>
  <c r="BH309"/>
  <c r="BG309"/>
  <c r="BF309"/>
  <c r="T309"/>
  <c r="R309"/>
  <c r="P309"/>
  <c r="BK309"/>
  <c r="J309"/>
  <c r="BE309"/>
  <c r="BI308"/>
  <c r="BH308"/>
  <c r="BG308"/>
  <c r="BF308"/>
  <c r="T308"/>
  <c r="R308"/>
  <c r="P308"/>
  <c r="BK308"/>
  <c r="J308"/>
  <c r="BE308"/>
  <c r="BI307"/>
  <c r="BH307"/>
  <c r="BG307"/>
  <c r="BF307"/>
  <c r="T307"/>
  <c r="R307"/>
  <c r="P307"/>
  <c r="BK307"/>
  <c r="J307"/>
  <c r="BE307"/>
  <c r="BI303"/>
  <c r="BH303"/>
  <c r="BG303"/>
  <c r="BF303"/>
  <c r="T303"/>
  <c r="R303"/>
  <c r="P303"/>
  <c r="BK303"/>
  <c r="J303"/>
  <c r="BE303"/>
  <c r="BI302"/>
  <c r="BH302"/>
  <c r="BG302"/>
  <c r="BF302"/>
  <c r="T302"/>
  <c r="R302"/>
  <c r="P302"/>
  <c r="BK302"/>
  <c r="J302"/>
  <c r="BE302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5"/>
  <c r="BH295"/>
  <c r="BG295"/>
  <c r="BF295"/>
  <c r="T295"/>
  <c r="R295"/>
  <c r="P295"/>
  <c r="BK295"/>
  <c r="J295"/>
  <c r="BE295"/>
  <c r="BI294"/>
  <c r="BH294"/>
  <c r="BG294"/>
  <c r="BF294"/>
  <c r="T294"/>
  <c r="T293"/>
  <c r="R294"/>
  <c r="R293"/>
  <c r="P294"/>
  <c r="P293"/>
  <c r="BK294"/>
  <c r="BK293"/>
  <c r="J293"/>
  <c r="J294"/>
  <c r="BE294"/>
  <c r="J64"/>
  <c r="BI292"/>
  <c r="BH292"/>
  <c r="BG292"/>
  <c r="BF292"/>
  <c r="T292"/>
  <c r="R292"/>
  <c r="P292"/>
  <c r="BK292"/>
  <c r="J292"/>
  <c r="BE292"/>
  <c r="BI291"/>
  <c r="BH291"/>
  <c r="BG291"/>
  <c r="BF291"/>
  <c r="T291"/>
  <c r="R291"/>
  <c r="P291"/>
  <c r="BK291"/>
  <c r="J291"/>
  <c r="BE291"/>
  <c r="BI290"/>
  <c r="BH290"/>
  <c r="BG290"/>
  <c r="BF290"/>
  <c r="T290"/>
  <c r="R290"/>
  <c r="P290"/>
  <c r="BK290"/>
  <c r="J290"/>
  <c r="BE290"/>
  <c r="BI289"/>
  <c r="BH289"/>
  <c r="BG289"/>
  <c r="BF289"/>
  <c r="T289"/>
  <c r="R289"/>
  <c r="P289"/>
  <c r="BK289"/>
  <c r="J289"/>
  <c r="BE289"/>
  <c r="BI288"/>
  <c r="BH288"/>
  <c r="BG288"/>
  <c r="BF288"/>
  <c r="T288"/>
  <c r="R288"/>
  <c r="P288"/>
  <c r="BK288"/>
  <c r="J288"/>
  <c r="BE288"/>
  <c r="BI287"/>
  <c r="BH287"/>
  <c r="BG287"/>
  <c r="BF287"/>
  <c r="T287"/>
  <c r="R287"/>
  <c r="P287"/>
  <c r="BK287"/>
  <c r="J287"/>
  <c r="BE287"/>
  <c r="BI286"/>
  <c r="BH286"/>
  <c r="BG286"/>
  <c r="BF286"/>
  <c r="T286"/>
  <c r="R286"/>
  <c r="P286"/>
  <c r="BK286"/>
  <c r="J286"/>
  <c r="BE286"/>
  <c r="BI285"/>
  <c r="BH285"/>
  <c r="BG285"/>
  <c r="BF285"/>
  <c r="T285"/>
  <c r="R285"/>
  <c r="P285"/>
  <c r="BK285"/>
  <c r="J285"/>
  <c r="BE285"/>
  <c r="BI284"/>
  <c r="BH284"/>
  <c r="BG284"/>
  <c r="BF284"/>
  <c r="T284"/>
  <c r="R284"/>
  <c r="P284"/>
  <c r="BK284"/>
  <c r="J284"/>
  <c r="BE284"/>
  <c r="BI281"/>
  <c r="BH281"/>
  <c r="BG281"/>
  <c r="BF281"/>
  <c r="T281"/>
  <c r="R281"/>
  <c r="P281"/>
  <c r="BK281"/>
  <c r="J281"/>
  <c r="BE281"/>
  <c r="BI277"/>
  <c r="BH277"/>
  <c r="BG277"/>
  <c r="BF277"/>
  <c r="T277"/>
  <c r="R277"/>
  <c r="P277"/>
  <c r="BK277"/>
  <c r="J277"/>
  <c r="BE277"/>
  <c r="BI274"/>
  <c r="BH274"/>
  <c r="BG274"/>
  <c r="BF274"/>
  <c r="T274"/>
  <c r="R274"/>
  <c r="P274"/>
  <c r="BK274"/>
  <c r="J274"/>
  <c r="BE274"/>
  <c r="BI270"/>
  <c r="BH270"/>
  <c r="BG270"/>
  <c r="BF270"/>
  <c r="T270"/>
  <c r="R270"/>
  <c r="P270"/>
  <c r="BK270"/>
  <c r="J270"/>
  <c r="BE270"/>
  <c r="BI264"/>
  <c r="BH264"/>
  <c r="BG264"/>
  <c r="BF264"/>
  <c r="T264"/>
  <c r="R264"/>
  <c r="P264"/>
  <c r="BK264"/>
  <c r="J264"/>
  <c r="BE264"/>
  <c r="BI261"/>
  <c r="BH261"/>
  <c r="BG261"/>
  <c r="BF261"/>
  <c r="T261"/>
  <c r="R261"/>
  <c r="P261"/>
  <c r="BK261"/>
  <c r="J261"/>
  <c r="BE261"/>
  <c r="BI257"/>
  <c r="BH257"/>
  <c r="BG257"/>
  <c r="BF257"/>
  <c r="T257"/>
  <c r="R257"/>
  <c r="P257"/>
  <c r="BK257"/>
  <c r="J257"/>
  <c r="BE257"/>
  <c r="BI251"/>
  <c r="BH251"/>
  <c r="BG251"/>
  <c r="BF251"/>
  <c r="T251"/>
  <c r="R251"/>
  <c r="P251"/>
  <c r="BK251"/>
  <c r="J251"/>
  <c r="BE251"/>
  <c r="BI250"/>
  <c r="BH250"/>
  <c r="BG250"/>
  <c r="BF250"/>
  <c r="T250"/>
  <c r="R250"/>
  <c r="P250"/>
  <c r="BK250"/>
  <c r="J250"/>
  <c r="BE250"/>
  <c r="BI249"/>
  <c r="BH249"/>
  <c r="BG249"/>
  <c r="BF249"/>
  <c r="T249"/>
  <c r="R249"/>
  <c r="P249"/>
  <c r="BK249"/>
  <c r="J249"/>
  <c r="BE249"/>
  <c r="BI243"/>
  <c r="BH243"/>
  <c r="BG243"/>
  <c r="BF243"/>
  <c r="T243"/>
  <c r="R243"/>
  <c r="P243"/>
  <c r="BK243"/>
  <c r="J243"/>
  <c r="BE243"/>
  <c r="BI242"/>
  <c r="BH242"/>
  <c r="BG242"/>
  <c r="BF242"/>
  <c r="T242"/>
  <c r="R242"/>
  <c r="P242"/>
  <c r="BK242"/>
  <c r="J242"/>
  <c r="BE242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4"/>
  <c r="BH234"/>
  <c r="BG234"/>
  <c r="BF234"/>
  <c r="T234"/>
  <c r="R234"/>
  <c r="P234"/>
  <c r="BK234"/>
  <c r="J234"/>
  <c r="BE234"/>
  <c r="BI233"/>
  <c r="BH233"/>
  <c r="BG233"/>
  <c r="BF233"/>
  <c r="T233"/>
  <c r="R233"/>
  <c r="P233"/>
  <c r="BK233"/>
  <c r="J233"/>
  <c r="BE233"/>
  <c r="BI232"/>
  <c r="BH232"/>
  <c r="BG232"/>
  <c r="BF232"/>
  <c r="T232"/>
  <c r="R232"/>
  <c r="P232"/>
  <c r="BK232"/>
  <c r="J232"/>
  <c r="BE232"/>
  <c r="BI225"/>
  <c r="BH225"/>
  <c r="BG225"/>
  <c r="BF225"/>
  <c r="T225"/>
  <c r="R225"/>
  <c r="P225"/>
  <c r="BK225"/>
  <c r="J225"/>
  <c r="BE225"/>
  <c r="BI220"/>
  <c r="BH220"/>
  <c r="BG220"/>
  <c r="BF220"/>
  <c r="T220"/>
  <c r="R220"/>
  <c r="P220"/>
  <c r="BK220"/>
  <c r="J220"/>
  <c r="BE220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2"/>
  <c r="BH202"/>
  <c r="BG202"/>
  <c r="BF202"/>
  <c r="T202"/>
  <c r="T201"/>
  <c r="R202"/>
  <c r="R201"/>
  <c r="P202"/>
  <c r="P201"/>
  <c r="BK202"/>
  <c r="BK201"/>
  <c r="J201"/>
  <c r="J202"/>
  <c r="BE202"/>
  <c r="J63"/>
  <c r="BI197"/>
  <c r="BH197"/>
  <c r="BG197"/>
  <c r="BF197"/>
  <c r="T197"/>
  <c r="T196"/>
  <c r="R197"/>
  <c r="R196"/>
  <c r="P197"/>
  <c r="P196"/>
  <c r="BK197"/>
  <c r="BK196"/>
  <c r="J196"/>
  <c r="J197"/>
  <c r="BE197"/>
  <c r="J62"/>
  <c r="BI193"/>
  <c r="BH193"/>
  <c r="BG193"/>
  <c r="BF193"/>
  <c r="T193"/>
  <c r="R193"/>
  <c r="P193"/>
  <c r="BK193"/>
  <c r="J193"/>
  <c r="BE193"/>
  <c r="BI190"/>
  <c r="BH190"/>
  <c r="BG190"/>
  <c r="BF190"/>
  <c r="T190"/>
  <c r="R190"/>
  <c r="P190"/>
  <c r="BK190"/>
  <c r="J190"/>
  <c r="BE190"/>
  <c r="BI187"/>
  <c r="BH187"/>
  <c r="BG187"/>
  <c r="BF187"/>
  <c r="T187"/>
  <c r="R187"/>
  <c r="P187"/>
  <c r="BK187"/>
  <c r="J187"/>
  <c r="BE187"/>
  <c r="BI184"/>
  <c r="BH184"/>
  <c r="BG184"/>
  <c r="BF184"/>
  <c r="T184"/>
  <c r="R184"/>
  <c r="P184"/>
  <c r="BK184"/>
  <c r="J184"/>
  <c r="BE184"/>
  <c r="BI183"/>
  <c r="BH183"/>
  <c r="BG183"/>
  <c r="BF183"/>
  <c r="T183"/>
  <c r="R183"/>
  <c r="P183"/>
  <c r="BK183"/>
  <c r="J183"/>
  <c r="BE183"/>
  <c r="BI180"/>
  <c r="BH180"/>
  <c r="BG180"/>
  <c r="BF180"/>
  <c r="T180"/>
  <c r="R180"/>
  <c r="P180"/>
  <c r="BK180"/>
  <c r="J180"/>
  <c r="BE180"/>
  <c r="BI179"/>
  <c r="BH179"/>
  <c r="BG179"/>
  <c r="BF179"/>
  <c r="T179"/>
  <c r="R179"/>
  <c r="P179"/>
  <c r="BK179"/>
  <c r="J179"/>
  <c r="BE179"/>
  <c r="BI178"/>
  <c r="BH178"/>
  <c r="BG178"/>
  <c r="BF178"/>
  <c r="T178"/>
  <c r="R178"/>
  <c r="P178"/>
  <c r="BK178"/>
  <c r="J178"/>
  <c r="BE178"/>
  <c r="BI177"/>
  <c r="BH177"/>
  <c r="BG177"/>
  <c r="BF177"/>
  <c r="T177"/>
  <c r="R177"/>
  <c r="P177"/>
  <c r="BK177"/>
  <c r="J177"/>
  <c r="BE177"/>
  <c r="BI176"/>
  <c r="BH176"/>
  <c r="BG176"/>
  <c r="BF176"/>
  <c r="T176"/>
  <c r="R176"/>
  <c r="P176"/>
  <c r="BK176"/>
  <c r="J176"/>
  <c r="BE176"/>
  <c r="BI175"/>
  <c r="BH175"/>
  <c r="BG175"/>
  <c r="BF175"/>
  <c r="T175"/>
  <c r="R175"/>
  <c r="P175"/>
  <c r="BK175"/>
  <c r="J175"/>
  <c r="BE175"/>
  <c r="BI172"/>
  <c r="BH172"/>
  <c r="BG172"/>
  <c r="BF172"/>
  <c r="T172"/>
  <c r="R172"/>
  <c r="P172"/>
  <c r="BK172"/>
  <c r="J172"/>
  <c r="BE172"/>
  <c r="BI169"/>
  <c r="BH169"/>
  <c r="BG169"/>
  <c r="BF169"/>
  <c r="T169"/>
  <c r="T168"/>
  <c r="R169"/>
  <c r="R168"/>
  <c r="P169"/>
  <c r="P168"/>
  <c r="BK169"/>
  <c r="BK168"/>
  <c r="J168"/>
  <c r="J169"/>
  <c r="BE169"/>
  <c r="J61"/>
  <c r="BI164"/>
  <c r="BH164"/>
  <c r="BG164"/>
  <c r="BF164"/>
  <c r="T164"/>
  <c r="R164"/>
  <c r="P164"/>
  <c r="BK164"/>
  <c r="J164"/>
  <c r="BE164"/>
  <c r="BI160"/>
  <c r="BH160"/>
  <c r="BG160"/>
  <c r="BF160"/>
  <c r="T160"/>
  <c r="R160"/>
  <c r="P160"/>
  <c r="BK160"/>
  <c r="J160"/>
  <c r="BE160"/>
  <c r="BI155"/>
  <c r="BH155"/>
  <c r="BG155"/>
  <c r="BF155"/>
  <c r="T155"/>
  <c r="R155"/>
  <c r="P155"/>
  <c r="BK155"/>
  <c r="J155"/>
  <c r="BE155"/>
  <c r="BI154"/>
  <c r="BH154"/>
  <c r="BG154"/>
  <c r="BF154"/>
  <c r="T154"/>
  <c r="R154"/>
  <c r="P154"/>
  <c r="BK154"/>
  <c r="J154"/>
  <c r="BE154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51"/>
  <c r="BH151"/>
  <c r="BG151"/>
  <c r="BF151"/>
  <c r="T151"/>
  <c r="R151"/>
  <c r="P151"/>
  <c r="BK151"/>
  <c r="J151"/>
  <c r="BE151"/>
  <c r="BI150"/>
  <c r="BH150"/>
  <c r="BG150"/>
  <c r="BF150"/>
  <c r="T150"/>
  <c r="R150"/>
  <c r="P150"/>
  <c r="BK150"/>
  <c r="J150"/>
  <c r="BE150"/>
  <c r="BI143"/>
  <c r="BH143"/>
  <c r="BG143"/>
  <c r="BF143"/>
  <c r="T143"/>
  <c r="T142"/>
  <c r="R143"/>
  <c r="R142"/>
  <c r="P143"/>
  <c r="P142"/>
  <c r="BK143"/>
  <c r="BK142"/>
  <c r="J142"/>
  <c r="J143"/>
  <c r="BE143"/>
  <c r="J60"/>
  <c r="BI141"/>
  <c r="BH141"/>
  <c r="BG141"/>
  <c r="BF141"/>
  <c r="T141"/>
  <c r="R141"/>
  <c r="P141"/>
  <c r="BK141"/>
  <c r="J141"/>
  <c r="BE141"/>
  <c r="BI137"/>
  <c r="BH137"/>
  <c r="BG137"/>
  <c r="BF137"/>
  <c r="T137"/>
  <c r="R137"/>
  <c r="P137"/>
  <c r="BK137"/>
  <c r="J137"/>
  <c r="BE137"/>
  <c r="BI133"/>
  <c r="BH133"/>
  <c r="BG133"/>
  <c r="BF133"/>
  <c r="T133"/>
  <c r="R133"/>
  <c r="P133"/>
  <c r="BK133"/>
  <c r="J133"/>
  <c r="BE133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BH124"/>
  <c r="BG124"/>
  <c r="BF124"/>
  <c r="T124"/>
  <c r="T123"/>
  <c r="R124"/>
  <c r="R123"/>
  <c r="P124"/>
  <c r="P123"/>
  <c r="BK124"/>
  <c r="BK123"/>
  <c r="J123"/>
  <c r="J124"/>
  <c r="BE124"/>
  <c r="J59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5"/>
  <c r="BH115"/>
  <c r="BG115"/>
  <c r="BF115"/>
  <c r="T115"/>
  <c r="R115"/>
  <c r="P115"/>
  <c r="BK115"/>
  <c r="J115"/>
  <c r="BE115"/>
  <c r="BI111"/>
  <c r="BH111"/>
  <c r="BG111"/>
  <c r="BF111"/>
  <c r="T111"/>
  <c r="R111"/>
  <c r="P111"/>
  <c r="BK111"/>
  <c r="J111"/>
  <c r="BE111"/>
  <c r="BI107"/>
  <c r="BH107"/>
  <c r="BG107"/>
  <c r="BF107"/>
  <c r="T107"/>
  <c r="R107"/>
  <c r="P107"/>
  <c r="BK107"/>
  <c r="J107"/>
  <c r="BE107"/>
  <c r="BI103"/>
  <c r="BH103"/>
  <c r="BG103"/>
  <c r="BF103"/>
  <c r="T103"/>
  <c r="R103"/>
  <c r="P103"/>
  <c r="BK103"/>
  <c r="J103"/>
  <c r="BE103"/>
  <c r="BI100"/>
  <c r="F34"/>
  <c i="1" r="BD54"/>
  <c i="4" r="BH100"/>
  <c r="F33"/>
  <c i="1" r="BC54"/>
  <c i="4" r="BG100"/>
  <c r="F32"/>
  <c i="1" r="BB54"/>
  <c i="4" r="BF100"/>
  <c r="J31"/>
  <c i="1" r="AW54"/>
  <c i="4" r="F31"/>
  <c i="1" r="BA54"/>
  <c i="4" r="T100"/>
  <c r="T99"/>
  <c r="T98"/>
  <c r="T97"/>
  <c r="R100"/>
  <c r="R99"/>
  <c r="R98"/>
  <c r="R97"/>
  <c r="P100"/>
  <c r="P99"/>
  <c r="P98"/>
  <c r="P97"/>
  <c i="1" r="AU54"/>
  <c i="4" r="BK100"/>
  <c r="BK99"/>
  <c r="J99"/>
  <c r="BK98"/>
  <c r="J98"/>
  <c r="BK97"/>
  <c r="J97"/>
  <c r="J56"/>
  <c r="J27"/>
  <c i="1" r="AG54"/>
  <c i="4" r="J100"/>
  <c r="BE100"/>
  <c r="J30"/>
  <c i="1" r="AV54"/>
  <c i="4" r="F30"/>
  <c i="1" r="AZ54"/>
  <c i="4" r="J58"/>
  <c r="J57"/>
  <c r="F91"/>
  <c r="E89"/>
  <c r="F49"/>
  <c r="E47"/>
  <c r="J36"/>
  <c r="J21"/>
  <c r="E21"/>
  <c r="J93"/>
  <c r="J51"/>
  <c r="J20"/>
  <c r="J18"/>
  <c r="E18"/>
  <c r="F94"/>
  <c r="F52"/>
  <c r="J17"/>
  <c r="J15"/>
  <c r="E15"/>
  <c r="F93"/>
  <c r="F51"/>
  <c r="J14"/>
  <c r="J12"/>
  <c r="J91"/>
  <c r="J49"/>
  <c r="E7"/>
  <c r="E87"/>
  <c r="E45"/>
  <c i="1" r="AY53"/>
  <c r="AX53"/>
  <c i="3" r="BI622"/>
  <c r="BH622"/>
  <c r="BG622"/>
  <c r="BF622"/>
  <c r="T622"/>
  <c r="T621"/>
  <c r="R622"/>
  <c r="R621"/>
  <c r="P622"/>
  <c r="P621"/>
  <c r="BK622"/>
  <c r="BK621"/>
  <c r="J621"/>
  <c r="J622"/>
  <c r="BE622"/>
  <c r="J78"/>
  <c r="BI617"/>
  <c r="BH617"/>
  <c r="BG617"/>
  <c r="BF617"/>
  <c r="T617"/>
  <c r="R617"/>
  <c r="P617"/>
  <c r="BK617"/>
  <c r="J617"/>
  <c r="BE617"/>
  <c r="BI616"/>
  <c r="BH616"/>
  <c r="BG616"/>
  <c r="BF616"/>
  <c r="T616"/>
  <c r="T615"/>
  <c r="R616"/>
  <c r="R615"/>
  <c r="P616"/>
  <c r="P615"/>
  <c r="BK616"/>
  <c r="BK615"/>
  <c r="J615"/>
  <c r="J616"/>
  <c r="BE616"/>
  <c r="J77"/>
  <c r="BI612"/>
  <c r="BH612"/>
  <c r="BG612"/>
  <c r="BF612"/>
  <c r="T612"/>
  <c r="R612"/>
  <c r="P612"/>
  <c r="BK612"/>
  <c r="J612"/>
  <c r="BE612"/>
  <c r="BI611"/>
  <c r="BH611"/>
  <c r="BG611"/>
  <c r="BF611"/>
  <c r="T611"/>
  <c r="R611"/>
  <c r="P611"/>
  <c r="BK611"/>
  <c r="J611"/>
  <c r="BE611"/>
  <c r="BI610"/>
  <c r="BH610"/>
  <c r="BG610"/>
  <c r="BF610"/>
  <c r="T610"/>
  <c r="R610"/>
  <c r="P610"/>
  <c r="BK610"/>
  <c r="J610"/>
  <c r="BE610"/>
  <c r="BI606"/>
  <c r="BH606"/>
  <c r="BG606"/>
  <c r="BF606"/>
  <c r="T606"/>
  <c r="R606"/>
  <c r="P606"/>
  <c r="BK606"/>
  <c r="J606"/>
  <c r="BE606"/>
  <c r="BI602"/>
  <c r="BH602"/>
  <c r="BG602"/>
  <c r="BF602"/>
  <c r="T602"/>
  <c r="T601"/>
  <c r="R602"/>
  <c r="R601"/>
  <c r="P602"/>
  <c r="P601"/>
  <c r="BK602"/>
  <c r="BK601"/>
  <c r="J601"/>
  <c r="J602"/>
  <c r="BE602"/>
  <c r="J76"/>
  <c r="BI600"/>
  <c r="BH600"/>
  <c r="BG600"/>
  <c r="BF600"/>
  <c r="T600"/>
  <c r="R600"/>
  <c r="P600"/>
  <c r="BK600"/>
  <c r="J600"/>
  <c r="BE600"/>
  <c r="BI599"/>
  <c r="BH599"/>
  <c r="BG599"/>
  <c r="BF599"/>
  <c r="T599"/>
  <c r="R599"/>
  <c r="P599"/>
  <c r="BK599"/>
  <c r="J599"/>
  <c r="BE599"/>
  <c r="BI595"/>
  <c r="BH595"/>
  <c r="BG595"/>
  <c r="BF595"/>
  <c r="T595"/>
  <c r="R595"/>
  <c r="P595"/>
  <c r="BK595"/>
  <c r="J595"/>
  <c r="BE595"/>
  <c r="BI594"/>
  <c r="BH594"/>
  <c r="BG594"/>
  <c r="BF594"/>
  <c r="T594"/>
  <c r="R594"/>
  <c r="P594"/>
  <c r="BK594"/>
  <c r="J594"/>
  <c r="BE594"/>
  <c r="BI593"/>
  <c r="BH593"/>
  <c r="BG593"/>
  <c r="BF593"/>
  <c r="T593"/>
  <c r="R593"/>
  <c r="P593"/>
  <c r="BK593"/>
  <c r="J593"/>
  <c r="BE593"/>
  <c r="BI588"/>
  <c r="BH588"/>
  <c r="BG588"/>
  <c r="BF588"/>
  <c r="T588"/>
  <c r="T587"/>
  <c r="R588"/>
  <c r="R587"/>
  <c r="P588"/>
  <c r="P587"/>
  <c r="BK588"/>
  <c r="BK587"/>
  <c r="J587"/>
  <c r="J588"/>
  <c r="BE588"/>
  <c r="J75"/>
  <c r="BI584"/>
  <c r="BH584"/>
  <c r="BG584"/>
  <c r="BF584"/>
  <c r="T584"/>
  <c r="T583"/>
  <c r="R584"/>
  <c r="R583"/>
  <c r="P584"/>
  <c r="P583"/>
  <c r="BK584"/>
  <c r="BK583"/>
  <c r="J583"/>
  <c r="J584"/>
  <c r="BE584"/>
  <c r="J74"/>
  <c r="BI582"/>
  <c r="BH582"/>
  <c r="BG582"/>
  <c r="BF582"/>
  <c r="T582"/>
  <c r="R582"/>
  <c r="P582"/>
  <c r="BK582"/>
  <c r="J582"/>
  <c r="BE582"/>
  <c r="BI581"/>
  <c r="BH581"/>
  <c r="BG581"/>
  <c r="BF581"/>
  <c r="T581"/>
  <c r="R581"/>
  <c r="P581"/>
  <c r="BK581"/>
  <c r="J581"/>
  <c r="BE581"/>
  <c r="BI578"/>
  <c r="BH578"/>
  <c r="BG578"/>
  <c r="BF578"/>
  <c r="T578"/>
  <c r="R578"/>
  <c r="P578"/>
  <c r="BK578"/>
  <c r="J578"/>
  <c r="BE578"/>
  <c r="BI573"/>
  <c r="BH573"/>
  <c r="BG573"/>
  <c r="BF573"/>
  <c r="T573"/>
  <c r="R573"/>
  <c r="P573"/>
  <c r="BK573"/>
  <c r="J573"/>
  <c r="BE573"/>
  <c r="BI572"/>
  <c r="BH572"/>
  <c r="BG572"/>
  <c r="BF572"/>
  <c r="T572"/>
  <c r="R572"/>
  <c r="P572"/>
  <c r="BK572"/>
  <c r="J572"/>
  <c r="BE572"/>
  <c r="BI567"/>
  <c r="BH567"/>
  <c r="BG567"/>
  <c r="BF567"/>
  <c r="T567"/>
  <c r="R567"/>
  <c r="P567"/>
  <c r="BK567"/>
  <c r="J567"/>
  <c r="BE567"/>
  <c r="BI562"/>
  <c r="BH562"/>
  <c r="BG562"/>
  <c r="BF562"/>
  <c r="T562"/>
  <c r="T561"/>
  <c r="R562"/>
  <c r="R561"/>
  <c r="P562"/>
  <c r="P561"/>
  <c r="BK562"/>
  <c r="BK561"/>
  <c r="J561"/>
  <c r="J562"/>
  <c r="BE562"/>
  <c r="J73"/>
  <c r="BI560"/>
  <c r="BH560"/>
  <c r="BG560"/>
  <c r="BF560"/>
  <c r="T560"/>
  <c r="R560"/>
  <c r="P560"/>
  <c r="BK560"/>
  <c r="J560"/>
  <c r="BE560"/>
  <c r="BI554"/>
  <c r="BH554"/>
  <c r="BG554"/>
  <c r="BF554"/>
  <c r="T554"/>
  <c r="R554"/>
  <c r="P554"/>
  <c r="BK554"/>
  <c r="J554"/>
  <c r="BE554"/>
  <c r="BI553"/>
  <c r="BH553"/>
  <c r="BG553"/>
  <c r="BF553"/>
  <c r="T553"/>
  <c r="R553"/>
  <c r="P553"/>
  <c r="BK553"/>
  <c r="J553"/>
  <c r="BE553"/>
  <c r="BI552"/>
  <c r="BH552"/>
  <c r="BG552"/>
  <c r="BF552"/>
  <c r="T552"/>
  <c r="R552"/>
  <c r="P552"/>
  <c r="BK552"/>
  <c r="J552"/>
  <c r="BE552"/>
  <c r="BI551"/>
  <c r="BH551"/>
  <c r="BG551"/>
  <c r="BF551"/>
  <c r="T551"/>
  <c r="R551"/>
  <c r="P551"/>
  <c r="BK551"/>
  <c r="J551"/>
  <c r="BE551"/>
  <c r="BI547"/>
  <c r="BH547"/>
  <c r="BG547"/>
  <c r="BF547"/>
  <c r="T547"/>
  <c r="R547"/>
  <c r="P547"/>
  <c r="BK547"/>
  <c r="J547"/>
  <c r="BE547"/>
  <c r="BI546"/>
  <c r="BH546"/>
  <c r="BG546"/>
  <c r="BF546"/>
  <c r="T546"/>
  <c r="R546"/>
  <c r="P546"/>
  <c r="BK546"/>
  <c r="J546"/>
  <c r="BE546"/>
  <c r="BI545"/>
  <c r="BH545"/>
  <c r="BG545"/>
  <c r="BF545"/>
  <c r="T545"/>
  <c r="R545"/>
  <c r="P545"/>
  <c r="BK545"/>
  <c r="J545"/>
  <c r="BE545"/>
  <c r="BI544"/>
  <c r="BH544"/>
  <c r="BG544"/>
  <c r="BF544"/>
  <c r="T544"/>
  <c r="R544"/>
  <c r="P544"/>
  <c r="BK544"/>
  <c r="J544"/>
  <c r="BE544"/>
  <c r="BI541"/>
  <c r="BH541"/>
  <c r="BG541"/>
  <c r="BF541"/>
  <c r="T541"/>
  <c r="R541"/>
  <c r="P541"/>
  <c r="BK541"/>
  <c r="J541"/>
  <c r="BE541"/>
  <c r="BI540"/>
  <c r="BH540"/>
  <c r="BG540"/>
  <c r="BF540"/>
  <c r="T540"/>
  <c r="R540"/>
  <c r="P540"/>
  <c r="BK540"/>
  <c r="J540"/>
  <c r="BE540"/>
  <c r="BI539"/>
  <c r="BH539"/>
  <c r="BG539"/>
  <c r="BF539"/>
  <c r="T539"/>
  <c r="R539"/>
  <c r="P539"/>
  <c r="BK539"/>
  <c r="J539"/>
  <c r="BE539"/>
  <c r="BI536"/>
  <c r="BH536"/>
  <c r="BG536"/>
  <c r="BF536"/>
  <c r="T536"/>
  <c r="R536"/>
  <c r="P536"/>
  <c r="BK536"/>
  <c r="J536"/>
  <c r="BE536"/>
  <c r="BI535"/>
  <c r="BH535"/>
  <c r="BG535"/>
  <c r="BF535"/>
  <c r="T535"/>
  <c r="R535"/>
  <c r="P535"/>
  <c r="BK535"/>
  <c r="J535"/>
  <c r="BE535"/>
  <c r="BI528"/>
  <c r="BH528"/>
  <c r="BG528"/>
  <c r="BF528"/>
  <c r="T528"/>
  <c r="R528"/>
  <c r="P528"/>
  <c r="BK528"/>
  <c r="J528"/>
  <c r="BE528"/>
  <c r="BI527"/>
  <c r="BH527"/>
  <c r="BG527"/>
  <c r="BF527"/>
  <c r="T527"/>
  <c r="R527"/>
  <c r="P527"/>
  <c r="BK527"/>
  <c r="J527"/>
  <c r="BE527"/>
  <c r="BI526"/>
  <c r="BH526"/>
  <c r="BG526"/>
  <c r="BF526"/>
  <c r="T526"/>
  <c r="R526"/>
  <c r="P526"/>
  <c r="BK526"/>
  <c r="J526"/>
  <c r="BE526"/>
  <c r="BI525"/>
  <c r="BH525"/>
  <c r="BG525"/>
  <c r="BF525"/>
  <c r="T525"/>
  <c r="R525"/>
  <c r="P525"/>
  <c r="BK525"/>
  <c r="J525"/>
  <c r="BE525"/>
  <c r="BI523"/>
  <c r="BH523"/>
  <c r="BG523"/>
  <c r="BF523"/>
  <c r="T523"/>
  <c r="R523"/>
  <c r="P523"/>
  <c r="BK523"/>
  <c r="J523"/>
  <c r="BE523"/>
  <c r="BI522"/>
  <c r="BH522"/>
  <c r="BG522"/>
  <c r="BF522"/>
  <c r="T522"/>
  <c r="R522"/>
  <c r="P522"/>
  <c r="BK522"/>
  <c r="J522"/>
  <c r="BE522"/>
  <c r="BI519"/>
  <c r="BH519"/>
  <c r="BG519"/>
  <c r="BF519"/>
  <c r="T519"/>
  <c r="R519"/>
  <c r="P519"/>
  <c r="BK519"/>
  <c r="J519"/>
  <c r="BE519"/>
  <c r="BI518"/>
  <c r="BH518"/>
  <c r="BG518"/>
  <c r="BF518"/>
  <c r="T518"/>
  <c r="R518"/>
  <c r="P518"/>
  <c r="BK518"/>
  <c r="J518"/>
  <c r="BE518"/>
  <c r="BI517"/>
  <c r="BH517"/>
  <c r="BG517"/>
  <c r="BF517"/>
  <c r="T517"/>
  <c r="R517"/>
  <c r="P517"/>
  <c r="BK517"/>
  <c r="J517"/>
  <c r="BE517"/>
  <c r="BI515"/>
  <c r="BH515"/>
  <c r="BG515"/>
  <c r="BF515"/>
  <c r="T515"/>
  <c r="R515"/>
  <c r="P515"/>
  <c r="BK515"/>
  <c r="J515"/>
  <c r="BE515"/>
  <c r="BI514"/>
  <c r="BH514"/>
  <c r="BG514"/>
  <c r="BF514"/>
  <c r="T514"/>
  <c r="R514"/>
  <c r="P514"/>
  <c r="BK514"/>
  <c r="J514"/>
  <c r="BE514"/>
  <c r="BI513"/>
  <c r="BH513"/>
  <c r="BG513"/>
  <c r="BF513"/>
  <c r="T513"/>
  <c r="R513"/>
  <c r="P513"/>
  <c r="BK513"/>
  <c r="J513"/>
  <c r="BE513"/>
  <c r="BI512"/>
  <c r="BH512"/>
  <c r="BG512"/>
  <c r="BF512"/>
  <c r="T512"/>
  <c r="R512"/>
  <c r="P512"/>
  <c r="BK512"/>
  <c r="J512"/>
  <c r="BE512"/>
  <c r="BI510"/>
  <c r="BH510"/>
  <c r="BG510"/>
  <c r="BF510"/>
  <c r="T510"/>
  <c r="R510"/>
  <c r="P510"/>
  <c r="BK510"/>
  <c r="J510"/>
  <c r="BE510"/>
  <c r="BI509"/>
  <c r="BH509"/>
  <c r="BG509"/>
  <c r="BF509"/>
  <c r="T509"/>
  <c r="R509"/>
  <c r="P509"/>
  <c r="BK509"/>
  <c r="J509"/>
  <c r="BE509"/>
  <c r="BI508"/>
  <c r="BH508"/>
  <c r="BG508"/>
  <c r="BF508"/>
  <c r="T508"/>
  <c r="R508"/>
  <c r="P508"/>
  <c r="BK508"/>
  <c r="J508"/>
  <c r="BE508"/>
  <c r="BI507"/>
  <c r="BH507"/>
  <c r="BG507"/>
  <c r="BF507"/>
  <c r="T507"/>
  <c r="R507"/>
  <c r="P507"/>
  <c r="BK507"/>
  <c r="J507"/>
  <c r="BE507"/>
  <c r="BI506"/>
  <c r="BH506"/>
  <c r="BG506"/>
  <c r="BF506"/>
  <c r="T506"/>
  <c r="R506"/>
  <c r="P506"/>
  <c r="BK506"/>
  <c r="J506"/>
  <c r="BE506"/>
  <c r="BI505"/>
  <c r="BH505"/>
  <c r="BG505"/>
  <c r="BF505"/>
  <c r="T505"/>
  <c r="R505"/>
  <c r="P505"/>
  <c r="BK505"/>
  <c r="J505"/>
  <c r="BE505"/>
  <c r="BI504"/>
  <c r="BH504"/>
  <c r="BG504"/>
  <c r="BF504"/>
  <c r="T504"/>
  <c r="R504"/>
  <c r="P504"/>
  <c r="BK504"/>
  <c r="J504"/>
  <c r="BE504"/>
  <c r="BI503"/>
  <c r="BH503"/>
  <c r="BG503"/>
  <c r="BF503"/>
  <c r="T503"/>
  <c r="R503"/>
  <c r="P503"/>
  <c r="BK503"/>
  <c r="J503"/>
  <c r="BE503"/>
  <c r="BI502"/>
  <c r="BH502"/>
  <c r="BG502"/>
  <c r="BF502"/>
  <c r="T502"/>
  <c r="R502"/>
  <c r="P502"/>
  <c r="BK502"/>
  <c r="J502"/>
  <c r="BE502"/>
  <c r="BI501"/>
  <c r="BH501"/>
  <c r="BG501"/>
  <c r="BF501"/>
  <c r="T501"/>
  <c r="R501"/>
  <c r="P501"/>
  <c r="BK501"/>
  <c r="J501"/>
  <c r="BE501"/>
  <c r="BI500"/>
  <c r="BH500"/>
  <c r="BG500"/>
  <c r="BF500"/>
  <c r="T500"/>
  <c r="R500"/>
  <c r="P500"/>
  <c r="BK500"/>
  <c r="J500"/>
  <c r="BE500"/>
  <c r="BI499"/>
  <c r="BH499"/>
  <c r="BG499"/>
  <c r="BF499"/>
  <c r="T499"/>
  <c r="R499"/>
  <c r="P499"/>
  <c r="BK499"/>
  <c r="J499"/>
  <c r="BE499"/>
  <c r="BI498"/>
  <c r="BH498"/>
  <c r="BG498"/>
  <c r="BF498"/>
  <c r="T498"/>
  <c r="R498"/>
  <c r="P498"/>
  <c r="BK498"/>
  <c r="J498"/>
  <c r="BE498"/>
  <c r="BI495"/>
  <c r="BH495"/>
  <c r="BG495"/>
  <c r="BF495"/>
  <c r="T495"/>
  <c r="R495"/>
  <c r="P495"/>
  <c r="BK495"/>
  <c r="J495"/>
  <c r="BE495"/>
  <c r="BI494"/>
  <c r="BH494"/>
  <c r="BG494"/>
  <c r="BF494"/>
  <c r="T494"/>
  <c r="R494"/>
  <c r="P494"/>
  <c r="BK494"/>
  <c r="J494"/>
  <c r="BE494"/>
  <c r="BI493"/>
  <c r="BH493"/>
  <c r="BG493"/>
  <c r="BF493"/>
  <c r="T493"/>
  <c r="R493"/>
  <c r="P493"/>
  <c r="BK493"/>
  <c r="J493"/>
  <c r="BE493"/>
  <c r="BI492"/>
  <c r="BH492"/>
  <c r="BG492"/>
  <c r="BF492"/>
  <c r="T492"/>
  <c r="R492"/>
  <c r="P492"/>
  <c r="BK492"/>
  <c r="J492"/>
  <c r="BE492"/>
  <c r="BI489"/>
  <c r="BH489"/>
  <c r="BG489"/>
  <c r="BF489"/>
  <c r="T489"/>
  <c r="R489"/>
  <c r="P489"/>
  <c r="BK489"/>
  <c r="J489"/>
  <c r="BE489"/>
  <c r="BI487"/>
  <c r="BH487"/>
  <c r="BG487"/>
  <c r="BF487"/>
  <c r="T487"/>
  <c r="R487"/>
  <c r="P487"/>
  <c r="BK487"/>
  <c r="J487"/>
  <c r="BE487"/>
  <c r="BI478"/>
  <c r="BH478"/>
  <c r="BG478"/>
  <c r="BF478"/>
  <c r="T478"/>
  <c r="R478"/>
  <c r="P478"/>
  <c r="BK478"/>
  <c r="J478"/>
  <c r="BE478"/>
  <c r="BI477"/>
  <c r="BH477"/>
  <c r="BG477"/>
  <c r="BF477"/>
  <c r="T477"/>
  <c r="R477"/>
  <c r="P477"/>
  <c r="BK477"/>
  <c r="J477"/>
  <c r="BE477"/>
  <c r="BI476"/>
  <c r="BH476"/>
  <c r="BG476"/>
  <c r="BF476"/>
  <c r="T476"/>
  <c r="R476"/>
  <c r="P476"/>
  <c r="BK476"/>
  <c r="J476"/>
  <c r="BE476"/>
  <c r="BI475"/>
  <c r="BH475"/>
  <c r="BG475"/>
  <c r="BF475"/>
  <c r="T475"/>
  <c r="T474"/>
  <c r="R475"/>
  <c r="R474"/>
  <c r="P475"/>
  <c r="P474"/>
  <c r="BK475"/>
  <c r="BK474"/>
  <c r="J474"/>
  <c r="J475"/>
  <c r="BE475"/>
  <c r="J72"/>
  <c r="BI473"/>
  <c r="BH473"/>
  <c r="BG473"/>
  <c r="BF473"/>
  <c r="T473"/>
  <c r="R473"/>
  <c r="P473"/>
  <c r="BK473"/>
  <c r="J473"/>
  <c r="BE473"/>
  <c r="BI469"/>
  <c r="BH469"/>
  <c r="BG469"/>
  <c r="BF469"/>
  <c r="T469"/>
  <c r="R469"/>
  <c r="P469"/>
  <c r="BK469"/>
  <c r="J469"/>
  <c r="BE469"/>
  <c r="BI468"/>
  <c r="BH468"/>
  <c r="BG468"/>
  <c r="BF468"/>
  <c r="T468"/>
  <c r="R468"/>
  <c r="P468"/>
  <c r="BK468"/>
  <c r="J468"/>
  <c r="BE468"/>
  <c r="BI464"/>
  <c r="BH464"/>
  <c r="BG464"/>
  <c r="BF464"/>
  <c r="T464"/>
  <c r="R464"/>
  <c r="P464"/>
  <c r="BK464"/>
  <c r="J464"/>
  <c r="BE464"/>
  <c r="BI460"/>
  <c r="BH460"/>
  <c r="BG460"/>
  <c r="BF460"/>
  <c r="T460"/>
  <c r="R460"/>
  <c r="P460"/>
  <c r="BK460"/>
  <c r="J460"/>
  <c r="BE460"/>
  <c r="BI456"/>
  <c r="BH456"/>
  <c r="BG456"/>
  <c r="BF456"/>
  <c r="T456"/>
  <c r="R456"/>
  <c r="P456"/>
  <c r="BK456"/>
  <c r="J456"/>
  <c r="BE456"/>
  <c r="BI452"/>
  <c r="BH452"/>
  <c r="BG452"/>
  <c r="BF452"/>
  <c r="T452"/>
  <c r="R452"/>
  <c r="P452"/>
  <c r="BK452"/>
  <c r="J452"/>
  <c r="BE452"/>
  <c r="BI451"/>
  <c r="BH451"/>
  <c r="BG451"/>
  <c r="BF451"/>
  <c r="T451"/>
  <c r="R451"/>
  <c r="P451"/>
  <c r="BK451"/>
  <c r="J451"/>
  <c r="BE451"/>
  <c r="BI447"/>
  <c r="BH447"/>
  <c r="BG447"/>
  <c r="BF447"/>
  <c r="T447"/>
  <c r="R447"/>
  <c r="P447"/>
  <c r="BK447"/>
  <c r="J447"/>
  <c r="BE447"/>
  <c r="BI443"/>
  <c r="BH443"/>
  <c r="BG443"/>
  <c r="BF443"/>
  <c r="T443"/>
  <c r="R443"/>
  <c r="P443"/>
  <c r="BK443"/>
  <c r="J443"/>
  <c r="BE443"/>
  <c r="BI442"/>
  <c r="BH442"/>
  <c r="BG442"/>
  <c r="BF442"/>
  <c r="T442"/>
  <c r="R442"/>
  <c r="P442"/>
  <c r="BK442"/>
  <c r="J442"/>
  <c r="BE442"/>
  <c r="BI441"/>
  <c r="BH441"/>
  <c r="BG441"/>
  <c r="BF441"/>
  <c r="T441"/>
  <c r="R441"/>
  <c r="P441"/>
  <c r="BK441"/>
  <c r="J441"/>
  <c r="BE441"/>
  <c r="BI438"/>
  <c r="BH438"/>
  <c r="BG438"/>
  <c r="BF438"/>
  <c r="T438"/>
  <c r="R438"/>
  <c r="P438"/>
  <c r="BK438"/>
  <c r="J438"/>
  <c r="BE438"/>
  <c r="BI435"/>
  <c r="BH435"/>
  <c r="BG435"/>
  <c r="BF435"/>
  <c r="T435"/>
  <c r="T434"/>
  <c r="R435"/>
  <c r="R434"/>
  <c r="P435"/>
  <c r="P434"/>
  <c r="BK435"/>
  <c r="BK434"/>
  <c r="J434"/>
  <c r="J435"/>
  <c r="BE435"/>
  <c r="J71"/>
  <c r="BI433"/>
  <c r="BH433"/>
  <c r="BG433"/>
  <c r="BF433"/>
  <c r="T433"/>
  <c r="T432"/>
  <c r="R433"/>
  <c r="R432"/>
  <c r="P433"/>
  <c r="P432"/>
  <c r="BK433"/>
  <c r="BK432"/>
  <c r="J432"/>
  <c r="J433"/>
  <c r="BE433"/>
  <c r="J70"/>
  <c r="BI431"/>
  <c r="BH431"/>
  <c r="BG431"/>
  <c r="BF431"/>
  <c r="T431"/>
  <c r="R431"/>
  <c r="P431"/>
  <c r="BK431"/>
  <c r="J431"/>
  <c r="BE431"/>
  <c r="BI430"/>
  <c r="BH430"/>
  <c r="BG430"/>
  <c r="BF430"/>
  <c r="T430"/>
  <c r="R430"/>
  <c r="P430"/>
  <c r="BK430"/>
  <c r="J430"/>
  <c r="BE430"/>
  <c r="BI427"/>
  <c r="BH427"/>
  <c r="BG427"/>
  <c r="BF427"/>
  <c r="T427"/>
  <c r="R427"/>
  <c r="P427"/>
  <c r="BK427"/>
  <c r="J427"/>
  <c r="BE427"/>
  <c r="BI423"/>
  <c r="BH423"/>
  <c r="BG423"/>
  <c r="BF423"/>
  <c r="T423"/>
  <c r="R423"/>
  <c r="P423"/>
  <c r="BK423"/>
  <c r="J423"/>
  <c r="BE423"/>
  <c r="BI420"/>
  <c r="BH420"/>
  <c r="BG420"/>
  <c r="BF420"/>
  <c r="T420"/>
  <c r="R420"/>
  <c r="P420"/>
  <c r="BK420"/>
  <c r="J420"/>
  <c r="BE420"/>
  <c r="BI417"/>
  <c r="BH417"/>
  <c r="BG417"/>
  <c r="BF417"/>
  <c r="T417"/>
  <c r="T416"/>
  <c r="R417"/>
  <c r="R416"/>
  <c r="P417"/>
  <c r="P416"/>
  <c r="BK417"/>
  <c r="BK416"/>
  <c r="J416"/>
  <c r="J417"/>
  <c r="BE417"/>
  <c r="J69"/>
  <c r="BI415"/>
  <c r="BH415"/>
  <c r="BG415"/>
  <c r="BF415"/>
  <c r="T415"/>
  <c r="R415"/>
  <c r="P415"/>
  <c r="BK415"/>
  <c r="J415"/>
  <c r="BE415"/>
  <c r="BI414"/>
  <c r="BH414"/>
  <c r="BG414"/>
  <c r="BF414"/>
  <c r="T414"/>
  <c r="R414"/>
  <c r="P414"/>
  <c r="BK414"/>
  <c r="J414"/>
  <c r="BE414"/>
  <c r="BI413"/>
  <c r="BH413"/>
  <c r="BG413"/>
  <c r="BF413"/>
  <c r="T413"/>
  <c r="R413"/>
  <c r="P413"/>
  <c r="BK413"/>
  <c r="J413"/>
  <c r="BE413"/>
  <c r="BI410"/>
  <c r="BH410"/>
  <c r="BG410"/>
  <c r="BF410"/>
  <c r="T410"/>
  <c r="R410"/>
  <c r="P410"/>
  <c r="BK410"/>
  <c r="J410"/>
  <c r="BE410"/>
  <c r="BI409"/>
  <c r="BH409"/>
  <c r="BG409"/>
  <c r="BF409"/>
  <c r="T409"/>
  <c r="R409"/>
  <c r="P409"/>
  <c r="BK409"/>
  <c r="J409"/>
  <c r="BE409"/>
  <c r="BI406"/>
  <c r="BH406"/>
  <c r="BG406"/>
  <c r="BF406"/>
  <c r="T406"/>
  <c r="R406"/>
  <c r="P406"/>
  <c r="BK406"/>
  <c r="J406"/>
  <c r="BE406"/>
  <c r="BI405"/>
  <c r="BH405"/>
  <c r="BG405"/>
  <c r="BF405"/>
  <c r="T405"/>
  <c r="R405"/>
  <c r="P405"/>
  <c r="BK405"/>
  <c r="J405"/>
  <c r="BE405"/>
  <c r="BI404"/>
  <c r="BH404"/>
  <c r="BG404"/>
  <c r="BF404"/>
  <c r="T404"/>
  <c r="R404"/>
  <c r="P404"/>
  <c r="BK404"/>
  <c r="J404"/>
  <c r="BE404"/>
  <c r="BI400"/>
  <c r="BH400"/>
  <c r="BG400"/>
  <c r="BF400"/>
  <c r="T400"/>
  <c r="T399"/>
  <c r="R400"/>
  <c r="R399"/>
  <c r="P400"/>
  <c r="P399"/>
  <c r="BK400"/>
  <c r="BK399"/>
  <c r="J399"/>
  <c r="J400"/>
  <c r="BE400"/>
  <c r="J68"/>
  <c r="BI398"/>
  <c r="BH398"/>
  <c r="BG398"/>
  <c r="BF398"/>
  <c r="T398"/>
  <c r="R398"/>
  <c r="P398"/>
  <c r="BK398"/>
  <c r="J398"/>
  <c r="BE398"/>
  <c r="BI397"/>
  <c r="BH397"/>
  <c r="BG397"/>
  <c r="BF397"/>
  <c r="T397"/>
  <c r="R397"/>
  <c r="P397"/>
  <c r="BK397"/>
  <c r="J397"/>
  <c r="BE397"/>
  <c r="BI394"/>
  <c r="BH394"/>
  <c r="BG394"/>
  <c r="BF394"/>
  <c r="T394"/>
  <c r="R394"/>
  <c r="P394"/>
  <c r="BK394"/>
  <c r="J394"/>
  <c r="BE394"/>
  <c r="BI391"/>
  <c r="BH391"/>
  <c r="BG391"/>
  <c r="BF391"/>
  <c r="T391"/>
  <c r="R391"/>
  <c r="P391"/>
  <c r="BK391"/>
  <c r="J391"/>
  <c r="BE391"/>
  <c r="BI387"/>
  <c r="BH387"/>
  <c r="BG387"/>
  <c r="BF387"/>
  <c r="T387"/>
  <c r="R387"/>
  <c r="P387"/>
  <c r="BK387"/>
  <c r="J387"/>
  <c r="BE387"/>
  <c r="BI386"/>
  <c r="BH386"/>
  <c r="BG386"/>
  <c r="BF386"/>
  <c r="T386"/>
  <c r="R386"/>
  <c r="P386"/>
  <c r="BK386"/>
  <c r="J386"/>
  <c r="BE386"/>
  <c r="BI382"/>
  <c r="BH382"/>
  <c r="BG382"/>
  <c r="BF382"/>
  <c r="T382"/>
  <c r="R382"/>
  <c r="P382"/>
  <c r="BK382"/>
  <c r="J382"/>
  <c r="BE382"/>
  <c r="BI381"/>
  <c r="BH381"/>
  <c r="BG381"/>
  <c r="BF381"/>
  <c r="T381"/>
  <c r="R381"/>
  <c r="P381"/>
  <c r="BK381"/>
  <c r="J381"/>
  <c r="BE381"/>
  <c r="BI377"/>
  <c r="BH377"/>
  <c r="BG377"/>
  <c r="BF377"/>
  <c r="T377"/>
  <c r="T376"/>
  <c r="R377"/>
  <c r="R376"/>
  <c r="P377"/>
  <c r="P376"/>
  <c r="BK377"/>
  <c r="BK376"/>
  <c r="J376"/>
  <c r="J377"/>
  <c r="BE377"/>
  <c r="J67"/>
  <c r="BI375"/>
  <c r="BH375"/>
  <c r="BG375"/>
  <c r="BF375"/>
  <c r="T375"/>
  <c r="R375"/>
  <c r="P375"/>
  <c r="BK375"/>
  <c r="J375"/>
  <c r="BE375"/>
  <c r="BI374"/>
  <c r="BH374"/>
  <c r="BG374"/>
  <c r="BF374"/>
  <c r="T374"/>
  <c r="R374"/>
  <c r="P374"/>
  <c r="BK374"/>
  <c r="J374"/>
  <c r="BE374"/>
  <c r="BI369"/>
  <c r="BH369"/>
  <c r="BG369"/>
  <c r="BF369"/>
  <c r="T369"/>
  <c r="R369"/>
  <c r="P369"/>
  <c r="BK369"/>
  <c r="J369"/>
  <c r="BE369"/>
  <c r="BI366"/>
  <c r="BH366"/>
  <c r="BG366"/>
  <c r="BF366"/>
  <c r="T366"/>
  <c r="R366"/>
  <c r="P366"/>
  <c r="BK366"/>
  <c r="J366"/>
  <c r="BE366"/>
  <c r="BI365"/>
  <c r="BH365"/>
  <c r="BG365"/>
  <c r="BF365"/>
  <c r="T365"/>
  <c r="R365"/>
  <c r="P365"/>
  <c r="BK365"/>
  <c r="J365"/>
  <c r="BE365"/>
  <c r="BI362"/>
  <c r="BH362"/>
  <c r="BG362"/>
  <c r="BF362"/>
  <c r="T362"/>
  <c r="R362"/>
  <c r="P362"/>
  <c r="BK362"/>
  <c r="J362"/>
  <c r="BE362"/>
  <c r="BI361"/>
  <c r="BH361"/>
  <c r="BG361"/>
  <c r="BF361"/>
  <c r="T361"/>
  <c r="R361"/>
  <c r="P361"/>
  <c r="BK361"/>
  <c r="J361"/>
  <c r="BE361"/>
  <c r="BI358"/>
  <c r="BH358"/>
  <c r="BG358"/>
  <c r="BF358"/>
  <c r="T358"/>
  <c r="T357"/>
  <c r="T356"/>
  <c r="R358"/>
  <c r="R357"/>
  <c r="R356"/>
  <c r="P358"/>
  <c r="P357"/>
  <c r="P356"/>
  <c r="BK358"/>
  <c r="BK357"/>
  <c r="J357"/>
  <c r="BK356"/>
  <c r="J356"/>
  <c r="J358"/>
  <c r="BE358"/>
  <c r="J66"/>
  <c r="J65"/>
  <c r="BI355"/>
  <c r="BH355"/>
  <c r="BG355"/>
  <c r="BF355"/>
  <c r="T355"/>
  <c r="T354"/>
  <c r="R355"/>
  <c r="R354"/>
  <c r="P355"/>
  <c r="P354"/>
  <c r="BK355"/>
  <c r="BK354"/>
  <c r="J354"/>
  <c r="J355"/>
  <c r="BE355"/>
  <c r="J64"/>
  <c r="BI353"/>
  <c r="BH353"/>
  <c r="BG353"/>
  <c r="BF353"/>
  <c r="T353"/>
  <c r="R353"/>
  <c r="P353"/>
  <c r="BK353"/>
  <c r="J353"/>
  <c r="BE353"/>
  <c r="BI352"/>
  <c r="BH352"/>
  <c r="BG352"/>
  <c r="BF352"/>
  <c r="T352"/>
  <c r="R352"/>
  <c r="P352"/>
  <c r="BK352"/>
  <c r="J352"/>
  <c r="BE352"/>
  <c r="BI351"/>
  <c r="BH351"/>
  <c r="BG351"/>
  <c r="BF351"/>
  <c r="T351"/>
  <c r="R351"/>
  <c r="P351"/>
  <c r="BK351"/>
  <c r="J351"/>
  <c r="BE351"/>
  <c r="BI350"/>
  <c r="BH350"/>
  <c r="BG350"/>
  <c r="BF350"/>
  <c r="T350"/>
  <c r="R350"/>
  <c r="P350"/>
  <c r="BK350"/>
  <c r="J350"/>
  <c r="BE350"/>
  <c r="BI349"/>
  <c r="BH349"/>
  <c r="BG349"/>
  <c r="BF349"/>
  <c r="T349"/>
  <c r="R349"/>
  <c r="P349"/>
  <c r="BK349"/>
  <c r="J349"/>
  <c r="BE349"/>
  <c r="BI346"/>
  <c r="BH346"/>
  <c r="BG346"/>
  <c r="BF346"/>
  <c r="T346"/>
  <c r="R346"/>
  <c r="P346"/>
  <c r="BK346"/>
  <c r="J346"/>
  <c r="BE346"/>
  <c r="BI343"/>
  <c r="BH343"/>
  <c r="BG343"/>
  <c r="BF343"/>
  <c r="T343"/>
  <c r="R343"/>
  <c r="P343"/>
  <c r="BK343"/>
  <c r="J343"/>
  <c r="BE343"/>
  <c r="BI342"/>
  <c r="BH342"/>
  <c r="BG342"/>
  <c r="BF342"/>
  <c r="T342"/>
  <c r="R342"/>
  <c r="P342"/>
  <c r="BK342"/>
  <c r="J342"/>
  <c r="BE342"/>
  <c r="BI339"/>
  <c r="BH339"/>
  <c r="BG339"/>
  <c r="BF339"/>
  <c r="T339"/>
  <c r="R339"/>
  <c r="P339"/>
  <c r="BK339"/>
  <c r="J339"/>
  <c r="BE339"/>
  <c r="BI338"/>
  <c r="BH338"/>
  <c r="BG338"/>
  <c r="BF338"/>
  <c r="T338"/>
  <c r="T337"/>
  <c r="R338"/>
  <c r="R337"/>
  <c r="P338"/>
  <c r="P337"/>
  <c r="BK338"/>
  <c r="BK337"/>
  <c r="J337"/>
  <c r="J338"/>
  <c r="BE338"/>
  <c r="J63"/>
  <c r="BI333"/>
  <c r="BH333"/>
  <c r="BG333"/>
  <c r="BF333"/>
  <c r="T333"/>
  <c r="R333"/>
  <c r="P333"/>
  <c r="BK333"/>
  <c r="J333"/>
  <c r="BE333"/>
  <c r="BI332"/>
  <c r="BH332"/>
  <c r="BG332"/>
  <c r="BF332"/>
  <c r="T332"/>
  <c r="R332"/>
  <c r="P332"/>
  <c r="BK332"/>
  <c r="J332"/>
  <c r="BE332"/>
  <c r="BI331"/>
  <c r="BH331"/>
  <c r="BG331"/>
  <c r="BF331"/>
  <c r="T331"/>
  <c r="R331"/>
  <c r="P331"/>
  <c r="BK331"/>
  <c r="J331"/>
  <c r="BE331"/>
  <c r="BI328"/>
  <c r="BH328"/>
  <c r="BG328"/>
  <c r="BF328"/>
  <c r="T328"/>
  <c r="R328"/>
  <c r="P328"/>
  <c r="BK328"/>
  <c r="J328"/>
  <c r="BE328"/>
  <c r="BI325"/>
  <c r="BH325"/>
  <c r="BG325"/>
  <c r="BF325"/>
  <c r="T325"/>
  <c r="R325"/>
  <c r="P325"/>
  <c r="BK325"/>
  <c r="J325"/>
  <c r="BE325"/>
  <c r="BI324"/>
  <c r="BH324"/>
  <c r="BG324"/>
  <c r="BF324"/>
  <c r="T324"/>
  <c r="R324"/>
  <c r="P324"/>
  <c r="BK324"/>
  <c r="J324"/>
  <c r="BE324"/>
  <c r="BI321"/>
  <c r="BH321"/>
  <c r="BG321"/>
  <c r="BF321"/>
  <c r="T321"/>
  <c r="R321"/>
  <c r="P321"/>
  <c r="BK321"/>
  <c r="J321"/>
  <c r="BE321"/>
  <c r="BI318"/>
  <c r="BH318"/>
  <c r="BG318"/>
  <c r="BF318"/>
  <c r="T318"/>
  <c r="R318"/>
  <c r="P318"/>
  <c r="BK318"/>
  <c r="J318"/>
  <c r="BE318"/>
  <c r="BI315"/>
  <c r="BH315"/>
  <c r="BG315"/>
  <c r="BF315"/>
  <c r="T315"/>
  <c r="R315"/>
  <c r="P315"/>
  <c r="BK315"/>
  <c r="J315"/>
  <c r="BE315"/>
  <c r="BI312"/>
  <c r="BH312"/>
  <c r="BG312"/>
  <c r="BF312"/>
  <c r="T312"/>
  <c r="R312"/>
  <c r="P312"/>
  <c r="BK312"/>
  <c r="J312"/>
  <c r="BE312"/>
  <c r="BI309"/>
  <c r="BH309"/>
  <c r="BG309"/>
  <c r="BF309"/>
  <c r="T309"/>
  <c r="R309"/>
  <c r="P309"/>
  <c r="BK309"/>
  <c r="J309"/>
  <c r="BE309"/>
  <c r="BI306"/>
  <c r="BH306"/>
  <c r="BG306"/>
  <c r="BF306"/>
  <c r="T306"/>
  <c r="R306"/>
  <c r="P306"/>
  <c r="BK306"/>
  <c r="J306"/>
  <c r="BE306"/>
  <c r="BI303"/>
  <c r="BH303"/>
  <c r="BG303"/>
  <c r="BF303"/>
  <c r="T303"/>
  <c r="R303"/>
  <c r="P303"/>
  <c r="BK303"/>
  <c r="J303"/>
  <c r="BE303"/>
  <c r="BI299"/>
  <c r="BH299"/>
  <c r="BG299"/>
  <c r="BF299"/>
  <c r="T299"/>
  <c r="R299"/>
  <c r="P299"/>
  <c r="BK299"/>
  <c r="J299"/>
  <c r="BE299"/>
  <c r="BI296"/>
  <c r="BH296"/>
  <c r="BG296"/>
  <c r="BF296"/>
  <c r="T296"/>
  <c r="R296"/>
  <c r="P296"/>
  <c r="BK296"/>
  <c r="J296"/>
  <c r="BE296"/>
  <c r="BI293"/>
  <c r="BH293"/>
  <c r="BG293"/>
  <c r="BF293"/>
  <c r="T293"/>
  <c r="R293"/>
  <c r="P293"/>
  <c r="BK293"/>
  <c r="J293"/>
  <c r="BE293"/>
  <c r="BI289"/>
  <c r="BH289"/>
  <c r="BG289"/>
  <c r="BF289"/>
  <c r="T289"/>
  <c r="R289"/>
  <c r="P289"/>
  <c r="BK289"/>
  <c r="J289"/>
  <c r="BE289"/>
  <c r="BI286"/>
  <c r="BH286"/>
  <c r="BG286"/>
  <c r="BF286"/>
  <c r="T286"/>
  <c r="R286"/>
  <c r="P286"/>
  <c r="BK286"/>
  <c r="J286"/>
  <c r="BE286"/>
  <c r="BI283"/>
  <c r="BH283"/>
  <c r="BG283"/>
  <c r="BF283"/>
  <c r="T283"/>
  <c r="R283"/>
  <c r="P283"/>
  <c r="BK283"/>
  <c r="J283"/>
  <c r="BE283"/>
  <c r="BI279"/>
  <c r="BH279"/>
  <c r="BG279"/>
  <c r="BF279"/>
  <c r="T279"/>
  <c r="R279"/>
  <c r="P279"/>
  <c r="BK279"/>
  <c r="J279"/>
  <c r="BE279"/>
  <c r="BI276"/>
  <c r="BH276"/>
  <c r="BG276"/>
  <c r="BF276"/>
  <c r="T276"/>
  <c r="R276"/>
  <c r="P276"/>
  <c r="BK276"/>
  <c r="J276"/>
  <c r="BE276"/>
  <c r="BI273"/>
  <c r="BH273"/>
  <c r="BG273"/>
  <c r="BF273"/>
  <c r="T273"/>
  <c r="R273"/>
  <c r="P273"/>
  <c r="BK273"/>
  <c r="J273"/>
  <c r="BE273"/>
  <c r="BI269"/>
  <c r="BH269"/>
  <c r="BG269"/>
  <c r="BF269"/>
  <c r="T269"/>
  <c r="R269"/>
  <c r="P269"/>
  <c r="BK269"/>
  <c r="J269"/>
  <c r="BE269"/>
  <c r="BI268"/>
  <c r="BH268"/>
  <c r="BG268"/>
  <c r="BF268"/>
  <c r="T268"/>
  <c r="R268"/>
  <c r="P268"/>
  <c r="BK268"/>
  <c r="J268"/>
  <c r="BE268"/>
  <c r="BI267"/>
  <c r="BH267"/>
  <c r="BG267"/>
  <c r="BF267"/>
  <c r="T267"/>
  <c r="R267"/>
  <c r="P267"/>
  <c r="BK267"/>
  <c r="J267"/>
  <c r="BE267"/>
  <c r="BI266"/>
  <c r="BH266"/>
  <c r="BG266"/>
  <c r="BF266"/>
  <c r="T266"/>
  <c r="R266"/>
  <c r="P266"/>
  <c r="BK266"/>
  <c r="J266"/>
  <c r="BE266"/>
  <c r="BI265"/>
  <c r="BH265"/>
  <c r="BG265"/>
  <c r="BF265"/>
  <c r="T265"/>
  <c r="R265"/>
  <c r="P265"/>
  <c r="BK265"/>
  <c r="J265"/>
  <c r="BE265"/>
  <c r="BI264"/>
  <c r="BH264"/>
  <c r="BG264"/>
  <c r="BF264"/>
  <c r="T264"/>
  <c r="R264"/>
  <c r="P264"/>
  <c r="BK264"/>
  <c r="J264"/>
  <c r="BE264"/>
  <c r="BI263"/>
  <c r="BH263"/>
  <c r="BG263"/>
  <c r="BF263"/>
  <c r="T263"/>
  <c r="T262"/>
  <c r="R263"/>
  <c r="R262"/>
  <c r="P263"/>
  <c r="P262"/>
  <c r="BK263"/>
  <c r="BK262"/>
  <c r="J262"/>
  <c r="J263"/>
  <c r="BE263"/>
  <c r="J62"/>
  <c r="BI261"/>
  <c r="BH261"/>
  <c r="BG261"/>
  <c r="BF261"/>
  <c r="T261"/>
  <c r="R261"/>
  <c r="P261"/>
  <c r="BK261"/>
  <c r="J261"/>
  <c r="BE261"/>
  <c r="BI260"/>
  <c r="BH260"/>
  <c r="BG260"/>
  <c r="BF260"/>
  <c r="T260"/>
  <c r="R260"/>
  <c r="P260"/>
  <c r="BK260"/>
  <c r="J260"/>
  <c r="BE260"/>
  <c r="BI259"/>
  <c r="BH259"/>
  <c r="BG259"/>
  <c r="BF259"/>
  <c r="T259"/>
  <c r="R259"/>
  <c r="P259"/>
  <c r="BK259"/>
  <c r="J259"/>
  <c r="BE259"/>
  <c r="BI258"/>
  <c r="BH258"/>
  <c r="BG258"/>
  <c r="BF258"/>
  <c r="T258"/>
  <c r="R258"/>
  <c r="P258"/>
  <c r="BK258"/>
  <c r="J258"/>
  <c r="BE258"/>
  <c r="BI257"/>
  <c r="BH257"/>
  <c r="BG257"/>
  <c r="BF257"/>
  <c r="T257"/>
  <c r="R257"/>
  <c r="P257"/>
  <c r="BK257"/>
  <c r="J257"/>
  <c r="BE257"/>
  <c r="BI256"/>
  <c r="BH256"/>
  <c r="BG256"/>
  <c r="BF256"/>
  <c r="T256"/>
  <c r="R256"/>
  <c r="P256"/>
  <c r="BK256"/>
  <c r="J256"/>
  <c r="BE256"/>
  <c r="BI255"/>
  <c r="BH255"/>
  <c r="BG255"/>
  <c r="BF255"/>
  <c r="T255"/>
  <c r="R255"/>
  <c r="P255"/>
  <c r="BK255"/>
  <c r="J255"/>
  <c r="BE255"/>
  <c r="BI252"/>
  <c r="BH252"/>
  <c r="BG252"/>
  <c r="BF252"/>
  <c r="T252"/>
  <c r="R252"/>
  <c r="P252"/>
  <c r="BK252"/>
  <c r="J252"/>
  <c r="BE252"/>
  <c r="BI248"/>
  <c r="BH248"/>
  <c r="BG248"/>
  <c r="BF248"/>
  <c r="T248"/>
  <c r="R248"/>
  <c r="P248"/>
  <c r="BK248"/>
  <c r="J248"/>
  <c r="BE248"/>
  <c r="BI244"/>
  <c r="BH244"/>
  <c r="BG244"/>
  <c r="BF244"/>
  <c r="T244"/>
  <c r="R244"/>
  <c r="P244"/>
  <c r="BK244"/>
  <c r="J244"/>
  <c r="BE244"/>
  <c r="BI243"/>
  <c r="BH243"/>
  <c r="BG243"/>
  <c r="BF243"/>
  <c r="T243"/>
  <c r="R243"/>
  <c r="P243"/>
  <c r="BK243"/>
  <c r="J243"/>
  <c r="BE243"/>
  <c r="BI239"/>
  <c r="BH239"/>
  <c r="BG239"/>
  <c r="BF239"/>
  <c r="T239"/>
  <c r="R239"/>
  <c r="P239"/>
  <c r="BK239"/>
  <c r="J239"/>
  <c r="BE239"/>
  <c r="BI238"/>
  <c r="BH238"/>
  <c r="BG238"/>
  <c r="BF238"/>
  <c r="T238"/>
  <c r="R238"/>
  <c r="P238"/>
  <c r="BK238"/>
  <c r="J238"/>
  <c r="BE238"/>
  <c r="BI237"/>
  <c r="BH237"/>
  <c r="BG237"/>
  <c r="BF237"/>
  <c r="T237"/>
  <c r="R237"/>
  <c r="P237"/>
  <c r="BK237"/>
  <c r="J237"/>
  <c r="BE237"/>
  <c r="BI236"/>
  <c r="BH236"/>
  <c r="BG236"/>
  <c r="BF236"/>
  <c r="T236"/>
  <c r="R236"/>
  <c r="P236"/>
  <c r="BK236"/>
  <c r="J236"/>
  <c r="BE236"/>
  <c r="BI232"/>
  <c r="BH232"/>
  <c r="BG232"/>
  <c r="BF232"/>
  <c r="T232"/>
  <c r="R232"/>
  <c r="P232"/>
  <c r="BK232"/>
  <c r="J232"/>
  <c r="BE232"/>
  <c r="BI228"/>
  <c r="BH228"/>
  <c r="BG228"/>
  <c r="BF228"/>
  <c r="T228"/>
  <c r="R228"/>
  <c r="P228"/>
  <c r="BK228"/>
  <c r="J228"/>
  <c r="BE228"/>
  <c r="BI224"/>
  <c r="BH224"/>
  <c r="BG224"/>
  <c r="BF224"/>
  <c r="T224"/>
  <c r="R224"/>
  <c r="P224"/>
  <c r="BK224"/>
  <c r="J224"/>
  <c r="BE224"/>
  <c r="BI220"/>
  <c r="BH220"/>
  <c r="BG220"/>
  <c r="BF220"/>
  <c r="T220"/>
  <c r="R220"/>
  <c r="P220"/>
  <c r="BK220"/>
  <c r="J220"/>
  <c r="BE220"/>
  <c r="BI214"/>
  <c r="BH214"/>
  <c r="BG214"/>
  <c r="BF214"/>
  <c r="T214"/>
  <c r="R214"/>
  <c r="P214"/>
  <c r="BK214"/>
  <c r="J214"/>
  <c r="BE214"/>
  <c r="BI213"/>
  <c r="BH213"/>
  <c r="BG213"/>
  <c r="BF213"/>
  <c r="T213"/>
  <c r="R213"/>
  <c r="P213"/>
  <c r="BK213"/>
  <c r="J213"/>
  <c r="BE213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8"/>
  <c r="BH208"/>
  <c r="BG208"/>
  <c r="BF208"/>
  <c r="T208"/>
  <c r="R208"/>
  <c r="P208"/>
  <c r="BK208"/>
  <c r="J208"/>
  <c r="BE208"/>
  <c r="BI205"/>
  <c r="BH205"/>
  <c r="BG205"/>
  <c r="BF205"/>
  <c r="T205"/>
  <c r="R205"/>
  <c r="P205"/>
  <c r="BK205"/>
  <c r="J205"/>
  <c r="BE205"/>
  <c r="BI204"/>
  <c r="BH204"/>
  <c r="BG204"/>
  <c r="BF204"/>
  <c r="T204"/>
  <c r="R204"/>
  <c r="P204"/>
  <c r="BK204"/>
  <c r="J204"/>
  <c r="BE204"/>
  <c r="BI203"/>
  <c r="BH203"/>
  <c r="BG203"/>
  <c r="BF203"/>
  <c r="T203"/>
  <c r="R203"/>
  <c r="P203"/>
  <c r="BK203"/>
  <c r="J203"/>
  <c r="BE203"/>
  <c r="BI197"/>
  <c r="BH197"/>
  <c r="BG197"/>
  <c r="BF197"/>
  <c r="T197"/>
  <c r="R197"/>
  <c r="P197"/>
  <c r="BK197"/>
  <c r="J197"/>
  <c r="BE197"/>
  <c r="BI196"/>
  <c r="BH196"/>
  <c r="BG196"/>
  <c r="BF196"/>
  <c r="T196"/>
  <c r="R196"/>
  <c r="P196"/>
  <c r="BK196"/>
  <c r="J196"/>
  <c r="BE196"/>
  <c r="BI195"/>
  <c r="BH195"/>
  <c r="BG195"/>
  <c r="BF195"/>
  <c r="T195"/>
  <c r="R195"/>
  <c r="P195"/>
  <c r="BK195"/>
  <c r="J195"/>
  <c r="BE195"/>
  <c r="BI184"/>
  <c r="BH184"/>
  <c r="BG184"/>
  <c r="BF184"/>
  <c r="T184"/>
  <c r="R184"/>
  <c r="P184"/>
  <c r="BK184"/>
  <c r="J184"/>
  <c r="BE184"/>
  <c r="BI181"/>
  <c r="BH181"/>
  <c r="BG181"/>
  <c r="BF181"/>
  <c r="T181"/>
  <c r="R181"/>
  <c r="P181"/>
  <c r="BK181"/>
  <c r="J181"/>
  <c r="BE181"/>
  <c r="BI175"/>
  <c r="BH175"/>
  <c r="BG175"/>
  <c r="BF175"/>
  <c r="T175"/>
  <c r="R175"/>
  <c r="P175"/>
  <c r="BK175"/>
  <c r="J175"/>
  <c r="BE175"/>
  <c r="BI163"/>
  <c r="BH163"/>
  <c r="BG163"/>
  <c r="BF163"/>
  <c r="T163"/>
  <c r="T162"/>
  <c r="R163"/>
  <c r="R162"/>
  <c r="P163"/>
  <c r="P162"/>
  <c r="BK163"/>
  <c r="BK162"/>
  <c r="J162"/>
  <c r="J163"/>
  <c r="BE163"/>
  <c r="J61"/>
  <c r="BI158"/>
  <c r="BH158"/>
  <c r="BG158"/>
  <c r="BF158"/>
  <c r="T158"/>
  <c r="T157"/>
  <c r="R158"/>
  <c r="R157"/>
  <c r="P158"/>
  <c r="P157"/>
  <c r="BK158"/>
  <c r="BK157"/>
  <c r="J157"/>
  <c r="J158"/>
  <c r="BE158"/>
  <c r="J60"/>
  <c r="BI153"/>
  <c r="BH153"/>
  <c r="BG153"/>
  <c r="BF153"/>
  <c r="T153"/>
  <c r="R153"/>
  <c r="P153"/>
  <c r="BK153"/>
  <c r="J153"/>
  <c r="BE153"/>
  <c r="BI152"/>
  <c r="BH152"/>
  <c r="BG152"/>
  <c r="BF152"/>
  <c r="T152"/>
  <c r="R152"/>
  <c r="P152"/>
  <c r="BK152"/>
  <c r="J152"/>
  <c r="BE152"/>
  <c r="BI149"/>
  <c r="BH149"/>
  <c r="BG149"/>
  <c r="BF149"/>
  <c r="T149"/>
  <c r="R149"/>
  <c r="P149"/>
  <c r="BK149"/>
  <c r="J149"/>
  <c r="BE149"/>
  <c r="BI145"/>
  <c r="BH145"/>
  <c r="BG145"/>
  <c r="BF145"/>
  <c r="T145"/>
  <c r="T144"/>
  <c r="R145"/>
  <c r="R144"/>
  <c r="P145"/>
  <c r="P144"/>
  <c r="BK145"/>
  <c r="BK144"/>
  <c r="J144"/>
  <c r="J145"/>
  <c r="BE145"/>
  <c r="J59"/>
  <c r="BI139"/>
  <c r="BH139"/>
  <c r="BG139"/>
  <c r="BF139"/>
  <c r="T139"/>
  <c r="R139"/>
  <c r="P139"/>
  <c r="BK139"/>
  <c r="J139"/>
  <c r="BE139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28"/>
  <c r="BH128"/>
  <c r="BG128"/>
  <c r="BF128"/>
  <c r="T128"/>
  <c r="R128"/>
  <c r="P128"/>
  <c r="BK128"/>
  <c r="J128"/>
  <c r="BE128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1"/>
  <c r="BH121"/>
  <c r="BG121"/>
  <c r="BF121"/>
  <c r="T121"/>
  <c r="R121"/>
  <c r="P121"/>
  <c r="BK121"/>
  <c r="J121"/>
  <c r="BE121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05"/>
  <c r="BH105"/>
  <c r="BG105"/>
  <c r="BF105"/>
  <c r="T105"/>
  <c r="R105"/>
  <c r="P105"/>
  <c r="BK105"/>
  <c r="J105"/>
  <c r="BE105"/>
  <c r="BI101"/>
  <c r="F34"/>
  <c i="1" r="BD53"/>
  <c i="3" r="BH101"/>
  <c r="F33"/>
  <c i="1" r="BC53"/>
  <c i="3" r="BG101"/>
  <c r="F32"/>
  <c i="1" r="BB53"/>
  <c i="3" r="BF101"/>
  <c r="J31"/>
  <c i="1" r="AW53"/>
  <c i="3" r="F31"/>
  <c i="1" r="BA53"/>
  <c i="3" r="T101"/>
  <c r="T100"/>
  <c r="T99"/>
  <c r="T98"/>
  <c r="R101"/>
  <c r="R100"/>
  <c r="R99"/>
  <c r="R98"/>
  <c r="P101"/>
  <c r="P100"/>
  <c r="P99"/>
  <c r="P98"/>
  <c i="1" r="AU53"/>
  <c i="3" r="BK101"/>
  <c r="BK100"/>
  <c r="J100"/>
  <c r="BK99"/>
  <c r="J99"/>
  <c r="BK98"/>
  <c r="J98"/>
  <c r="J56"/>
  <c r="J27"/>
  <c i="1" r="AG53"/>
  <c i="3" r="J101"/>
  <c r="BE101"/>
  <c r="J30"/>
  <c i="1" r="AV53"/>
  <c i="3" r="F30"/>
  <c i="1" r="AZ53"/>
  <c i="3" r="J58"/>
  <c r="J57"/>
  <c r="F92"/>
  <c r="E90"/>
  <c r="F49"/>
  <c r="E47"/>
  <c r="J36"/>
  <c r="J21"/>
  <c r="E21"/>
  <c r="J94"/>
  <c r="J51"/>
  <c r="J20"/>
  <c r="J18"/>
  <c r="E18"/>
  <c r="F95"/>
  <c r="F52"/>
  <c r="J17"/>
  <c r="J15"/>
  <c r="E15"/>
  <c r="F94"/>
  <c r="F51"/>
  <c r="J14"/>
  <c r="J12"/>
  <c r="J92"/>
  <c r="J49"/>
  <c r="E7"/>
  <c r="E88"/>
  <c r="E45"/>
  <c i="1" r="AY52"/>
  <c r="AX52"/>
  <c i="2" r="BI139"/>
  <c r="BH139"/>
  <c r="BG139"/>
  <c r="BF139"/>
  <c r="T139"/>
  <c r="R139"/>
  <c r="P139"/>
  <c r="BK139"/>
  <c r="J139"/>
  <c r="BE139"/>
  <c r="BI138"/>
  <c r="BH138"/>
  <c r="BG138"/>
  <c r="BF138"/>
  <c r="T138"/>
  <c r="R138"/>
  <c r="P138"/>
  <c r="BK138"/>
  <c r="J138"/>
  <c r="BE138"/>
  <c r="BI137"/>
  <c r="BH137"/>
  <c r="BG137"/>
  <c r="BF137"/>
  <c r="T137"/>
  <c r="R137"/>
  <c r="P137"/>
  <c r="BK137"/>
  <c r="J137"/>
  <c r="BE137"/>
  <c r="BI136"/>
  <c r="BH136"/>
  <c r="BG136"/>
  <c r="BF136"/>
  <c r="T136"/>
  <c r="R136"/>
  <c r="P136"/>
  <c r="BK136"/>
  <c r="J136"/>
  <c r="BE136"/>
  <c r="BI135"/>
  <c r="BH135"/>
  <c r="BG135"/>
  <c r="BF135"/>
  <c r="T135"/>
  <c r="R135"/>
  <c r="P135"/>
  <c r="BK135"/>
  <c r="J135"/>
  <c r="BE135"/>
  <c r="BI134"/>
  <c r="BH134"/>
  <c r="BG134"/>
  <c r="BF134"/>
  <c r="T134"/>
  <c r="R134"/>
  <c r="P134"/>
  <c r="BK134"/>
  <c r="J134"/>
  <c r="BE134"/>
  <c r="BI133"/>
  <c r="BH133"/>
  <c r="BG133"/>
  <c r="BF133"/>
  <c r="T133"/>
  <c r="R133"/>
  <c r="P133"/>
  <c r="BK133"/>
  <c r="J133"/>
  <c r="BE133"/>
  <c r="BI132"/>
  <c r="BH132"/>
  <c r="BG132"/>
  <c r="BF132"/>
  <c r="T132"/>
  <c r="R132"/>
  <c r="P132"/>
  <c r="BK132"/>
  <c r="J132"/>
  <c r="BE132"/>
  <c r="BI131"/>
  <c r="BH131"/>
  <c r="BG131"/>
  <c r="BF131"/>
  <c r="T131"/>
  <c r="R131"/>
  <c r="P131"/>
  <c r="BK131"/>
  <c r="J131"/>
  <c r="BE131"/>
  <c r="BI130"/>
  <c r="BH130"/>
  <c r="BG130"/>
  <c r="BF130"/>
  <c r="T130"/>
  <c r="R130"/>
  <c r="P130"/>
  <c r="BK130"/>
  <c r="J130"/>
  <c r="BE130"/>
  <c r="BI129"/>
  <c r="BH129"/>
  <c r="BG129"/>
  <c r="BF129"/>
  <c r="T129"/>
  <c r="R129"/>
  <c r="P129"/>
  <c r="BK129"/>
  <c r="J129"/>
  <c r="BE129"/>
  <c r="BI128"/>
  <c r="BH128"/>
  <c r="BG128"/>
  <c r="BF128"/>
  <c r="T128"/>
  <c r="R128"/>
  <c r="P128"/>
  <c r="BK128"/>
  <c r="J128"/>
  <c r="BE128"/>
  <c r="BI127"/>
  <c r="BH127"/>
  <c r="BG127"/>
  <c r="BF127"/>
  <c r="T127"/>
  <c r="R127"/>
  <c r="P127"/>
  <c r="BK127"/>
  <c r="J127"/>
  <c r="BE127"/>
  <c r="BI126"/>
  <c r="BH126"/>
  <c r="BG126"/>
  <c r="BF126"/>
  <c r="T126"/>
  <c r="R126"/>
  <c r="P126"/>
  <c r="BK126"/>
  <c r="J126"/>
  <c r="BE126"/>
  <c r="BI125"/>
  <c r="BH125"/>
  <c r="BG125"/>
  <c r="BF125"/>
  <c r="T125"/>
  <c r="R125"/>
  <c r="P125"/>
  <c r="BK125"/>
  <c r="J125"/>
  <c r="BE125"/>
  <c r="BI124"/>
  <c r="BH124"/>
  <c r="BG124"/>
  <c r="BF124"/>
  <c r="T124"/>
  <c r="R124"/>
  <c r="P124"/>
  <c r="BK124"/>
  <c r="J124"/>
  <c r="BE124"/>
  <c r="BI123"/>
  <c r="BH123"/>
  <c r="BG123"/>
  <c r="BF123"/>
  <c r="T123"/>
  <c r="R123"/>
  <c r="P123"/>
  <c r="BK123"/>
  <c r="J123"/>
  <c r="BE123"/>
  <c r="BI122"/>
  <c r="BH122"/>
  <c r="BG122"/>
  <c r="BF122"/>
  <c r="T122"/>
  <c r="R122"/>
  <c r="P122"/>
  <c r="BK122"/>
  <c r="J122"/>
  <c r="BE122"/>
  <c r="BI121"/>
  <c r="BH121"/>
  <c r="BG121"/>
  <c r="BF121"/>
  <c r="T121"/>
  <c r="R121"/>
  <c r="P121"/>
  <c r="BK121"/>
  <c r="J121"/>
  <c r="BE121"/>
  <c r="BI120"/>
  <c r="BH120"/>
  <c r="BG120"/>
  <c r="BF120"/>
  <c r="T120"/>
  <c r="R120"/>
  <c r="P120"/>
  <c r="BK120"/>
  <c r="J120"/>
  <c r="BE120"/>
  <c r="BI119"/>
  <c r="BH119"/>
  <c r="BG119"/>
  <c r="BF119"/>
  <c r="T119"/>
  <c r="R119"/>
  <c r="P119"/>
  <c r="BK119"/>
  <c r="J119"/>
  <c r="BE119"/>
  <c r="BI118"/>
  <c r="BH118"/>
  <c r="BG118"/>
  <c r="BF118"/>
  <c r="T118"/>
  <c r="R118"/>
  <c r="P118"/>
  <c r="BK118"/>
  <c r="J118"/>
  <c r="BE118"/>
  <c r="BI117"/>
  <c r="BH117"/>
  <c r="BG117"/>
  <c r="BF117"/>
  <c r="T117"/>
  <c r="R117"/>
  <c r="P117"/>
  <c r="BK117"/>
  <c r="J117"/>
  <c r="BE117"/>
  <c r="BI116"/>
  <c r="BH116"/>
  <c r="BG116"/>
  <c r="BF116"/>
  <c r="T116"/>
  <c r="R116"/>
  <c r="P116"/>
  <c r="BK116"/>
  <c r="J116"/>
  <c r="BE116"/>
  <c r="BI115"/>
  <c r="BH115"/>
  <c r="BG115"/>
  <c r="BF115"/>
  <c r="T115"/>
  <c r="R115"/>
  <c r="P115"/>
  <c r="BK115"/>
  <c r="J115"/>
  <c r="BE115"/>
  <c r="BI114"/>
  <c r="BH114"/>
  <c r="BG114"/>
  <c r="BF114"/>
  <c r="T114"/>
  <c r="R114"/>
  <c r="P114"/>
  <c r="BK114"/>
  <c r="J114"/>
  <c r="BE114"/>
  <c r="BI113"/>
  <c r="BH113"/>
  <c r="BG113"/>
  <c r="BF113"/>
  <c r="T113"/>
  <c r="R113"/>
  <c r="P113"/>
  <c r="BK113"/>
  <c r="J113"/>
  <c r="BE113"/>
  <c r="BI112"/>
  <c r="BH112"/>
  <c r="BG112"/>
  <c r="BF112"/>
  <c r="T112"/>
  <c r="R112"/>
  <c r="P112"/>
  <c r="BK112"/>
  <c r="J112"/>
  <c r="BE112"/>
  <c r="BI111"/>
  <c r="BH111"/>
  <c r="BG111"/>
  <c r="BF111"/>
  <c r="T111"/>
  <c r="R111"/>
  <c r="P111"/>
  <c r="BK111"/>
  <c r="J111"/>
  <c r="BE111"/>
  <c r="BI110"/>
  <c r="BH110"/>
  <c r="BG110"/>
  <c r="BF110"/>
  <c r="T110"/>
  <c r="R110"/>
  <c r="P110"/>
  <c r="BK110"/>
  <c r="J110"/>
  <c r="BE110"/>
  <c r="BI109"/>
  <c r="BH109"/>
  <c r="BG109"/>
  <c r="BF109"/>
  <c r="T109"/>
  <c r="R109"/>
  <c r="P109"/>
  <c r="BK109"/>
  <c r="J109"/>
  <c r="BE109"/>
  <c r="BI108"/>
  <c r="BH108"/>
  <c r="BG108"/>
  <c r="BF108"/>
  <c r="T108"/>
  <c r="R108"/>
  <c r="P108"/>
  <c r="BK108"/>
  <c r="J108"/>
  <c r="BE108"/>
  <c r="BI107"/>
  <c r="BH107"/>
  <c r="BG107"/>
  <c r="BF107"/>
  <c r="T107"/>
  <c r="R107"/>
  <c r="P107"/>
  <c r="BK107"/>
  <c r="J107"/>
  <c r="BE107"/>
  <c r="BI106"/>
  <c r="BH106"/>
  <c r="BG106"/>
  <c r="BF106"/>
  <c r="T106"/>
  <c r="R106"/>
  <c r="P106"/>
  <c r="BK106"/>
  <c r="J106"/>
  <c r="BE106"/>
  <c r="BI105"/>
  <c r="BH105"/>
  <c r="BG105"/>
  <c r="BF105"/>
  <c r="T105"/>
  <c r="R105"/>
  <c r="P105"/>
  <c r="BK105"/>
  <c r="J105"/>
  <c r="BE105"/>
  <c r="BI104"/>
  <c r="BH104"/>
  <c r="BG104"/>
  <c r="BF104"/>
  <c r="T104"/>
  <c r="R104"/>
  <c r="P104"/>
  <c r="BK104"/>
  <c r="J104"/>
  <c r="BE104"/>
  <c r="BI103"/>
  <c r="BH103"/>
  <c r="BG103"/>
  <c r="BF103"/>
  <c r="T103"/>
  <c r="R103"/>
  <c r="P103"/>
  <c r="BK103"/>
  <c r="J103"/>
  <c r="BE103"/>
  <c r="BI102"/>
  <c r="BH102"/>
  <c r="BG102"/>
  <c r="BF102"/>
  <c r="T102"/>
  <c r="R102"/>
  <c r="P102"/>
  <c r="BK102"/>
  <c r="J102"/>
  <c r="BE102"/>
  <c r="BI101"/>
  <c r="BH101"/>
  <c r="BG101"/>
  <c r="BF101"/>
  <c r="T101"/>
  <c r="R101"/>
  <c r="P101"/>
  <c r="BK101"/>
  <c r="J101"/>
  <c r="BE101"/>
  <c r="BI100"/>
  <c r="BH100"/>
  <c r="BG100"/>
  <c r="BF100"/>
  <c r="T100"/>
  <c r="R100"/>
  <c r="P100"/>
  <c r="BK100"/>
  <c r="J100"/>
  <c r="BE100"/>
  <c r="BI99"/>
  <c r="BH99"/>
  <c r="BG99"/>
  <c r="BF99"/>
  <c r="T99"/>
  <c r="R99"/>
  <c r="P99"/>
  <c r="BK99"/>
  <c r="J99"/>
  <c r="BE99"/>
  <c r="BI98"/>
  <c r="BH98"/>
  <c r="BG98"/>
  <c r="BF98"/>
  <c r="T98"/>
  <c r="R98"/>
  <c r="P98"/>
  <c r="BK98"/>
  <c r="J98"/>
  <c r="BE98"/>
  <c r="BI97"/>
  <c r="BH97"/>
  <c r="BG97"/>
  <c r="BF97"/>
  <c r="T97"/>
  <c r="R97"/>
  <c r="P97"/>
  <c r="BK97"/>
  <c r="J97"/>
  <c r="BE97"/>
  <c r="BI96"/>
  <c r="BH96"/>
  <c r="BG96"/>
  <c r="BF96"/>
  <c r="T96"/>
  <c r="R96"/>
  <c r="P96"/>
  <c r="BK96"/>
  <c r="J96"/>
  <c r="BE96"/>
  <c r="BI95"/>
  <c r="BH95"/>
  <c r="BG95"/>
  <c r="BF95"/>
  <c r="T95"/>
  <c r="R95"/>
  <c r="P95"/>
  <c r="BK95"/>
  <c r="J95"/>
  <c r="BE95"/>
  <c r="BI94"/>
  <c r="BH94"/>
  <c r="BG94"/>
  <c r="BF94"/>
  <c r="T94"/>
  <c r="R94"/>
  <c r="P94"/>
  <c r="BK94"/>
  <c r="J94"/>
  <c r="BE94"/>
  <c r="BI93"/>
  <c r="BH93"/>
  <c r="BG93"/>
  <c r="BF93"/>
  <c r="T93"/>
  <c r="R93"/>
  <c r="P93"/>
  <c r="BK93"/>
  <c r="J93"/>
  <c r="BE93"/>
  <c r="BI92"/>
  <c r="BH92"/>
  <c r="BG92"/>
  <c r="BF92"/>
  <c r="T92"/>
  <c r="R92"/>
  <c r="P92"/>
  <c r="BK92"/>
  <c r="J92"/>
  <c r="BE92"/>
  <c r="BI91"/>
  <c r="BH91"/>
  <c r="BG91"/>
  <c r="BF91"/>
  <c r="T91"/>
  <c r="R91"/>
  <c r="P91"/>
  <c r="BK91"/>
  <c r="J91"/>
  <c r="BE91"/>
  <c r="BI90"/>
  <c r="BH90"/>
  <c r="BG90"/>
  <c r="BF90"/>
  <c r="T90"/>
  <c r="R90"/>
  <c r="P90"/>
  <c r="BK90"/>
  <c r="J90"/>
  <c r="BE90"/>
  <c r="BI89"/>
  <c r="BH89"/>
  <c r="BG89"/>
  <c r="BF89"/>
  <c r="T89"/>
  <c r="R89"/>
  <c r="P89"/>
  <c r="BK89"/>
  <c r="J89"/>
  <c r="BE89"/>
  <c r="BI88"/>
  <c r="BH88"/>
  <c r="BG88"/>
  <c r="BF88"/>
  <c r="T88"/>
  <c r="R88"/>
  <c r="P88"/>
  <c r="BK88"/>
  <c r="J88"/>
  <c r="BE88"/>
  <c r="BI87"/>
  <c r="BH87"/>
  <c r="BG87"/>
  <c r="BF87"/>
  <c r="T87"/>
  <c r="R87"/>
  <c r="P87"/>
  <c r="BK87"/>
  <c r="J87"/>
  <c r="BE87"/>
  <c r="BI86"/>
  <c r="BH86"/>
  <c r="BG86"/>
  <c r="BF86"/>
  <c r="T86"/>
  <c r="R86"/>
  <c r="P86"/>
  <c r="BK86"/>
  <c r="J86"/>
  <c r="BE86"/>
  <c r="BI85"/>
  <c r="BH85"/>
  <c r="BG85"/>
  <c r="BF85"/>
  <c r="T85"/>
  <c r="R85"/>
  <c r="P85"/>
  <c r="BK85"/>
  <c r="J85"/>
  <c r="BE85"/>
  <c r="BI84"/>
  <c r="BH84"/>
  <c r="BG84"/>
  <c r="BF84"/>
  <c r="T84"/>
  <c r="R84"/>
  <c r="P84"/>
  <c r="BK84"/>
  <c r="J84"/>
  <c r="BE84"/>
  <c r="BI83"/>
  <c r="BH83"/>
  <c r="BG83"/>
  <c r="BF83"/>
  <c r="T83"/>
  <c r="R83"/>
  <c r="P83"/>
  <c r="BK83"/>
  <c r="J83"/>
  <c r="BE83"/>
  <c r="BI82"/>
  <c r="BH82"/>
  <c r="BG82"/>
  <c r="BF82"/>
  <c r="T82"/>
  <c r="R82"/>
  <c r="P82"/>
  <c r="BK82"/>
  <c r="J82"/>
  <c r="BE82"/>
  <c r="BI81"/>
  <c r="BH81"/>
  <c r="BG81"/>
  <c r="BF81"/>
  <c r="T81"/>
  <c r="R81"/>
  <c r="P81"/>
  <c r="BK81"/>
  <c r="J81"/>
  <c r="BE81"/>
  <c r="BI80"/>
  <c r="BH80"/>
  <c r="BG80"/>
  <c r="BF80"/>
  <c r="T80"/>
  <c r="R80"/>
  <c r="P80"/>
  <c r="BK80"/>
  <c r="J80"/>
  <c r="BE80"/>
  <c r="BI79"/>
  <c r="BH79"/>
  <c r="BG79"/>
  <c r="BF79"/>
  <c r="T79"/>
  <c r="R79"/>
  <c r="P79"/>
  <c r="BK79"/>
  <c r="J79"/>
  <c r="BE79"/>
  <c r="BI78"/>
  <c r="BH78"/>
  <c r="BG78"/>
  <c r="BF78"/>
  <c r="T78"/>
  <c r="R78"/>
  <c r="P78"/>
  <c r="BK78"/>
  <c r="J78"/>
  <c r="BE78"/>
  <c r="BI77"/>
  <c r="F34"/>
  <c i="1" r="BD52"/>
  <c i="2" r="BH77"/>
  <c r="F33"/>
  <c i="1" r="BC52"/>
  <c i="2" r="BG77"/>
  <c r="F32"/>
  <c i="1" r="BB52"/>
  <c i="2" r="BF77"/>
  <c r="J31"/>
  <c i="1" r="AW52"/>
  <c i="2" r="F31"/>
  <c i="1" r="BA52"/>
  <c i="2" r="T77"/>
  <c r="T76"/>
  <c r="R77"/>
  <c r="R76"/>
  <c r="P77"/>
  <c r="P76"/>
  <c i="1" r="AU52"/>
  <c i="2" r="BK77"/>
  <c r="BK76"/>
  <c r="J76"/>
  <c r="J56"/>
  <c r="J27"/>
  <c i="1" r="AG52"/>
  <c i="2" r="J77"/>
  <c r="BE77"/>
  <c r="J30"/>
  <c i="1" r="AV52"/>
  <c i="2" r="F30"/>
  <c i="1" r="AZ52"/>
  <c i="2" r="F70"/>
  <c r="E68"/>
  <c r="F49"/>
  <c r="E47"/>
  <c r="J36"/>
  <c r="J21"/>
  <c r="E21"/>
  <c r="J72"/>
  <c r="J51"/>
  <c r="J20"/>
  <c r="J18"/>
  <c r="E18"/>
  <c r="F73"/>
  <c r="F52"/>
  <c r="J17"/>
  <c r="J15"/>
  <c r="E15"/>
  <c r="F72"/>
  <c r="F51"/>
  <c r="J14"/>
  <c r="J12"/>
  <c r="J70"/>
  <c r="J49"/>
  <c r="E7"/>
  <c r="E66"/>
  <c r="E45"/>
  <c i="1" r="BD51"/>
  <c r="W30"/>
  <c r="BC51"/>
  <c r="W29"/>
  <c r="BB51"/>
  <c r="W28"/>
  <c r="BA51"/>
  <c r="W27"/>
  <c r="AZ51"/>
  <c r="W26"/>
  <c r="AY51"/>
  <c r="AX51"/>
  <c r="AW51"/>
  <c r="AK27"/>
  <c r="AV51"/>
  <c r="AK26"/>
  <c r="AU51"/>
  <c r="AT51"/>
  <c r="AS51"/>
  <c r="AG51"/>
  <c r="AK23"/>
  <c r="AT64"/>
  <c r="AN64"/>
  <c r="AT63"/>
  <c r="AN63"/>
  <c r="AT62"/>
  <c r="AN62"/>
  <c r="AT61"/>
  <c r="AN61"/>
  <c r="AT60"/>
  <c r="AN60"/>
  <c r="AT59"/>
  <c r="AN59"/>
  <c r="AT58"/>
  <c r="AN58"/>
  <c r="AT57"/>
  <c r="AN57"/>
  <c r="AT56"/>
  <c r="AN56"/>
  <c r="AT55"/>
  <c r="AN55"/>
  <c r="AT54"/>
  <c r="AN54"/>
  <c r="AT53"/>
  <c r="AN53"/>
  <c r="AT52"/>
  <c r="AN52"/>
  <c r="AN51"/>
  <c r="L47"/>
  <c r="AM46"/>
  <c r="L46"/>
  <c r="AM44"/>
  <c r="L44"/>
  <c r="L42"/>
  <c r="L41"/>
  <c r="AK32"/>
</calcChain>
</file>

<file path=xl/sharedStrings.xml><?xml version="1.0" encoding="utf-8"?>
<sst xmlns="http://schemas.openxmlformats.org/spreadsheetml/2006/main">
  <si>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</si>
  <si>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</si>
  <si>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</si>
  <si>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</si>
  <si>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</si>
  <si>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</si>
  <si>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</si>
  <si>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{5d65508f-3543-4d37-88db-f196c9519a0a}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</si>
  <si>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</si>
  <si>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</si>
  <si>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</si>
  <si>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</si>
  <si>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</si>
  <si>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</si>
  <si>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</si>
  <si>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</si>
  <si>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JERA1605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</si>
  <si>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položek_x000d_
_x000d_
Podrobnosti k vyplnění naleznete na poslední záložce s Pokyny pro vyplnění</t>
  </si>
  <si>
    <t>Stavba:</t>
  </si>
  <si>
    <t>Rekonstrukce a přístavby hasičské zbrojnice Hošťálkovice</t>
  </si>
  <si>
    <t>0,1</t>
  </si>
  <si>
    <t>KSO:</t>
  </si>
  <si>
    <t>801</t>
  </si>
  <si>
    <t>CC-CZ:</t>
  </si>
  <si>
    <t>1</t>
  </si>
  <si>
    <t>Místo:</t>
  </si>
  <si>
    <t xml:space="preserve">Ostrava-Hošťálkovice </t>
  </si>
  <si>
    <t>Datum:</t>
  </si>
  <si>
    <t>2. 12. 2016</t>
  </si>
  <si>
    <t>10</t>
  </si>
  <si>
    <t>CZ-CPV:</t>
  </si>
  <si>
    <t>45000000-7</t>
  </si>
  <si>
    <t>CZ-CPA:</t>
  </si>
  <si>
    <t>41</t>
  </si>
  <si>
    <t>100</t>
  </si>
  <si>
    <t>Zadavatel:</t>
  </si>
  <si>
    <t>IČ:</t>
  </si>
  <si>
    <t/>
  </si>
  <si>
    <t xml:space="preserve">Statutární město Ostrava,MOb Hošťálkovice </t>
  </si>
  <si>
    <t>DIČ:</t>
  </si>
  <si>
    <t>Uchazeč:</t>
  </si>
  <si>
    <t>Vyplň údaj</t>
  </si>
  <si>
    <t>Projektant:</t>
  </si>
  <si>
    <t>63307111</t>
  </si>
  <si>
    <t xml:space="preserve">Lenka Jerakasová </t>
  </si>
  <si>
    <t>True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</si>
  <si>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</si>
  <si>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</si>
  <si>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</si>
  <si>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</si>
  <si>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</si>
  <si>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</si>
  <si>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</si>
  <si>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</si>
  <si>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</si>
  <si>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</si>
  <si>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</si>
  <si>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</si>
  <si>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</si>
  <si>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</si>
  <si>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</si>
  <si>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</si>
  <si>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</si>
  <si>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</si>
  <si>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</si>
  <si>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</si>
  <si>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</si>
  <si>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</si>
  <si>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</si>
  <si>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</si>
  <si>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</si>
  <si>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</si>
  <si>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</si>
  <si>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</si>
  <si>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</si>
  <si>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</si>
  <si>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</si>
  <si>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</si>
  <si>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</si>
  <si>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</si>
  <si>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</si>
  <si>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</si>
  <si>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</si>
  <si>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</si>
  <si>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</si>
  <si>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</si>
  <si>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</si>
  <si>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05</t>
  </si>
  <si>
    <t xml:space="preserve">HZ Hošťálkovice - SO 05 Zpevněné plochy </t>
  </si>
  <si>
    <t>STA</t>
  </si>
  <si>
    <t>{589a58a5-4831-4a2a-b65e-96ccce54b996}</t>
  </si>
  <si>
    <t>2</t>
  </si>
  <si>
    <t>166021 - SO 01</t>
  </si>
  <si>
    <t xml:space="preserve">SO 01 Rekonstrukce stávajícího objektu - stavební práce </t>
  </si>
  <si>
    <t>{62aad492-b318-4b83-a01b-87d5143944ff}</t>
  </si>
  <si>
    <t>166022 - SO 02 Příst</t>
  </si>
  <si>
    <t xml:space="preserve"> SO 02 Přístavba - stavební práce </t>
  </si>
  <si>
    <t>{91dedb58-effc-41f2-a348-75d0124a785b}</t>
  </si>
  <si>
    <t>166023 - SO 03 Sušic</t>
  </si>
  <si>
    <t xml:space="preserve"> SO 03 Sušicí věž - stavební práce </t>
  </si>
  <si>
    <t>{d621d4d9-756f-4d3f-b8a8-bc2263ae2643}</t>
  </si>
  <si>
    <t>166024 - SO 04 Sklad</t>
  </si>
  <si>
    <t xml:space="preserve"> SO 04 Sklad - stavební práce </t>
  </si>
  <si>
    <t>{99adefab-8342-471b-9b9e-6aa5ac2aa586}</t>
  </si>
  <si>
    <t>166025 - Vedlejší a</t>
  </si>
  <si>
    <t xml:space="preserve"> Vedlejší a ostatní náklady ,provozní vlivy </t>
  </si>
  <si>
    <t>{1b1f6173-f46c-4555-8cf0-db6e0602dd23}</t>
  </si>
  <si>
    <t>SO 01</t>
  </si>
  <si>
    <t xml:space="preserve">SO 01 Rekonstrukce stávajícího objektu _D.1.4. Technika prostředí staveb - ZTI,Vytápění,odvětrání   </t>
  </si>
  <si>
    <t>{f208851c-e3a8-4839-ad6b-4d8f708d4d0c}</t>
  </si>
  <si>
    <t>SO 02 - Přístavba</t>
  </si>
  <si>
    <t xml:space="preserve">SO 02 - Přístavba _D.1.4 Technika prostředí staveb - ZTI,Vytápění,Odvětrání </t>
  </si>
  <si>
    <t>{8935da08-d166-4e46-ab60-348e45ee6e07}</t>
  </si>
  <si>
    <t>SO 06.1</t>
  </si>
  <si>
    <t>SO 06.1 Přípojka vody</t>
  </si>
  <si>
    <t>{5e45d3f0-f426-4fdc-a641-42acea3b5ac5}</t>
  </si>
  <si>
    <t>SO 06.2</t>
  </si>
  <si>
    <t>SO 06.2 Přípojka splaškové kanalizace</t>
  </si>
  <si>
    <t>{f1492593-ba8c-4148-a0c7-04a74fb0b14a}</t>
  </si>
  <si>
    <t>SO 06.3</t>
  </si>
  <si>
    <t>SO 06.3 Přípojka dešťové kanalizace</t>
  </si>
  <si>
    <t>{4ecffd7b-b1b3-4518-8a79-1d0e6b17843e}</t>
  </si>
  <si>
    <t>SO 08</t>
  </si>
  <si>
    <t>SO 08 Odlučovač lehkých kapalin</t>
  </si>
  <si>
    <t>{b4d7a75f-f083-40ac-8922-b93ac1d0d05c}</t>
  </si>
  <si>
    <t>HZ Hošťálkovice</t>
  </si>
  <si>
    <t xml:space="preserve">SO 01,SO 02,SO 03 a SO 04  - Elektroinstalace </t>
  </si>
  <si>
    <t>{5c268dd1-9546-4a36-8a9b-af268b1fc01f}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</si>
  <si>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</si>
  <si>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</si>
  <si>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</si>
  <si>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</si>
  <si>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</si>
  <si>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</si>
  <si>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</si>
  <si>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 xml:space="preserve">SO 05 - HZ Hošťálkovice - SO 05 Zpevněné plochy </t>
  </si>
  <si>
    <t xml:space="preserve"> </t>
  </si>
  <si>
    <t>REKAPITULACE ČLENĚNÍ SOUPISU PRACÍ</t>
  </si>
  <si>
    <t>Kód dílu - Popis</t>
  </si>
  <si>
    <t>Cena celkem [CZK]</t>
  </si>
  <si>
    <t>Náklady soupisu celkem</t>
  </si>
  <si>
    <t>-1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</si>
  <si>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</si>
  <si>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</si>
  <si>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</si>
  <si>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</si>
  <si>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</si>
  <si>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</si>
  <si>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</si>
  <si>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</si>
  <si>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</si>
  <si>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</si>
  <si>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hmotnost_x000d_
[t]</t>
  </si>
  <si>
    <t>Hmotnost_x000d_
celkem [t]</t>
  </si>
  <si>
    <t>J. suť [t]</t>
  </si>
  <si>
    <t>Suť Celkem [t]</t>
  </si>
  <si>
    <t>K</t>
  </si>
  <si>
    <t>162301501R00</t>
  </si>
  <si>
    <t>Vodorovné přemístění křovin do 5000 m</t>
  </si>
  <si>
    <t>m2</t>
  </si>
  <si>
    <t>CS RTS 2016 01</t>
  </si>
  <si>
    <t>4</t>
  </si>
  <si>
    <t>ROZPOCET</t>
  </si>
  <si>
    <t>111201101R00</t>
  </si>
  <si>
    <t>Odstranění křovin i s kořeny na ploše do 1000 m2</t>
  </si>
  <si>
    <t>3</t>
  </si>
  <si>
    <t>111201401T00</t>
  </si>
  <si>
    <t>Likvidace křovin a stromů o průměru do 100 mm</t>
  </si>
  <si>
    <t>6</t>
  </si>
  <si>
    <t>122202202R00</t>
  </si>
  <si>
    <t>Odkopávky pro silnice v hor. 3 do 1000 m3</t>
  </si>
  <si>
    <t>m3</t>
  </si>
  <si>
    <t>8</t>
  </si>
  <si>
    <t>5</t>
  </si>
  <si>
    <t>132201110R00</t>
  </si>
  <si>
    <t>Hloubení rýh š.do 60 cm v hor.3 do 50 m3, STROJNĚ</t>
  </si>
  <si>
    <t>162301101R00</t>
  </si>
  <si>
    <t>Vodorovné přemístění výkopku z hor.1-4 do 500 m</t>
  </si>
  <si>
    <t>12</t>
  </si>
  <si>
    <t>7</t>
  </si>
  <si>
    <t>171101103R00</t>
  </si>
  <si>
    <t>Uložení sypaniny do násypů zhutněných na 100% PS</t>
  </si>
  <si>
    <t>14</t>
  </si>
  <si>
    <t>167101101R00</t>
  </si>
  <si>
    <t>Nakládání výkopku z hor.1-4 v množství do 100 m3</t>
  </si>
  <si>
    <t>16</t>
  </si>
  <si>
    <t>9</t>
  </si>
  <si>
    <t>171201201R00</t>
  </si>
  <si>
    <t>Uložení sypaniny na skl.-sypanina na výšku přes 2m</t>
  </si>
  <si>
    <t>18</t>
  </si>
  <si>
    <t>162701105R00</t>
  </si>
  <si>
    <t>Vodorovné přemístění výkopku z hor.1-4 do 10000 m</t>
  </si>
  <si>
    <t>20</t>
  </si>
  <si>
    <t>11</t>
  </si>
  <si>
    <t>199000005R00</t>
  </si>
  <si>
    <t>Poplatek za skládku zeminy 1- 4</t>
  </si>
  <si>
    <t>t</t>
  </si>
  <si>
    <t>22</t>
  </si>
  <si>
    <t>181101102R00</t>
  </si>
  <si>
    <t>Úprava pláně v zářezech v hor. 1-4, se zhutněním</t>
  </si>
  <si>
    <t>24</t>
  </si>
  <si>
    <t>13</t>
  </si>
  <si>
    <t>181201111R00</t>
  </si>
  <si>
    <t>Úprava pláně na násypech se zhutněním - ručně</t>
  </si>
  <si>
    <t>26</t>
  </si>
  <si>
    <t>113202111R00</t>
  </si>
  <si>
    <t>Vytrhání obrub obrubníků silničních</t>
  </si>
  <si>
    <t>m</t>
  </si>
  <si>
    <t>28</t>
  </si>
  <si>
    <t>113106241R00</t>
  </si>
  <si>
    <t>Rozebrání ploch ze silničních panelů</t>
  </si>
  <si>
    <t>30</t>
  </si>
  <si>
    <t>979084216R00</t>
  </si>
  <si>
    <t>Vodorovná doprava vybour. hmot po suchu do 5 km</t>
  </si>
  <si>
    <t>32</t>
  </si>
  <si>
    <t>17</t>
  </si>
  <si>
    <t>979084219R00</t>
  </si>
  <si>
    <t>Příplatek k dopravě vybour.hmot za dalších 5 km</t>
  </si>
  <si>
    <t>34</t>
  </si>
  <si>
    <t>979990001R00</t>
  </si>
  <si>
    <t>Poplatek za skládku stavební suti</t>
  </si>
  <si>
    <t>36</t>
  </si>
  <si>
    <t>19</t>
  </si>
  <si>
    <t>113151114R00</t>
  </si>
  <si>
    <t>Fréz.živič.krytu pl.do 500 m2,pruh do 75 cm,tl.5cm</t>
  </si>
  <si>
    <t>38</t>
  </si>
  <si>
    <t>113108310R00</t>
  </si>
  <si>
    <t>Odstranění podkladu pl.do 50 m2, živice tl. 10 cm</t>
  </si>
  <si>
    <t>40</t>
  </si>
  <si>
    <t>979082213R00</t>
  </si>
  <si>
    <t>Vodorovná doprava suti po suchu do 1 km</t>
  </si>
  <si>
    <t>42</t>
  </si>
  <si>
    <t>979082219R00</t>
  </si>
  <si>
    <t>Příplatek za dopravu suti po suchu za další 1 km</t>
  </si>
  <si>
    <t>44</t>
  </si>
  <si>
    <t>23</t>
  </si>
  <si>
    <t>979990112T00</t>
  </si>
  <si>
    <t>Poplatek za skládku , technologický materiál určený k recyklaci</t>
  </si>
  <si>
    <t>46</t>
  </si>
  <si>
    <t>113109315R00</t>
  </si>
  <si>
    <t>Odstranění podkladu pl.50 m2, bet.prostý tl.15 cm</t>
  </si>
  <si>
    <t>48</t>
  </si>
  <si>
    <t>25</t>
  </si>
  <si>
    <t>50</t>
  </si>
  <si>
    <t>52</t>
  </si>
  <si>
    <t>27</t>
  </si>
  <si>
    <t>54</t>
  </si>
  <si>
    <t>121101100R00</t>
  </si>
  <si>
    <t>Sejmutí ornice, pl. do 400 m2, přemístění do 50 m</t>
  </si>
  <si>
    <t>56</t>
  </si>
  <si>
    <t>29</t>
  </si>
  <si>
    <t>58</t>
  </si>
  <si>
    <t>60</t>
  </si>
  <si>
    <t>31</t>
  </si>
  <si>
    <t>182001111R00</t>
  </si>
  <si>
    <t>Plošná úprava terénu, nerovnosti do 10 cm v rovině</t>
  </si>
  <si>
    <t>62</t>
  </si>
  <si>
    <t>181301101R00</t>
  </si>
  <si>
    <t>Rozprostření ornice, rovina, tl. do 10 cm do 500m2</t>
  </si>
  <si>
    <t>64</t>
  </si>
  <si>
    <t>33</t>
  </si>
  <si>
    <t>M</t>
  </si>
  <si>
    <t>10364200R</t>
  </si>
  <si>
    <t>Ornice pro pozemkové úpravy</t>
  </si>
  <si>
    <t>946134428</t>
  </si>
  <si>
    <t>180402111V02</t>
  </si>
  <si>
    <t>Založení trávníku parkového výsevem v rovině, včetně dodávky travního semene</t>
  </si>
  <si>
    <t>68</t>
  </si>
  <si>
    <t>35</t>
  </si>
  <si>
    <t>212792112R00</t>
  </si>
  <si>
    <t>Montáž trativodů z flexibilních trubek, lože</t>
  </si>
  <si>
    <t>70</t>
  </si>
  <si>
    <t>28611225.AR</t>
  </si>
  <si>
    <t>Trubka PVC drenážní flexibilní d 160 mm</t>
  </si>
  <si>
    <t>597212084</t>
  </si>
  <si>
    <t>37</t>
  </si>
  <si>
    <t>211571112R00</t>
  </si>
  <si>
    <t>Výplň odvodňovacích žeber štěrkopískem netříděným</t>
  </si>
  <si>
    <t>74</t>
  </si>
  <si>
    <t>211971110V01</t>
  </si>
  <si>
    <t>Opláštění žeber z geotextilie o sklonu do 1 : 2,5, včetně dodávka geotextilie</t>
  </si>
  <si>
    <t>76</t>
  </si>
  <si>
    <t>39</t>
  </si>
  <si>
    <t>289971221T00</t>
  </si>
  <si>
    <t>Zpevnění svahů geotextílií, včetně dodávky geotextilie</t>
  </si>
  <si>
    <t>78</t>
  </si>
  <si>
    <t>564851111R00</t>
  </si>
  <si>
    <t>Podklad ze štěrkodrti po zhutnění tloušťky 15 cm</t>
  </si>
  <si>
    <t>80</t>
  </si>
  <si>
    <t>564861111R00</t>
  </si>
  <si>
    <t>Podklad ze štěrkodrti po zhutnění tloušťky 20 cm</t>
  </si>
  <si>
    <t>82</t>
  </si>
  <si>
    <t>573211111R00</t>
  </si>
  <si>
    <t>Postřik živičný spojovací z asfaltu 0,5-0,7 kg/m2</t>
  </si>
  <si>
    <t>84</t>
  </si>
  <si>
    <t>43</t>
  </si>
  <si>
    <t>577141112RT3</t>
  </si>
  <si>
    <t>Beton asfalt. ACO 11+,nebo ACO 16+,do 3 m, tl.5 cm</t>
  </si>
  <si>
    <t>86</t>
  </si>
  <si>
    <t>573111112R00</t>
  </si>
  <si>
    <t>Postřik živičný infiltr.+ posyp,z asfaltu 1 kg/m2</t>
  </si>
  <si>
    <t>88</t>
  </si>
  <si>
    <t>45</t>
  </si>
  <si>
    <t>565161212RT2</t>
  </si>
  <si>
    <t>Podklad z obal kamen.ACP 22+, š.nad 3 m, tl. 9 cm, plochy 201-1000 m2</t>
  </si>
  <si>
    <t>90</t>
  </si>
  <si>
    <t>92</t>
  </si>
  <si>
    <t>47</t>
  </si>
  <si>
    <t>577152123RT2</t>
  </si>
  <si>
    <t>Beton asfalt. ACL 16+ ložný, š. nad 3 m, tl. 6 cm, plochy 201-1000 m2</t>
  </si>
  <si>
    <t>94</t>
  </si>
  <si>
    <t>573211112R00</t>
  </si>
  <si>
    <t>Postřik živičný spojovací z asfaltu 0,2 kg/m2</t>
  </si>
  <si>
    <t>96</t>
  </si>
  <si>
    <t>49</t>
  </si>
  <si>
    <t>577132111RT2</t>
  </si>
  <si>
    <t>Beton asfalt. ACO 11+ obrusný, š.nad 3 m, tl. 4 cm, plochy 201-1000 m2</t>
  </si>
  <si>
    <t>98</t>
  </si>
  <si>
    <t>596215020R00</t>
  </si>
  <si>
    <t>Kladení zámkové dlažby tl. 6 cm do drtě tl. 3 cm</t>
  </si>
  <si>
    <t>51</t>
  </si>
  <si>
    <t>596291111R00</t>
  </si>
  <si>
    <t>Řezání zámkové dlažby tl. 60 mm</t>
  </si>
  <si>
    <t>102</t>
  </si>
  <si>
    <t>59245020R</t>
  </si>
  <si>
    <t xml:space="preserve">Dlažba zámková  20x16,5x6 cm přírodní</t>
  </si>
  <si>
    <t>-392317357</t>
  </si>
  <si>
    <t>53</t>
  </si>
  <si>
    <t>915711111R00</t>
  </si>
  <si>
    <t>Vodorovné značení dělících čar 12 cm střík.barvou</t>
  </si>
  <si>
    <t>106</t>
  </si>
  <si>
    <t>915791111R00</t>
  </si>
  <si>
    <t>Předznačení pro značení dělící čáry,vodící proužky</t>
  </si>
  <si>
    <t>108</t>
  </si>
  <si>
    <t>55</t>
  </si>
  <si>
    <t>916261111RT1</t>
  </si>
  <si>
    <t>Osazení obruby z kostek drobných, s boční opěrou, včetně kostek drobných, lože C 20/25</t>
  </si>
  <si>
    <t>110</t>
  </si>
  <si>
    <t>916561111VB1</t>
  </si>
  <si>
    <t>Osazení záhon.obrubníků do lože z C 20/25 s opěrou</t>
  </si>
  <si>
    <t>112</t>
  </si>
  <si>
    <t>57</t>
  </si>
  <si>
    <t>59217003R</t>
  </si>
  <si>
    <t>Obrubník parkový betonový 80x250x1000 mm, přírodní</t>
  </si>
  <si>
    <t>kus</t>
  </si>
  <si>
    <t>-945008626</t>
  </si>
  <si>
    <t>917862111VB1</t>
  </si>
  <si>
    <t>Osazení stojat. obrub.bet. s opěrou,lože z C 20/250</t>
  </si>
  <si>
    <t>116</t>
  </si>
  <si>
    <t>59</t>
  </si>
  <si>
    <t>59217452R</t>
  </si>
  <si>
    <t xml:space="preserve">Obrubník chodníkový  BO15/25   99,9x14,8x25 cm, MONO II</t>
  </si>
  <si>
    <t>495460972</t>
  </si>
  <si>
    <t>59217508R</t>
  </si>
  <si>
    <t xml:space="preserve">Obrubník  R 2 78x15/12x25 cm, přírodní</t>
  </si>
  <si>
    <t>4155006</t>
  </si>
  <si>
    <t>61</t>
  </si>
  <si>
    <t>918101111VB1</t>
  </si>
  <si>
    <t>Lože pod obrubníky nebo obruby dlažeb z C 20/25</t>
  </si>
  <si>
    <t>122</t>
  </si>
  <si>
    <t>998225111R00</t>
  </si>
  <si>
    <t>Přesun hmot, pozemní komunikace, kryt živičný</t>
  </si>
  <si>
    <t>124</t>
  </si>
  <si>
    <t>63</t>
  </si>
  <si>
    <t>005T1</t>
  </si>
  <si>
    <t>Ochrana stávajícího oplocení a betonové zádky</t>
  </si>
  <si>
    <t xml:space="preserve">m </t>
  </si>
  <si>
    <t>130</t>
  </si>
  <si>
    <t xml:space="preserve">166021 - SO 01 - SO 01 Rekonstrukce stávajícího objektu - stavební práce </t>
  </si>
  <si>
    <t xml:space="preserve">Ostrava - Hošťálkovice </t>
  </si>
  <si>
    <t>HSV - Práce a dodávky HSV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</si>
  <si>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</si>
  <si>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</si>
  <si>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</si>
  <si>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</si>
  <si>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</si>
  <si>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</si>
  <si>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</si>
  <si>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</si>
  <si>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</si>
  <si>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</si>
  <si>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762 - Konstrukce tesařské</t>
  </si>
  <si>
    <t xml:space="preserve">    763 - Konstrukce suché výstavby</t>
  </si>
  <si>
    <t>R763A1121 - Obložení stěn palubkami T/7</t>
  </si>
  <si>
    <t xml:space="preserve">    764 - Konstrukce klempířské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</si>
  <si>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</si>
  <si>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</si>
  <si>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</si>
  <si>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</si>
  <si>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</si>
  <si>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</si>
  <si>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789 - Povrchové úpravy ocelových konstrukcí a technologických zařízení</t>
  </si>
  <si>
    <t>HSV</t>
  </si>
  <si>
    <t>Práce a dodávky HSV</t>
  </si>
  <si>
    <t>Svislé a kompletní konstrukce</t>
  </si>
  <si>
    <t>311272223</t>
  </si>
  <si>
    <t>Zdivo nosné tl 250 mm z pórobetonových přesných hladkých tvárnic hmotnosti 500 kg/m3</t>
  </si>
  <si>
    <t>CS ÚRS 2016 01</t>
  </si>
  <si>
    <t>VV</t>
  </si>
  <si>
    <t>(8,44+5,675)*3,15*0,25</t>
  </si>
  <si>
    <t>-(1,7+1,0*2)*2,1*0,25</t>
  </si>
  <si>
    <t>Součet</t>
  </si>
  <si>
    <t>311272323</t>
  </si>
  <si>
    <t>Zdivo nosné tl 300 mm z pórobetonových přesných hladkých tvárnic hmotnosti 500 kg/m3</t>
  </si>
  <si>
    <t>(10,25+11,5+8,715*2+8,75*2)*3,75*0,3</t>
  </si>
  <si>
    <t>-(3,0*1,0*2+3,0*1,35*2+(1,5+2,0+1,0)*2,75+1,5*1,75)*0,3</t>
  </si>
  <si>
    <t>-(3,7*3,7*2+1,5*2,25+0,5*0,5*2+1,5*1,75)*0,3</t>
  </si>
  <si>
    <t>štíty</t>
  </si>
  <si>
    <t>12,1*1,7*0,5*0,3*2</t>
  </si>
  <si>
    <t>317142321</t>
  </si>
  <si>
    <t>Překlady nenosné přímé z pórobetonu v příčkách tl 125 mm pro světlost otvoru do 1010 mm</t>
  </si>
  <si>
    <t>317142322</t>
  </si>
  <si>
    <t>Překlady nenosné přímé z pórobetonu v příčkách tl 150 mm pro světlost otvoru do 1010 mm</t>
  </si>
  <si>
    <t>317168131</t>
  </si>
  <si>
    <t>Překlad keramický vysoký v 23,8 cm dl 125 cm</t>
  </si>
  <si>
    <t>317168132</t>
  </si>
  <si>
    <t>Překlad keramický vysoký v 23,8 cm dl 150 cm</t>
  </si>
  <si>
    <t>317168133</t>
  </si>
  <si>
    <t>Překlad keramický vysoký v 23,8 cm dl 175 cm</t>
  </si>
  <si>
    <t>4*4</t>
  </si>
  <si>
    <t>317168134</t>
  </si>
  <si>
    <t>Překlad keramický vysoký v 23,8 cm dl 200 cm</t>
  </si>
  <si>
    <t>4+3,000</t>
  </si>
  <si>
    <t>317168135</t>
  </si>
  <si>
    <t>Překlad keramický vysoký v 23,8 cm dl 225 cm</t>
  </si>
  <si>
    <t>317168139</t>
  </si>
  <si>
    <t>Překlad keramický vysoký v 23,8 cm dl 325 cm</t>
  </si>
  <si>
    <t>317941123</t>
  </si>
  <si>
    <t>Osazování ocelových válcovaných nosníků na zdivu I, IE, U, UE nebo L do č 22</t>
  </si>
  <si>
    <t>I 180</t>
  </si>
  <si>
    <t>4,0*2*21,9*2*0,001</t>
  </si>
  <si>
    <t>130107200</t>
  </si>
  <si>
    <t>ocel profilová IPN, v jakosti 11 375, h=180 mm</t>
  </si>
  <si>
    <t>317998111</t>
  </si>
  <si>
    <t>Tepelná izolace mezi překlady v 24 cm z polystyrénu tl do 50 mm</t>
  </si>
  <si>
    <t>věnce</t>
  </si>
  <si>
    <t>(18,16+12,1)*2</t>
  </si>
  <si>
    <t>překlady</t>
  </si>
  <si>
    <t>3,25*4+1,75*4+2,25+1,5+2,0*2+1,25*2+4,0*2</t>
  </si>
  <si>
    <t>342272423</t>
  </si>
  <si>
    <t>Příčky tl 125 mm z pórobetonových přesných hladkých příčkovek objemové hmotnosti 500 kg/m3</t>
  </si>
  <si>
    <t>(4,35+3,725*2+1,275+1,5*2)*2,75</t>
  </si>
  <si>
    <t>-(0,9*2,1+0,6*1,97*5)</t>
  </si>
  <si>
    <t>8,715*1,5</t>
  </si>
  <si>
    <t>Vodorovné konstrukce</t>
  </si>
  <si>
    <t>417321515</t>
  </si>
  <si>
    <t>Ztužující pásy a věnce ze ŽB tř. C 25/30</t>
  </si>
  <si>
    <t>(18,16+11,5)*2*0,3*0,25</t>
  </si>
  <si>
    <t>(8,44+5,675)*0,25*0,25</t>
  </si>
  <si>
    <t>417351115</t>
  </si>
  <si>
    <t>Zřízení bednění ztužujících věnců</t>
  </si>
  <si>
    <t>(17,58+11,5+8,715+5,675)*2*0,25</t>
  </si>
  <si>
    <t>417351116</t>
  </si>
  <si>
    <t>Odstranění bednění ztužujících věnců</t>
  </si>
  <si>
    <t>417361821</t>
  </si>
  <si>
    <t>Výztuž ztužujících pásů a věnců betonářskou ocelí 10 505</t>
  </si>
  <si>
    <t>((17,58+11,5)*2+8,715+5,675)*4*0,888*0,001</t>
  </si>
  <si>
    <t>((17,58+11,5)*2*2,5*1,25+(8,715+5,675)*2,5*1,15)*0,222*0,001</t>
  </si>
  <si>
    <t>Komunikace pozemní</t>
  </si>
  <si>
    <t>564831111</t>
  </si>
  <si>
    <t>Podklad ze štěrkodrtě ŠD tl 100 mm</t>
  </si>
  <si>
    <t>pod okapový chodník</t>
  </si>
  <si>
    <t>(18,32+9,45+9,6)*0,5</t>
  </si>
  <si>
    <t>Úpravy povrchů, podlahy a osazování výplní</t>
  </si>
  <si>
    <t>612142001</t>
  </si>
  <si>
    <t>Potažení vnitřních stěn sklovláknitým pletivem vtlačeným do tenkovrstvé hmoty</t>
  </si>
  <si>
    <t>(11,5+8,715*2)*3,0+(8,715*2+5,575)*3,75</t>
  </si>
  <si>
    <t>(4,35*2+2,5+1,7*2+3,725)*3,0</t>
  </si>
  <si>
    <t>(5,675+8,715)*1,75</t>
  </si>
  <si>
    <t>-(3,0*1,0*2+3,0*1,35*2+(1,5+2,0+1,0)*2,75+1,5*1,75)</t>
  </si>
  <si>
    <t>-(3,7*3,7*2+1,5*2,25+0,5*0,5*2+1,5*1,75)</t>
  </si>
  <si>
    <t>-(1,7+1,0*2)*2,1*2</t>
  </si>
  <si>
    <t>12,1*1,7*0,5*2</t>
  </si>
  <si>
    <t>příčky</t>
  </si>
  <si>
    <t>49,479*2</t>
  </si>
  <si>
    <t>612311131</t>
  </si>
  <si>
    <t>Potažení vnitřních stěn vápenným štukem tloušťky do 3 mm</t>
  </si>
  <si>
    <t>stávající omítky</t>
  </si>
  <si>
    <t>48,395</t>
  </si>
  <si>
    <t>nové omítky na perlinku</t>
  </si>
  <si>
    <t>294,225</t>
  </si>
  <si>
    <t>612325402</t>
  </si>
  <si>
    <t>Oprava vnitřní vápenocementové hrubé omítky stěn v rozsahu plochy do 30%</t>
  </si>
  <si>
    <t>(11,5+8,715*2+5,575+5,675+4,115+1,5+0,9+1,7)*1,0</t>
  </si>
  <si>
    <t>622211021</t>
  </si>
  <si>
    <t>Montáž kontaktního zateplení vnějších stěn z polystyrénových desek tl do 120 mm</t>
  </si>
  <si>
    <t>EPS 70</t>
  </si>
  <si>
    <t>(18,16*2+12,34)*3,75+12,34*1,5*0,5*2</t>
  </si>
  <si>
    <t>-(3,0*1,0*2+3,0*1,35*2+1,5*1,75)</t>
  </si>
  <si>
    <t>-(3,7*2,45*2+1,5*1,0+0,5*0,5*2+1,5*1,75)</t>
  </si>
  <si>
    <t>Mezisoučet</t>
  </si>
  <si>
    <t>XPS</t>
  </si>
  <si>
    <t>(18,16*2+12,34)*1,25</t>
  </si>
  <si>
    <t>-(3,7*1,25*2+1,2*1,25)</t>
  </si>
  <si>
    <t>283759390</t>
  </si>
  <si>
    <t>deska fasádní polystyrénová EPS 70 F 1000 x 500 x 120 mm</t>
  </si>
  <si>
    <t>283763550</t>
  </si>
  <si>
    <t xml:space="preserve">deska fasádní polystyrénová izolační  (EPS P) 1250 x 600 x 120 mm</t>
  </si>
  <si>
    <t>622212001</t>
  </si>
  <si>
    <t>Montáž kontaktního zateplení vnějšího ostění hl. špalety do 200 mm z polystyrenu tl do 40 mm</t>
  </si>
  <si>
    <t>3,0*8+1,0*4+1,35*4+1,5*4+1,75*4+0,5*4*2+1,2*1,0*2+3,7*2+2,45*4</t>
  </si>
  <si>
    <t>1,25*6</t>
  </si>
  <si>
    <t>283759310</t>
  </si>
  <si>
    <t>deska fasádní polystyrénová EPS 70 F 1000 x 500 x 30 mm</t>
  </si>
  <si>
    <t>283763500</t>
  </si>
  <si>
    <t>deska fasádní polystyrénová izolační (EPS P) 1250 x 600 x 30 mm</t>
  </si>
  <si>
    <t>622252001</t>
  </si>
  <si>
    <t>Montáž zakládacích soklových lišt kontaktního zateplení</t>
  </si>
  <si>
    <t>18,16*2+12,34</t>
  </si>
  <si>
    <t>590516490</t>
  </si>
  <si>
    <t>lišta soklová Al s okapničkou, zakládací U 12 cm, 0,95/200 cm</t>
  </si>
  <si>
    <t>622252002</t>
  </si>
  <si>
    <t>Montáž ostatních lišt kontaktního zateplení</t>
  </si>
  <si>
    <t>77,5+5,25</t>
  </si>
  <si>
    <t>590515180</t>
  </si>
  <si>
    <t>začišťovací páska okenní PVC profil 9 mm dl 1,4m</t>
  </si>
  <si>
    <t>590514860</t>
  </si>
  <si>
    <t>lišta rohová PVC 10/15 cm s tkaninou 2,5 m</t>
  </si>
  <si>
    <t>66</t>
  </si>
  <si>
    <t>622541021</t>
  </si>
  <si>
    <t>Tenkovrstvá silikonsilikátová zrnitá omítka tl. 2,0 mm včetně penetrace vnějších stěn</t>
  </si>
  <si>
    <t>211,58</t>
  </si>
  <si>
    <t>77,5*0,15</t>
  </si>
  <si>
    <t>odpočet obkladů</t>
  </si>
  <si>
    <t>-43,163</t>
  </si>
  <si>
    <t>629991011</t>
  </si>
  <si>
    <t>Zakrytí výplní otvorů a svislých ploch fólií přilepenou lepící páskou</t>
  </si>
  <si>
    <t>(3,0*1,0*2+3,0*1,35*2+1,5*1,75)</t>
  </si>
  <si>
    <t>(3,7*3,7*2+1,2*2,25+0,5*0,5*2+1,5*1,75)</t>
  </si>
  <si>
    <t>631311116</t>
  </si>
  <si>
    <t>Mazanina tl do 80 mm z betonu prostého bez zvýšených nároků na prostředí tř. C 25/30</t>
  </si>
  <si>
    <t>72</t>
  </si>
  <si>
    <t>(8,715*5,575+4,35*2,5+5,675*4,115+1,5*(1,25+1,325+0,9))*0,06</t>
  </si>
  <si>
    <t>(1,15*1,6+0,9*2,0+1,725*1,45+2,0+1,7)*0,06</t>
  </si>
  <si>
    <t>631311126</t>
  </si>
  <si>
    <t>Mazanina tl do 120 mm z betonu prostého bez zvýšených nároků na prostředí tř. C 25/30</t>
  </si>
  <si>
    <t>m.č.13</t>
  </si>
  <si>
    <t>(11,5*8,715+(1,5*2+2,0+1,0)*0,3)*0,15</t>
  </si>
  <si>
    <t>(11,5*8,715+(1,5*2+2,0+1,0)*0,3)*0,1</t>
  </si>
  <si>
    <t>631319012</t>
  </si>
  <si>
    <t>Příplatek k mazanině tl do 120 mm za přehlazení povrchu</t>
  </si>
  <si>
    <t>631319171</t>
  </si>
  <si>
    <t>Příplatek k mazanině tl do 80 mm za stržení povrchu spodní vrstvy před vložením výztuže</t>
  </si>
  <si>
    <t>631319175</t>
  </si>
  <si>
    <t>Příplatek k mazanině tl do 240 mm za stržení povrchu spodní vrstvy před vložením výztuže</t>
  </si>
  <si>
    <t>631351101</t>
  </si>
  <si>
    <t>Zřízení bednění rýh a hran v podlahách</t>
  </si>
  <si>
    <t>dilatace</t>
  </si>
  <si>
    <t>(11,5*2+8,715*3+5,575*2+8,715+4,115)*0,15</t>
  </si>
  <si>
    <t>631351102</t>
  </si>
  <si>
    <t>Odstranění bednění rýh a hran v podlahách</t>
  </si>
  <si>
    <t>631362021</t>
  </si>
  <si>
    <t>Výztuž mazanin svařovanými sítěmi Kari</t>
  </si>
  <si>
    <t>(11,5*8,715+(1,5*2+2,0+1,0)*0,3)*1,25*0,00444</t>
  </si>
  <si>
    <t>(8,715*5,575+4,35*2,5+5,675*4,115+1,5*(1,25+1,325+0,9))*1,25*0,00444</t>
  </si>
  <si>
    <t>(1,15*1,6+0,9*2,0+1,725*1,45+2,0+1,7)*1,25*0,00444</t>
  </si>
  <si>
    <t>634662114</t>
  </si>
  <si>
    <t>Výplň dilatačních spar šířky do 30 mm v mazaninách akrylátovým tmelem</t>
  </si>
  <si>
    <t>(11,5*2+8,715*3+5,575*2+8,715+4,115)</t>
  </si>
  <si>
    <t>637211121</t>
  </si>
  <si>
    <t>Okapový chodník z betonových dlaždic tl 40 mm kladených do písku se zalitím spár MC</t>
  </si>
  <si>
    <t>642942611</t>
  </si>
  <si>
    <t>Osazování zárubní nebo rámů dveřních kovových do 2,5 m2 na montážní pěnu</t>
  </si>
  <si>
    <t>553311260</t>
  </si>
  <si>
    <t>zárubeň ocelová pro běžné zdění H 125 600 L/P</t>
  </si>
  <si>
    <t>644941111</t>
  </si>
  <si>
    <t>Osazování ventilačních mřížek velikosti do 150 x 150 mm</t>
  </si>
  <si>
    <t>562456440</t>
  </si>
  <si>
    <t>mřížka větrací plast VM 125 B bílá se síťovinou</t>
  </si>
  <si>
    <t>644941112</t>
  </si>
  <si>
    <t>Osazování ventilačních mřížek velikosti do 300 x 300 mm</t>
  </si>
  <si>
    <t>104</t>
  </si>
  <si>
    <t>562456010</t>
  </si>
  <si>
    <t>mřížka větrací plast VM 300x300 B bílá se síťovinou</t>
  </si>
  <si>
    <t>Ostatní konstrukce a práce, bourání</t>
  </si>
  <si>
    <t>935111211</t>
  </si>
  <si>
    <t>Osazení příkopového žlabu do štěrkopísku tl 100 mm z betonových tvárnic š 800 mm</t>
  </si>
  <si>
    <t>592275880</t>
  </si>
  <si>
    <t>žlabovka betonová TBM-Q 220/150-600 50 x 72 x 6 cm</t>
  </si>
  <si>
    <t>935113111</t>
  </si>
  <si>
    <t>Osazení odvodňovacího polymerbetonového žlabu s krycím roštem šířky do 200 mm</t>
  </si>
  <si>
    <t>592271080</t>
  </si>
  <si>
    <t>žlab odvodňovací , 50x16x21,4 cm, bez spádu dna</t>
  </si>
  <si>
    <t>114</t>
  </si>
  <si>
    <t>592271430</t>
  </si>
  <si>
    <t>pororošt pozinkovaný, tř. B125 , oka 30/30 mm, 50x14,9x2 cm</t>
  </si>
  <si>
    <t>592271850</t>
  </si>
  <si>
    <t xml:space="preserve">příslušenství  KS 100 -vpusť odtoková, s pozinkovaným košem, 50x16x50 cm</t>
  </si>
  <si>
    <t>118</t>
  </si>
  <si>
    <t>941211111</t>
  </si>
  <si>
    <t>Montáž lešení řadového rámového lehkého zatížení do 200 kg/m2 š do 0,9 m v do 10 m</t>
  </si>
  <si>
    <t>120</t>
  </si>
  <si>
    <t>venkovní lešení</t>
  </si>
  <si>
    <t>(19,96*2+13,9)*5,0+13,9*1,5*0,5</t>
  </si>
  <si>
    <t>941211211</t>
  </si>
  <si>
    <t>Příplatek k lešení řadovému rámovému lehkému š 0,9 m v do 25 m za první a ZKD den použití</t>
  </si>
  <si>
    <t>279,525*2</t>
  </si>
  <si>
    <t>941211811</t>
  </si>
  <si>
    <t>Demontáž lešení řadového rámového lehkého zatížení do 200 kg/m2 š do 0,9 m v do 10 m</t>
  </si>
  <si>
    <t>279,525</t>
  </si>
  <si>
    <t>941221111</t>
  </si>
  <si>
    <t>Montáž lešení řadového rámového těžkého zatížení do 300 kg/m2 š do 1,2 m v do 10 m</t>
  </si>
  <si>
    <t>126</t>
  </si>
  <si>
    <t>pro zdivo a nátěry</t>
  </si>
  <si>
    <t>(18,2*2+11,5*2+8,75+5,675)*5,0</t>
  </si>
  <si>
    <t>941221211</t>
  </si>
  <si>
    <t>Příplatek k lešení řadovému rámovému těžkému š 1,2 m v do 25 m za první a ZKD den použití</t>
  </si>
  <si>
    <t>128</t>
  </si>
  <si>
    <t>369,125*2</t>
  </si>
  <si>
    <t>65</t>
  </si>
  <si>
    <t>941221811</t>
  </si>
  <si>
    <t>Demontáž lešení řadového rámového těžkého zatížení do 300 kg/m2 š do 1,2 m v do 10 m</t>
  </si>
  <si>
    <t>369,125</t>
  </si>
  <si>
    <t>961055111</t>
  </si>
  <si>
    <t>Bourání základů ze ŽB</t>
  </si>
  <si>
    <t>132</t>
  </si>
  <si>
    <t>odsekání patek</t>
  </si>
  <si>
    <t>0,8*0,6*0,35*4</t>
  </si>
  <si>
    <t>67</t>
  </si>
  <si>
    <t>962031132</t>
  </si>
  <si>
    <t>Bourání příček z cihel pálených na MVC tl do 100 mm</t>
  </si>
  <si>
    <t>134</t>
  </si>
  <si>
    <t>(3,72+1,9*22,02)*3,4</t>
  </si>
  <si>
    <t>962031133</t>
  </si>
  <si>
    <t>Bourání příček z cihel pálených na MVC tl do 150 mm</t>
  </si>
  <si>
    <t>136</t>
  </si>
  <si>
    <t>(8,41+0,33*0,15)*4,45+5,65*3,0</t>
  </si>
  <si>
    <t>69</t>
  </si>
  <si>
    <t>962032230</t>
  </si>
  <si>
    <t>Bourání zdiva z cihel pálených nebo vápenopískových na MV nebo MVC do 1 m3</t>
  </si>
  <si>
    <t>138</t>
  </si>
  <si>
    <t>bezdívka rozvodové skříně</t>
  </si>
  <si>
    <t>1,2*1,5*1,6-0,75*1,0*0,25</t>
  </si>
  <si>
    <t>964011211</t>
  </si>
  <si>
    <t>Vybourání ŽB překladů prefabrikovaných dl do 3 m hmotnosti do 50 kg/m</t>
  </si>
  <si>
    <t>140</t>
  </si>
  <si>
    <t>1,2*0,15*0,15</t>
  </si>
  <si>
    <t>71</t>
  </si>
  <si>
    <t>965042141</t>
  </si>
  <si>
    <t>Bourání podkladů pod dlažby nebo mazanin betonových nebo z litého asfaltu tl do 100 mm pl přes 4 m2</t>
  </si>
  <si>
    <t>142</t>
  </si>
  <si>
    <t>(11,5*8,71)*0,1</t>
  </si>
  <si>
    <t>965042241</t>
  </si>
  <si>
    <t>Bourání podkladů pod dlažby nebo mazanin betonových nebo z litého asfaltu tl přes 100 mm pl pře 4 m2</t>
  </si>
  <si>
    <t>144</t>
  </si>
  <si>
    <t>(11,5*8,71+8,71*5,85+4,22*5,65+4,34*5,65)*0,15</t>
  </si>
  <si>
    <t>73</t>
  </si>
  <si>
    <t>965081223</t>
  </si>
  <si>
    <t>Bourání podlah z dlaždic keramických nebo xylolitových tl přes 10 mm plochy přes 1 m2</t>
  </si>
  <si>
    <t>146</t>
  </si>
  <si>
    <t>4,22*5,65+4,34*5,65</t>
  </si>
  <si>
    <t>968062246</t>
  </si>
  <si>
    <t>Vybourání dřevěných rámů oken jednoduchých včetně křídel pl do 4 m2</t>
  </si>
  <si>
    <t>148</t>
  </si>
  <si>
    <t>1,5*1,5</t>
  </si>
  <si>
    <t>75</t>
  </si>
  <si>
    <t>968072455</t>
  </si>
  <si>
    <t>Vybourání kovových dveřních zárubní pl do 2 m2</t>
  </si>
  <si>
    <t>150</t>
  </si>
  <si>
    <t>0,6*2,0*3+0,9*2,0+0,8*2,0*2+0,6*2,0*3+0,9*2,0</t>
  </si>
  <si>
    <t>968072559</t>
  </si>
  <si>
    <t>Vybourání kovových vrat pl přes 5 m2</t>
  </si>
  <si>
    <t>152</t>
  </si>
  <si>
    <t>3,7*3,7*2</t>
  </si>
  <si>
    <t>77</t>
  </si>
  <si>
    <t>971033441</t>
  </si>
  <si>
    <t>Vybourání otvorů ve zdivu cihelném pl do 0,25 m2 na MVC nebo MV tl do 300 mm</t>
  </si>
  <si>
    <t>154</t>
  </si>
  <si>
    <t>971033631</t>
  </si>
  <si>
    <t>Vybourání otvorů ve zdivu cihelném pl do 4 m2 na MVC nebo MV tl do 150 mm</t>
  </si>
  <si>
    <t>156</t>
  </si>
  <si>
    <t>1,0*2,1</t>
  </si>
  <si>
    <t>79</t>
  </si>
  <si>
    <t>971033641</t>
  </si>
  <si>
    <t>Vybourání otvorů ve zdivu cihelném pl do 4 m2 na MVC nebo MV tl do 300 mm</t>
  </si>
  <si>
    <t>158</t>
  </si>
  <si>
    <t>(1,5+175*2+1,05)*1,25*0,3</t>
  </si>
  <si>
    <t>978 PRC</t>
  </si>
  <si>
    <t>Demontáž ocel.stříšky nad vstupem</t>
  </si>
  <si>
    <t>160</t>
  </si>
  <si>
    <t>81</t>
  </si>
  <si>
    <t>978 PRC2</t>
  </si>
  <si>
    <t>Vybourání ocelového žebříku</t>
  </si>
  <si>
    <t>162</t>
  </si>
  <si>
    <t>978059541</t>
  </si>
  <si>
    <t>Odsekání a odebrání obkladů stěn z vnitřních obkládaček plochy přes 1 m2</t>
  </si>
  <si>
    <t>164</t>
  </si>
  <si>
    <t>(1,9+1,4+0,9*2+2,02*2)*2*2,0-0,6*2,0*5</t>
  </si>
  <si>
    <t>(4,55+1,4)*2,0</t>
  </si>
  <si>
    <t>997</t>
  </si>
  <si>
    <t>Přesun sutě</t>
  </si>
  <si>
    <t>83</t>
  </si>
  <si>
    <t>997013112</t>
  </si>
  <si>
    <t>Vnitrostaveništní doprava suti a vybouraných hmot pro budovy v do 9 m s použitím mechanizace</t>
  </si>
  <si>
    <t>166</t>
  </si>
  <si>
    <t>997013509</t>
  </si>
  <si>
    <t>Příplatek k odvozu suti a vybouraných hmot na skládku ZKD 1 km přes 1 km</t>
  </si>
  <si>
    <t>168</t>
  </si>
  <si>
    <t>385,152*19</t>
  </si>
  <si>
    <t>85</t>
  </si>
  <si>
    <t>997013511</t>
  </si>
  <si>
    <t>Odvoz suti a vybouraných hmot z meziskládky na skládku do 1 km s naložením a se složením</t>
  </si>
  <si>
    <t>170</t>
  </si>
  <si>
    <t>997013801</t>
  </si>
  <si>
    <t>Poplatek za uložení stavebního betonového odpadu na skládce (skládkovné)</t>
  </si>
  <si>
    <t>172</t>
  </si>
  <si>
    <t>1,613+0,065+22,037+65,828</t>
  </si>
  <si>
    <t>87</t>
  </si>
  <si>
    <t>997013803</t>
  </si>
  <si>
    <t>Poplatek za uložení stavebního odpadu z keramických materiálů na skládce (skládkovné)</t>
  </si>
  <si>
    <t>174</t>
  </si>
  <si>
    <t>376,321-89,543</t>
  </si>
  <si>
    <t>997013811</t>
  </si>
  <si>
    <t>Poplatek za uložení stavebního dřevěného odpadu na skládce (skládkovné)</t>
  </si>
  <si>
    <t>176</t>
  </si>
  <si>
    <t>89</t>
  </si>
  <si>
    <t>997013812</t>
  </si>
  <si>
    <t>Poplatek za uložení stavebního odpadu z materiálu na bázi sádry na skládce (skládkovné)</t>
  </si>
  <si>
    <t>178</t>
  </si>
  <si>
    <t>997013813</t>
  </si>
  <si>
    <t>Poplatek za uložení stavebního odpadu z plastických hmot na skládce (skládkovné)</t>
  </si>
  <si>
    <t>180</t>
  </si>
  <si>
    <t>91</t>
  </si>
  <si>
    <t>997013814</t>
  </si>
  <si>
    <t>Poplatek za uložení stavebního odpadu z izolačních hmot na skládce (skládkovné)</t>
  </si>
  <si>
    <t>182</t>
  </si>
  <si>
    <t>997138 PRC</t>
  </si>
  <si>
    <t>Výtěžnost odvezeného materiálu do sběrných surovin - kovový odpad</t>
  </si>
  <si>
    <t>184</t>
  </si>
  <si>
    <t>998</t>
  </si>
  <si>
    <t>Přesun hmot</t>
  </si>
  <si>
    <t>93</t>
  </si>
  <si>
    <t>998011002</t>
  </si>
  <si>
    <t>Přesun hmot pro budovy zděné v do 12 m</t>
  </si>
  <si>
    <t>186</t>
  </si>
  <si>
    <t>PSV</t>
  </si>
  <si>
    <t>Práce a dodávky PSV</t>
  </si>
  <si>
    <t>711</t>
  </si>
  <si>
    <t>Izolace proti vodě, vlhkosti a plynům</t>
  </si>
  <si>
    <t>711111001</t>
  </si>
  <si>
    <t>Provedení izolace proti zemní vlhkosti vodorovné za studena nátěrem penetračním</t>
  </si>
  <si>
    <t>188</t>
  </si>
  <si>
    <t>399,781*0,5</t>
  </si>
  <si>
    <t>95</t>
  </si>
  <si>
    <t>111631500</t>
  </si>
  <si>
    <t>lak asfaltový ALP/9 (t) bal 9 kg</t>
  </si>
  <si>
    <t>190</t>
  </si>
  <si>
    <t>711121131</t>
  </si>
  <si>
    <t>Provedení izolace proti zemní vlhkosti vodorovné za horka nátěrem asfaltovým</t>
  </si>
  <si>
    <t>192</t>
  </si>
  <si>
    <t>199,891*2</t>
  </si>
  <si>
    <t>97</t>
  </si>
  <si>
    <t>111613320</t>
  </si>
  <si>
    <t xml:space="preserve">asfalt stavebně-izolační, AZIT 105/B2  bal. 190 kg</t>
  </si>
  <si>
    <t>194</t>
  </si>
  <si>
    <t>711131811</t>
  </si>
  <si>
    <t>Odstranění izolace proti zemní vlhkosti vodorovné</t>
  </si>
  <si>
    <t>196</t>
  </si>
  <si>
    <t>11,5*8,71+8,71*5,85+4,22*5,65+4,34*5,65</t>
  </si>
  <si>
    <t>99</t>
  </si>
  <si>
    <t>711141559</t>
  </si>
  <si>
    <t>Provedení izolace proti zemní vlhkosti pásy přitavením vodorovné NAIP</t>
  </si>
  <si>
    <t>198</t>
  </si>
  <si>
    <t>(8,715*5,575+4,35*2,5+5,675*4,115+1,5*(1,25+1,325+0,9))*2</t>
  </si>
  <si>
    <t>(1,15*1,6+0,9*2,0+1,725*1,45+2,0+1,7)*2</t>
  </si>
  <si>
    <t>(11,5*8,715+(1,5*2+2,0+1,0)*0,3)*2</t>
  </si>
  <si>
    <t>628321340</t>
  </si>
  <si>
    <t xml:space="preserve">pás těžký asfaltovaný  MINERÁL</t>
  </si>
  <si>
    <t>200</t>
  </si>
  <si>
    <t>101</t>
  </si>
  <si>
    <t>998711102</t>
  </si>
  <si>
    <t>Přesun hmot tonážní pro izolace proti vodě, vlhkosti a plynům v objektech výšky do 12 m</t>
  </si>
  <si>
    <t>202</t>
  </si>
  <si>
    <t>713</t>
  </si>
  <si>
    <t>Izolace tepelné</t>
  </si>
  <si>
    <t>713111111</t>
  </si>
  <si>
    <t>Montáž izolace tepelné vrchem stropů volně kladenými rohožemi, pásy, dílci, deskami</t>
  </si>
  <si>
    <t>204</t>
  </si>
  <si>
    <t>(1,15*1,6+0,9*2,0+1,725*1,45+2,0*1,7)*2</t>
  </si>
  <si>
    <t>103</t>
  </si>
  <si>
    <t>631411750</t>
  </si>
  <si>
    <t>deska čedičová izolační tl. 100 mm</t>
  </si>
  <si>
    <t>206</t>
  </si>
  <si>
    <t>713121111</t>
  </si>
  <si>
    <t>Montáž izolace tepelné podlah volně kladenými rohožemi, pásy, dílci, deskami 1 vrstva</t>
  </si>
  <si>
    <t>208</t>
  </si>
  <si>
    <t>8,715*5,575+4,35*2,5+5,675*4,115+1,5*(1,25+1,325+0,9)</t>
  </si>
  <si>
    <t>1,15*1,6+0,9*2,0+1,725*1,45+2,0*1,7</t>
  </si>
  <si>
    <t>105</t>
  </si>
  <si>
    <t>283723090</t>
  </si>
  <si>
    <t>deska z pěnového polystyrenu EPS 100 S 1000 x 500 x 100 mm</t>
  </si>
  <si>
    <t>210</t>
  </si>
  <si>
    <t>713121211</t>
  </si>
  <si>
    <t>Montáž izolace tepelné podlah volně kladenými okrajovými pásky</t>
  </si>
  <si>
    <t>212</t>
  </si>
  <si>
    <t>8,715*3+11,5*2+0,8+0,3*2+5,575*2+5,675*2+4,115*2</t>
  </si>
  <si>
    <t>(3,725+1,7+1,15+1,6+2,0+0,9+1,5*3+1,25+1,325+0,9)*2</t>
  </si>
  <si>
    <t>107</t>
  </si>
  <si>
    <t>283759290</t>
  </si>
  <si>
    <t>deska fasádní polystyrénová EPS 70 F 1000 x 500 x 10 mm</t>
  </si>
  <si>
    <t>214</t>
  </si>
  <si>
    <t>119,375*0,15</t>
  </si>
  <si>
    <t>713191132</t>
  </si>
  <si>
    <t>Montáž izolace tepelné podlah, stropů vrchem nebo střech překrytí separační fólií z PE</t>
  </si>
  <si>
    <t>216</t>
  </si>
  <si>
    <t>97,567</t>
  </si>
  <si>
    <t>109</t>
  </si>
  <si>
    <t>283231500</t>
  </si>
  <si>
    <t>fólie separační PE bal. 100 m2</t>
  </si>
  <si>
    <t>218</t>
  </si>
  <si>
    <t>998713102</t>
  </si>
  <si>
    <t>Přesun hmot tonážní pro izolace tepelné v objektech v do 12 m</t>
  </si>
  <si>
    <t>220</t>
  </si>
  <si>
    <t>762</t>
  </si>
  <si>
    <t>Konstrukce tesařské</t>
  </si>
  <si>
    <t>111</t>
  </si>
  <si>
    <t>762511236</t>
  </si>
  <si>
    <t>Podlahové kce podkladové z desek OSB tl 22 mm broušených na pero a drážku lepených</t>
  </si>
  <si>
    <t>222</t>
  </si>
  <si>
    <t>762595001</t>
  </si>
  <si>
    <t>Spojovací prostředky pro položení dřevěných podlah a zakrytí kanálů</t>
  </si>
  <si>
    <t>224</t>
  </si>
  <si>
    <t>113</t>
  </si>
  <si>
    <t>762811811</t>
  </si>
  <si>
    <t>Demontáž záklopů stropů z hrubých prken tl do 32 mm</t>
  </si>
  <si>
    <t>226</t>
  </si>
  <si>
    <t>762822120</t>
  </si>
  <si>
    <t>Montáž stropního trámu z hraněného řeziva průřezové plochy do 288 cm2 s výměnami</t>
  </si>
  <si>
    <t>228</t>
  </si>
  <si>
    <t>5,875*8+(4,65+4,415)*7</t>
  </si>
  <si>
    <t>115</t>
  </si>
  <si>
    <t>605121400</t>
  </si>
  <si>
    <t>řezivo stavební hranolek průřezu přes 200 x 200 mm délka do 5,00 m</t>
  </si>
  <si>
    <t>230</t>
  </si>
  <si>
    <t>762822810</t>
  </si>
  <si>
    <t>Demontáž stropních trámů z hraněného řeziva průřezové plochy do 144 cm2</t>
  </si>
  <si>
    <t>232</t>
  </si>
  <si>
    <t>4,64*6</t>
  </si>
  <si>
    <t>117</t>
  </si>
  <si>
    <t>762841811</t>
  </si>
  <si>
    <t>Demontáž podbíjení obkladů stropů a střech sklonu do 60° z hrubých prken tl do 35 mm</t>
  </si>
  <si>
    <t>234</t>
  </si>
  <si>
    <t>762895000</t>
  </si>
  <si>
    <t>Spojovací prostředky pro montáž záklopu, stropnice a podbíjení</t>
  </si>
  <si>
    <t>236</t>
  </si>
  <si>
    <t>119</t>
  </si>
  <si>
    <t>998762102</t>
  </si>
  <si>
    <t>Přesun hmot tonážní pro kce tesařské v objektech v do 12 m</t>
  </si>
  <si>
    <t>238</t>
  </si>
  <si>
    <t>763</t>
  </si>
  <si>
    <t>Konstrukce suché výstavby</t>
  </si>
  <si>
    <t>763131511</t>
  </si>
  <si>
    <t>SDK podhled deska 1xA 12,5 bez TI jednovrstvá spodní kce profil CD+UD</t>
  </si>
  <si>
    <t>240</t>
  </si>
  <si>
    <t>4,35*2,5+4,115*5,675+1,725*1,45+2,0*1,7</t>
  </si>
  <si>
    <t>121</t>
  </si>
  <si>
    <t>763131531</t>
  </si>
  <si>
    <t>SDK podhled deska 1xDF 12,5 bez TI jednovrstvá spodní kce profil CD+UD</t>
  </si>
  <si>
    <t>242</t>
  </si>
  <si>
    <t>11,5*8,715</t>
  </si>
  <si>
    <t>763131551</t>
  </si>
  <si>
    <t>SDK podhled deska 1xH2 12,5 bez TI jednovrstvá spodní kce profil CD+UD</t>
  </si>
  <si>
    <t>244</t>
  </si>
  <si>
    <t>1,5*(1,25+1,325+0,9)</t>
  </si>
  <si>
    <t>1,15*1,6+0,9*2,0</t>
  </si>
  <si>
    <t>123</t>
  </si>
  <si>
    <t>763431011</t>
  </si>
  <si>
    <t>Montáž minerálního podhledu s vyjímatelnými panely vel. do 0,36 m2 na zavěšený polozapuštěný rošt</t>
  </si>
  <si>
    <t>246</t>
  </si>
  <si>
    <t>59030576PRC</t>
  </si>
  <si>
    <t>podhled kazetový, hrana A, tl. 10 mm, 600 x 600 mm</t>
  </si>
  <si>
    <t>248</t>
  </si>
  <si>
    <t>125</t>
  </si>
  <si>
    <t>763431812</t>
  </si>
  <si>
    <t>Demontáž minerálního podhledu šroubovaného na stropní konstrukci</t>
  </si>
  <si>
    <t>250</t>
  </si>
  <si>
    <t>R763A1121</t>
  </si>
  <si>
    <t>Obložení stěn palubkami T/7</t>
  </si>
  <si>
    <t>127</t>
  </si>
  <si>
    <t>998763302</t>
  </si>
  <si>
    <t>Přesun hmot tonážní pro sádrokartonové konstrukce v objektech v do 12 m</t>
  </si>
  <si>
    <t>252</t>
  </si>
  <si>
    <t>764</t>
  </si>
  <si>
    <t>Konstrukce klempířské</t>
  </si>
  <si>
    <t>764001831</t>
  </si>
  <si>
    <t>Demontáž krytiny z taškových tabulí do suti</t>
  </si>
  <si>
    <t>254</t>
  </si>
  <si>
    <t>18,5*7,5*2</t>
  </si>
  <si>
    <t>129</t>
  </si>
  <si>
    <t>764001861</t>
  </si>
  <si>
    <t>Demontáž hřebene z hřebenáčů do suti</t>
  </si>
  <si>
    <t>256</t>
  </si>
  <si>
    <t>18,5</t>
  </si>
  <si>
    <t>764004801</t>
  </si>
  <si>
    <t>Demontáž podokapního žlabu do suti</t>
  </si>
  <si>
    <t>258</t>
  </si>
  <si>
    <t>131</t>
  </si>
  <si>
    <t>764004861</t>
  </si>
  <si>
    <t>Demontáž svodu do suti</t>
  </si>
  <si>
    <t>260</t>
  </si>
  <si>
    <t>76401162R</t>
  </si>
  <si>
    <t>Dilatační připojovací lišta z Pz s povrchovou úpravou včetně tmelení rš 330 mm</t>
  </si>
  <si>
    <t>262</t>
  </si>
  <si>
    <t>K/11</t>
  </si>
  <si>
    <t>3,0</t>
  </si>
  <si>
    <t>133</t>
  </si>
  <si>
    <t>764111641</t>
  </si>
  <si>
    <t>Krytina střechy rovné drážkováním ze svitků z Pz plechu s povrchovou úpravou rš 670 mm sklonu do 30°</t>
  </si>
  <si>
    <t>264</t>
  </si>
  <si>
    <t>K/8</t>
  </si>
  <si>
    <t>2,5</t>
  </si>
  <si>
    <t>764111PRC</t>
  </si>
  <si>
    <t>Krytina střechy rovné z tabulí z Pz plechu trapézzového výška vlny min.60mm tl.1mm s povrchovou úpravou pplast.sklonu do 60°</t>
  </si>
  <si>
    <t>266</t>
  </si>
  <si>
    <t>135</t>
  </si>
  <si>
    <t>764211616</t>
  </si>
  <si>
    <t>Oplechování větraného hřebene s těsněním a perforovaným plechem z Pz s povrch úpravou rš 500 mm</t>
  </si>
  <si>
    <t>268</t>
  </si>
  <si>
    <t>K/1</t>
  </si>
  <si>
    <t>20,0</t>
  </si>
  <si>
    <t>764212636</t>
  </si>
  <si>
    <t>Oplechování štítu závětrnou lištou z Pz s povrchovou úpravou rš 500 mm</t>
  </si>
  <si>
    <t>270</t>
  </si>
  <si>
    <t>K/2</t>
  </si>
  <si>
    <t>30,0</t>
  </si>
  <si>
    <t>137</t>
  </si>
  <si>
    <t>764216643</t>
  </si>
  <si>
    <t>Oplechování rovných parapetů celoplošně lepené z Pz s povrchovou úpravou rš 250 mm</t>
  </si>
  <si>
    <t>272</t>
  </si>
  <si>
    <t>K/3,5,6,7</t>
  </si>
  <si>
    <t>13,0+3,1+2,0+1,1</t>
  </si>
  <si>
    <t>76451160R</t>
  </si>
  <si>
    <t>Žlab podokapní půlkruhový z Pz s povrchovou úpravou rš 500 mm</t>
  </si>
  <si>
    <t>274</t>
  </si>
  <si>
    <t>K/9</t>
  </si>
  <si>
    <t>40,0</t>
  </si>
  <si>
    <t>139</t>
  </si>
  <si>
    <t>764511644</t>
  </si>
  <si>
    <t>Kotlík oválný (trychtýřový) pro podokapní žlaby z Pz s povrchovou úpravou 400/100 mm</t>
  </si>
  <si>
    <t>276</t>
  </si>
  <si>
    <t>76451862R</t>
  </si>
  <si>
    <t>Svody kruhové včetně objímek, kolen, odskoků z Pz s povrchovou úpravou průměru 150 mm</t>
  </si>
  <si>
    <t>278</t>
  </si>
  <si>
    <t>K/10</t>
  </si>
  <si>
    <t>22,0</t>
  </si>
  <si>
    <t>141</t>
  </si>
  <si>
    <t>998764102</t>
  </si>
  <si>
    <t>Přesun hmot tonážní pro konstrukce klempířské v objektech v do 12 m</t>
  </si>
  <si>
    <t>280</t>
  </si>
  <si>
    <t>766</t>
  </si>
  <si>
    <t>Konstrukce truhlářské</t>
  </si>
  <si>
    <t>766231113</t>
  </si>
  <si>
    <t>Montáž sklápěcích půdních schodů T/6</t>
  </si>
  <si>
    <t>282</t>
  </si>
  <si>
    <t>143</t>
  </si>
  <si>
    <t>612331680</t>
  </si>
  <si>
    <t>schody skládací protipožární s dřevěným mechanismem, pro výšku max. 2100,12 schodnic 4016 Lux El 15TI, 120 x 70 cm</t>
  </si>
  <si>
    <t>284</t>
  </si>
  <si>
    <t>612331740</t>
  </si>
  <si>
    <t>schody půdní - protipožární uzávěr-víko s protipožární,protihlukovou a zateplovací vložkou</t>
  </si>
  <si>
    <t>286</t>
  </si>
  <si>
    <t>766416223</t>
  </si>
  <si>
    <t>Montáž obložení stěn plochy přes 5 m2 panely obkladovými modřínovými nebo z tvrdých dřevin, plochy přes 1,50 m2</t>
  </si>
  <si>
    <t>CS ÚRS 2016 02</t>
  </si>
  <si>
    <t>-898283658</t>
  </si>
  <si>
    <t>PSC</t>
  </si>
  <si>
    <t xml:space="preserve">Poznámka k souboru cen:_x000d_
1. V cenách -1212 až -6243 jsou započteny i náklady na přišroubování soklu. 2. V cenách -1212 až -6243 nejsou započteny náklady na montáž podkladového roštu, tato montáž se oceňuje cenou -7211. 3. V ceně -7211 nejsou započteny náklady na montáž a dodávku nosných prvků (např. konzol, trnů) pro zavěšený rošt; tato montáž a dodávka se oceňuje individuálně. 4. Cenami -1212 až -6243 nelze oceňovat obložení sloupů zakřiveného průřezu; toto obložení se oceňuje individuálně. </t>
  </si>
  <si>
    <t>místnost č.14</t>
  </si>
  <si>
    <t>26*1</t>
  </si>
  <si>
    <t>místnost č.16</t>
  </si>
  <si>
    <t>6,7*1</t>
  </si>
  <si>
    <t>místnost č.22</t>
  </si>
  <si>
    <t>7,5*1</t>
  </si>
  <si>
    <t>213</t>
  </si>
  <si>
    <t>606211320</t>
  </si>
  <si>
    <t>překližka truhlářská BK 125 x 250 cm, jakost B/C tl 12 mm</t>
  </si>
  <si>
    <t>-1881010463</t>
  </si>
  <si>
    <t>40,2*1,1</t>
  </si>
  <si>
    <t>145</t>
  </si>
  <si>
    <t>766622131 R1</t>
  </si>
  <si>
    <t>Montáž plastových oken plochy přes 1 m2 otevíravých výšky do 1,5 m s rámem do zdiva vč.dodání</t>
  </si>
  <si>
    <t>288</t>
  </si>
  <si>
    <t>1,5*1,35*2+1,5*1,0*2+1,8*0,7</t>
  </si>
  <si>
    <t>611400250 PRC 1</t>
  </si>
  <si>
    <t xml:space="preserve">okno plastové jednokřídlé vyklápěcí 150 x 100 cm  P/3</t>
  </si>
  <si>
    <t>290</t>
  </si>
  <si>
    <t>147</t>
  </si>
  <si>
    <t>61140024 PRC 2</t>
  </si>
  <si>
    <t xml:space="preserve">okno plastové jednokřídlé vyklápěcí 180 x 70 cm  P/5</t>
  </si>
  <si>
    <t>292</t>
  </si>
  <si>
    <t>611400290 PRC 3</t>
  </si>
  <si>
    <t xml:space="preserve">okno plastové dvoukřídlé otvíravé +otvíravé a vyklápěcí 150 x 135 cm  P/1</t>
  </si>
  <si>
    <t>294</t>
  </si>
  <si>
    <t>149</t>
  </si>
  <si>
    <t>766622132 R2</t>
  </si>
  <si>
    <t>Montáž plastových oken plochy přes 1 m2 otevíravých výšky do 2,5 m s rámem do zdiva vč.dodání</t>
  </si>
  <si>
    <t>296</t>
  </si>
  <si>
    <t>1,5*1,75*2</t>
  </si>
  <si>
    <t>61140030PRC 4</t>
  </si>
  <si>
    <t xml:space="preserve">okno plastové dvoukřídlé otvíravé +otvíravé a vyklápěcí 150 x 175 cm, zasklení průhledným sklem   P/2</t>
  </si>
  <si>
    <t>298</t>
  </si>
  <si>
    <t>151</t>
  </si>
  <si>
    <t>766622216</t>
  </si>
  <si>
    <t>Montáž plastových oken plochy do 1 m2 otevíravých s rámem do zdiva</t>
  </si>
  <si>
    <t>300</t>
  </si>
  <si>
    <t>611400200</t>
  </si>
  <si>
    <t>okno plastové jednokřídlé vyklápěcí 50 x 50 cm P/4</t>
  </si>
  <si>
    <t>302</t>
  </si>
  <si>
    <t>153</t>
  </si>
  <si>
    <t>766660001</t>
  </si>
  <si>
    <t>Montáž dveřních křídel otvíravých 1křídlových š do 0,8 m do ocelové zárubně</t>
  </si>
  <si>
    <t>304</t>
  </si>
  <si>
    <t>611601320</t>
  </si>
  <si>
    <t xml:space="preserve">dveře dřevěné vnitřní hladké plné 1křídlové 60x197 cm KLASIK  T/3 vč.kování</t>
  </si>
  <si>
    <t>306</t>
  </si>
  <si>
    <t>155</t>
  </si>
  <si>
    <t>766660172</t>
  </si>
  <si>
    <t>Montáž dveřních křídel otvíravých 1křídlových š přes 0,8 m do obložkové zárubně</t>
  </si>
  <si>
    <t>308</t>
  </si>
  <si>
    <t>611617250</t>
  </si>
  <si>
    <t>dveře vnitřní hladké dýhované část.sklo 1křídlové 90x197 cm dub</t>
  </si>
  <si>
    <t>310</t>
  </si>
  <si>
    <t>157</t>
  </si>
  <si>
    <t>611617640</t>
  </si>
  <si>
    <t>dveře vnitřní hladké dýhované část.sklo 1křídlé 90x197 cm dub</t>
  </si>
  <si>
    <t>312</t>
  </si>
  <si>
    <t>611617750</t>
  </si>
  <si>
    <t xml:space="preserve">dveře vnitřní hladké dýhované prosklené  2křídlé 160x197 cm dub</t>
  </si>
  <si>
    <t>-2094737177</t>
  </si>
  <si>
    <t>766682112</t>
  </si>
  <si>
    <t>Montáž zárubní obložkových pro dveře jednokřídlové tl stěny do 350 mm</t>
  </si>
  <si>
    <t>314</t>
  </si>
  <si>
    <t>159</t>
  </si>
  <si>
    <t>611822640</t>
  </si>
  <si>
    <t>zárubeň obložková pro dveře 1křídlové 60,70,80,90x197 cm, tl. 18-25 cm,dub,buk</t>
  </si>
  <si>
    <t>316</t>
  </si>
  <si>
    <t>766682121</t>
  </si>
  <si>
    <t>Montáž zárubní obložkových pro dveře dvoukřídlové tl stěny do 170 mm</t>
  </si>
  <si>
    <t>318</t>
  </si>
  <si>
    <t>766682122</t>
  </si>
  <si>
    <t>Montáž zárubní dřevěných, plastových nebo z lamina obložkových, pro dveře dvoukřídlové, tloušťky stěny přes 170 do 350 mm</t>
  </si>
  <si>
    <t>213497143</t>
  </si>
  <si>
    <t xml:space="preserve">Poznámka k souboru cen:_x000d_
1. V cenách montáže zárubní jsou započteny i náklady na zaměření, vyklínování, horizontální i vertikální vyrovnání zárubně, ukotvení a vyplnění spáry mezi rámem a ostěním polyuretanovou pěnou, včetně zednického začištění. </t>
  </si>
  <si>
    <t>215</t>
  </si>
  <si>
    <t>611822800</t>
  </si>
  <si>
    <t>zárubeň obložková pro dveře 2křídlové 160x197 cm, tl. 18-25 cm,dub,buk</t>
  </si>
  <si>
    <t>417410580</t>
  </si>
  <si>
    <t>766691911</t>
  </si>
  <si>
    <t>Vyvěšení nebo zavěšení dřevěných křídel oken pl do 1,5 m2</t>
  </si>
  <si>
    <t>322</t>
  </si>
  <si>
    <t>163</t>
  </si>
  <si>
    <t>766691914</t>
  </si>
  <si>
    <t>Vyvěšení nebo zavěšení dřevěných křídel dveří pl do 2 m2</t>
  </si>
  <si>
    <t>324</t>
  </si>
  <si>
    <t>766693111</t>
  </si>
  <si>
    <t xml:space="preserve">Dřevěná konstrukce stříšky nad vstupem s hranolu 100/60 tl.25mm a palubek T8 - Dodávka + montáž </t>
  </si>
  <si>
    <t>2030510920</t>
  </si>
  <si>
    <t xml:space="preserve">Poznámka k souboru cen:_x000d_
1. Cenami -8111 a -8112 se oceňuje montáž vrat oboru JKPOV 611. 2. Cenami -97 . . nelze oceňovat venkovní krycí lišty balkónových dveří; tato montáž se oceňuje cenou -1610. </t>
  </si>
  <si>
    <t>766694112</t>
  </si>
  <si>
    <t>Montáž parapetních desek dřevěných nebo plastových šířky do 30 cm délky do 1,6 m</t>
  </si>
  <si>
    <t>326</t>
  </si>
  <si>
    <t>165</t>
  </si>
  <si>
    <t>766694114</t>
  </si>
  <si>
    <t>Montáž parapetních desek dřevěných nebo plastových šířky do 30 cm délky přes 2,6 m</t>
  </si>
  <si>
    <t>328</t>
  </si>
  <si>
    <t>611444020</t>
  </si>
  <si>
    <t xml:space="preserve">parapet plastový vnitřní -  komůrkový 30,5 x 2 x 100 cm</t>
  </si>
  <si>
    <t>330</t>
  </si>
  <si>
    <t>3,1*4+1,6*2</t>
  </si>
  <si>
    <t>167</t>
  </si>
  <si>
    <t>611444150</t>
  </si>
  <si>
    <t>koncovka k parapetu plastovému vnitřnímu 1 pár</t>
  </si>
  <si>
    <t>332</t>
  </si>
  <si>
    <t>211</t>
  </si>
  <si>
    <t>766811442</t>
  </si>
  <si>
    <t>Montáž a dodávka kuchyňské linky</t>
  </si>
  <si>
    <t>-1413953130</t>
  </si>
  <si>
    <t xml:space="preserve">Poznámka k souboru cen:_x000d_
1. V cenách 766 81-1111 až -1116 Montáž korpusu spodních skříněk jsou zahrnuty i náklady na montáž soklové lišty. 2. V cenách 766 81-1141 až -1144 a -1222 Příplatek za usazení vestavěných spotřebičů nejsou zahrnuty náklady na jejich zapojení. Tyto se oceňují individuálně. 3. V cenách 766 81-1431 až -1453 Montáž světelné rampy nejsou zahrnuty náklady na montáž osvětlení, tyto se oceňují cenami části A08 Osvětlovací zařízení a svítidla katalogu 741 Elektromontážní práce. 4. V cenách souboru cen 766 81-1 . Montáž kuchyňských linek nejsou zahrnuty náklady na dodání spojovacího materiálu. Není-li tento materiál zahrnut v ceně dodávky kuchyňské linky, oceňuje se samostatně ve specifikaci. </t>
  </si>
  <si>
    <t>169</t>
  </si>
  <si>
    <t>998766102</t>
  </si>
  <si>
    <t>Přesun hmot tonážní pro konstrukce truhlářské v objektech v do 12 m</t>
  </si>
  <si>
    <t>334</t>
  </si>
  <si>
    <t>171</t>
  </si>
  <si>
    <t>767 PRC 2</t>
  </si>
  <si>
    <t>Dodávka+montáž vnitřních ocel.dvoukřídl.dveří 1000x2500mm Z/9</t>
  </si>
  <si>
    <t>336</t>
  </si>
  <si>
    <t>767 PRC 1</t>
  </si>
  <si>
    <t>Dodávka+montáž prosklenýc vstupních dveří 1050x2100mm Z/2</t>
  </si>
  <si>
    <t>338</t>
  </si>
  <si>
    <t>173</t>
  </si>
  <si>
    <t>767134802</t>
  </si>
  <si>
    <t>Demontáž oplechování stěn šroubovaných</t>
  </si>
  <si>
    <t>340</t>
  </si>
  <si>
    <t>opláštění - fasáda</t>
  </si>
  <si>
    <t>9,08*5,0-3,7*3,7*2+9,16*3,65-1,5*1,75</t>
  </si>
  <si>
    <t>18,2*3,65-(3,6*2+3,0)*1,25</t>
  </si>
  <si>
    <t>11,8*3,65-(1,8*2+4,8)*1,2+11,8*1,8*0,5</t>
  </si>
  <si>
    <t>43,61</t>
  </si>
  <si>
    <t>767135831</t>
  </si>
  <si>
    <t>Demontáž roštu pro oplechování příček z lamel</t>
  </si>
  <si>
    <t>342</t>
  </si>
  <si>
    <t>175</t>
  </si>
  <si>
    <t>767531121</t>
  </si>
  <si>
    <t>Osazení zapuštěného rámu z L profilů k čistícím rohožím Z6</t>
  </si>
  <si>
    <t>344</t>
  </si>
  <si>
    <t>(1,0+0,5)*2</t>
  </si>
  <si>
    <t>553 PRC1</t>
  </si>
  <si>
    <t>Zápustný rám pro uložení gumové rohožky 1000x500mm</t>
  </si>
  <si>
    <t>kg</t>
  </si>
  <si>
    <t>346</t>
  </si>
  <si>
    <t>177</t>
  </si>
  <si>
    <t>697520770PRC</t>
  </si>
  <si>
    <t>rohož vstupní provedení houževnatá pryž, 1000x50 cm</t>
  </si>
  <si>
    <t>348</t>
  </si>
  <si>
    <t>767631800</t>
  </si>
  <si>
    <t>Demontáž oken pro beztmelé zasklení se zasklením</t>
  </si>
  <si>
    <t>350</t>
  </si>
  <si>
    <t>3,6*1,25+(3,6*2+3,0)*1,25+(1,8*2+4,8)*1,25*2</t>
  </si>
  <si>
    <t>179</t>
  </si>
  <si>
    <t>767651114</t>
  </si>
  <si>
    <t>Montáž vrat garážových sekčních zajížděcích pod strop plochy přes 13 m2</t>
  </si>
  <si>
    <t>352</t>
  </si>
  <si>
    <t>767651121</t>
  </si>
  <si>
    <t>Montáž vrat garážových sekčních - kliky se zámkem</t>
  </si>
  <si>
    <t>354</t>
  </si>
  <si>
    <t>181</t>
  </si>
  <si>
    <t>767651126</t>
  </si>
  <si>
    <t>Montáž vrat garážových sekčních elektrického stropního pohonu</t>
  </si>
  <si>
    <t>356</t>
  </si>
  <si>
    <t>767651131</t>
  </si>
  <si>
    <t>Montáž vrat garážových sekčních fotobuněk</t>
  </si>
  <si>
    <t>pár</t>
  </si>
  <si>
    <t>358</t>
  </si>
  <si>
    <t>montáž původních garážových vrat vč.dolňků</t>
  </si>
  <si>
    <t>183</t>
  </si>
  <si>
    <t>76781011 R</t>
  </si>
  <si>
    <t>Montáž mřížek větracích čtyřhranných průřezu do 0,16 m2</t>
  </si>
  <si>
    <t>360</t>
  </si>
  <si>
    <t>429729440</t>
  </si>
  <si>
    <t>žaluzie protidešťové PŽA-P velikost 400x400 mm</t>
  </si>
  <si>
    <t>362</t>
  </si>
  <si>
    <t>185</t>
  </si>
  <si>
    <t>429729 PRC</t>
  </si>
  <si>
    <t>Výroba + dodání mřížky Z/8</t>
  </si>
  <si>
    <t>364</t>
  </si>
  <si>
    <t>767995112</t>
  </si>
  <si>
    <t>Montáž atypických zámečnických konstrukcí hmotnosti do 10 kg Z/4, Z/7</t>
  </si>
  <si>
    <t>366</t>
  </si>
  <si>
    <t>Z/4</t>
  </si>
  <si>
    <t>8,0*8</t>
  </si>
  <si>
    <t>Z/7</t>
  </si>
  <si>
    <t>37,5+3,0</t>
  </si>
  <si>
    <t>187</t>
  </si>
  <si>
    <t>998767102</t>
  </si>
  <si>
    <t>Přesun hmot tonážní pro zámečnické konstrukce v objektech v do 12 m</t>
  </si>
  <si>
    <t>368</t>
  </si>
  <si>
    <t>771</t>
  </si>
  <si>
    <t>Podlahy z dlaždic</t>
  </si>
  <si>
    <t>771474113</t>
  </si>
  <si>
    <t>Montáž soklíků z dlaždic keramických rovných flexibilní lepidlo v do 120 mm</t>
  </si>
  <si>
    <t>370</t>
  </si>
  <si>
    <t>m.č.14-16+22</t>
  </si>
  <si>
    <t>(8,715+5,575+4,115+5,675+4,35+2,5+1,7+3,725)*2</t>
  </si>
  <si>
    <t>-(1,7+1,0+0,9+1,45)*2-0,9-1,2-0,6*2</t>
  </si>
  <si>
    <t>189</t>
  </si>
  <si>
    <t>771574131</t>
  </si>
  <si>
    <t>Montáž podlah keramických režných protiskluzných lepených flexibilním lepidlem do 50 ks/m2</t>
  </si>
  <si>
    <t>372</t>
  </si>
  <si>
    <t>m.č.14-22</t>
  </si>
  <si>
    <t>597611350</t>
  </si>
  <si>
    <t xml:space="preserve">dlaždice keramické  -   (barevné) 30 x 30 x 0,8 cm I. j.</t>
  </si>
  <si>
    <t>374</t>
  </si>
  <si>
    <t>191</t>
  </si>
  <si>
    <t>771579191</t>
  </si>
  <si>
    <t>Příplatek k montáž podlah keramických za plochu do 5 m2</t>
  </si>
  <si>
    <t>376</t>
  </si>
  <si>
    <t>m.č.17-20</t>
  </si>
  <si>
    <t>771579196</t>
  </si>
  <si>
    <t>Příplatek k montáž podlah keramických za spárování tmelem dvousložkovým</t>
  </si>
  <si>
    <t>378</t>
  </si>
  <si>
    <t>97,867</t>
  </si>
  <si>
    <t>193</t>
  </si>
  <si>
    <t>771579197</t>
  </si>
  <si>
    <t>Příplatek k montáž podlah keramických za lepení dvousložkovým lepidlem</t>
  </si>
  <si>
    <t>380</t>
  </si>
  <si>
    <t>998771102</t>
  </si>
  <si>
    <t>Přesun hmot tonážní pro podlahy z dlaždic v objektech v do 12 m</t>
  </si>
  <si>
    <t>382</t>
  </si>
  <si>
    <t>776</t>
  </si>
  <si>
    <t>Podlahy povlakové</t>
  </si>
  <si>
    <t>195</t>
  </si>
  <si>
    <t>776201812</t>
  </si>
  <si>
    <t>Demontáž lepených povlakových podlah s podložkou ručně</t>
  </si>
  <si>
    <t>384</t>
  </si>
  <si>
    <t>8,71*5,85</t>
  </si>
  <si>
    <t>781</t>
  </si>
  <si>
    <t>Dokončovací práce - obklady</t>
  </si>
  <si>
    <t>781414111</t>
  </si>
  <si>
    <t>Montáž obkladaček vnitřních pravoúhlých pórovinových do 22 ks/m2 lepených flexibilním lepidlem</t>
  </si>
  <si>
    <t>386</t>
  </si>
  <si>
    <t>m.č.17-21</t>
  </si>
  <si>
    <t>(1,5*3+1,25+1,325+0,9+1,15+1,6+2,0+0,9)*2*2,0</t>
  </si>
  <si>
    <t>-(0,6*2,0*8+0,5*0,6*2)</t>
  </si>
  <si>
    <t>197</t>
  </si>
  <si>
    <t>597610260</t>
  </si>
  <si>
    <t xml:space="preserve">obkládačky keramické  - koupelny  (barevné) 25 x 33 x 0,7 cm I. j.</t>
  </si>
  <si>
    <t>388</t>
  </si>
  <si>
    <t>781419191</t>
  </si>
  <si>
    <t>Příplatek k montáži obkladů vnitřních pórovinových za plochu do 10 m2</t>
  </si>
  <si>
    <t>390</t>
  </si>
  <si>
    <t>199</t>
  </si>
  <si>
    <t>781744125</t>
  </si>
  <si>
    <t>Montáž obkladů vnějších z obkladaček hutných do 45 ks/m2 lepených flexibilním lepidlem</t>
  </si>
  <si>
    <t>392</t>
  </si>
  <si>
    <t>2,25*0,3*2+1,8*0,3+(1,2+2,25)*0,27</t>
  </si>
  <si>
    <t>(18,16*2+12,34-1,2)*0,85</t>
  </si>
  <si>
    <t>597 PRC</t>
  </si>
  <si>
    <t>Venkovní bklad keramický mrazuvzdorný</t>
  </si>
  <si>
    <t>394</t>
  </si>
  <si>
    <t>201</t>
  </si>
  <si>
    <t>998781102</t>
  </si>
  <si>
    <t>Přesun hmot tonážní pro obklady keramické v objektech v do 12 m</t>
  </si>
  <si>
    <t>396</t>
  </si>
  <si>
    <t>783</t>
  </si>
  <si>
    <t>Dokončovací práce - nátěry</t>
  </si>
  <si>
    <t>783306809</t>
  </si>
  <si>
    <t>Odstranění nátěru ze zámečnických konstrukcí okartáčováním</t>
  </si>
  <si>
    <t>398</t>
  </si>
  <si>
    <t>vazničky</t>
  </si>
  <si>
    <t>18,5*6*2*0,2</t>
  </si>
  <si>
    <t>203</t>
  </si>
  <si>
    <t>783314101</t>
  </si>
  <si>
    <t>Základní jednonásobný syntetický nátěr zámečnických konstrukcí</t>
  </si>
  <si>
    <t>400</t>
  </si>
  <si>
    <t>zárubně</t>
  </si>
  <si>
    <t>(0,6+2,0*2)*0,25*5</t>
  </si>
  <si>
    <t>783314203</t>
  </si>
  <si>
    <t>Základní antikorozní jednonásobný syntetický samozákladující nátěr zámečnických konstrukcí</t>
  </si>
  <si>
    <t>402</t>
  </si>
  <si>
    <t>205</t>
  </si>
  <si>
    <t>783315101</t>
  </si>
  <si>
    <t>Jednonásobný syntetický standardní mezinátěr zámečnických konstrukcí</t>
  </si>
  <si>
    <t>404</t>
  </si>
  <si>
    <t>783317101</t>
  </si>
  <si>
    <t>Krycí jednonásobný syntetický standardní nátěr zámečnických konstrukcí</t>
  </si>
  <si>
    <t>406</t>
  </si>
  <si>
    <t>5,750*2</t>
  </si>
  <si>
    <t>784</t>
  </si>
  <si>
    <t>Dokončovací práce - malby a tapety</t>
  </si>
  <si>
    <t>207</t>
  </si>
  <si>
    <t>784181101</t>
  </si>
  <si>
    <t>Základní akrylátová jednonásobná penetrace podkladu v místnostech výšky do 3,80m</t>
  </si>
  <si>
    <t>408</t>
  </si>
  <si>
    <t>784331001</t>
  </si>
  <si>
    <t>Dvojnásobné bílé protiplísňové malby v místnostech výšky do 3,80 m</t>
  </si>
  <si>
    <t>410</t>
  </si>
  <si>
    <t>342,62</t>
  </si>
  <si>
    <t>-39,73-44,3</t>
  </si>
  <si>
    <t>789</t>
  </si>
  <si>
    <t>Povrchové úpravy ocelových konstrukcí a technologických zařízení</t>
  </si>
  <si>
    <t>209</t>
  </si>
  <si>
    <t>78922 PRC</t>
  </si>
  <si>
    <t>Otryskání ocelových konstrukcí třídy II povrch jemný a střední A na Sa kompletní provedení</t>
  </si>
  <si>
    <t>412</t>
  </si>
  <si>
    <t xml:space="preserve">nosná OK obvodobých stěn  haly - odhad</t>
  </si>
  <si>
    <t>180,0</t>
  </si>
  <si>
    <t xml:space="preserve">166022 - SO 02 Příst -  SO 02 Přístavba - stavební práce </t>
  </si>
  <si>
    <t xml:space="preserve">    1 - Zemní práce</t>
  </si>
  <si>
    <t xml:space="preserve">    2 - Zakládání</t>
  </si>
  <si>
    <t xml:space="preserve">    767 - Konstrukce zámečnické</t>
  </si>
  <si>
    <t>Zemní práce</t>
  </si>
  <si>
    <t>113106241</t>
  </si>
  <si>
    <t>Rozebrání vozovek ze silničních dílců</t>
  </si>
  <si>
    <t>12,1*9,0</t>
  </si>
  <si>
    <t>122301101</t>
  </si>
  <si>
    <t>Odkopávky a prokopávky nezapažené v hornině tř. 4 objem do 100 m3</t>
  </si>
  <si>
    <t>na -04</t>
  </si>
  <si>
    <t>9,0*12,1*0,3</t>
  </si>
  <si>
    <t>132301101</t>
  </si>
  <si>
    <t>Hloubení rýh š do 600 mm v hornině tř. 4 objemu do 100 m3</t>
  </si>
  <si>
    <t>(7,25*2+12,1)*0,5*0,8</t>
  </si>
  <si>
    <t>(8,0+7,7+1,67+4,25)*0,6*0,3</t>
  </si>
  <si>
    <t>162201102</t>
  </si>
  <si>
    <t>Vodorovné přemístění do 50 m výkopku/sypaniny z horniny tř. 1 až 4</t>
  </si>
  <si>
    <t>na meziskládku</t>
  </si>
  <si>
    <t>32,67+14,532</t>
  </si>
  <si>
    <t>162701105</t>
  </si>
  <si>
    <t>Vodorovné přemístění do 10000 m výkopku/sypaniny z horniny tř. 1 až 4</t>
  </si>
  <si>
    <t>167101101</t>
  </si>
  <si>
    <t>Nakládání výkopku z hornin tř. 1 až 4 do 100 m3</t>
  </si>
  <si>
    <t>171201201</t>
  </si>
  <si>
    <t>Uložení sypaniny na skládky</t>
  </si>
  <si>
    <t>171201211</t>
  </si>
  <si>
    <t>Poplatek za uložení odpadu ze sypaniny na skládce (skládkovné)</t>
  </si>
  <si>
    <t>47,202*1,7</t>
  </si>
  <si>
    <t>Zakládání</t>
  </si>
  <si>
    <t>271572211</t>
  </si>
  <si>
    <t>Podsyp pod základové konstrukce se zhutněním z netříděného štěrkopísku</t>
  </si>
  <si>
    <t>9,0*12,1*0,15</t>
  </si>
  <si>
    <t>273313611</t>
  </si>
  <si>
    <t>Základové desky z betonu tř. C 16/20</t>
  </si>
  <si>
    <t>12,1*9,0*0,1</t>
  </si>
  <si>
    <t>273362021</t>
  </si>
  <si>
    <t>Výztuž základových desek svařovanými sítěmi Kari</t>
  </si>
  <si>
    <t>12,1*9,0*1,15*0,00444</t>
  </si>
  <si>
    <t>274313611</t>
  </si>
  <si>
    <t>Základové pásy z betonu tř. C 16/20</t>
  </si>
  <si>
    <t>(7,25*2+12,1)*0,5*0,95</t>
  </si>
  <si>
    <t>(8,0+7,7+1,67+4,25)*0,6*0,45</t>
  </si>
  <si>
    <t>274351215</t>
  </si>
  <si>
    <t>Zřízení bednění stěn základových pasů</t>
  </si>
  <si>
    <t>(12,1+9,0)*2*0,25</t>
  </si>
  <si>
    <t>(8,0+3,15+4,465+3,565+7,35*2)*2*0,15</t>
  </si>
  <si>
    <t>274351216</t>
  </si>
  <si>
    <t>Odstranění bednění stěn základových pasů</t>
  </si>
  <si>
    <t>(12,1*2+8,4*3+7,7)*0,3*3,15</t>
  </si>
  <si>
    <t>-(1,5*1,75*2+1,5*1,0+1,0*0,75+1,2*2,75)*0,3</t>
  </si>
  <si>
    <t>-(2,0+1,0*3+1,5)*0,3*2,75</t>
  </si>
  <si>
    <t>9,0*1,6*0,5*0,3*2</t>
  </si>
  <si>
    <t>1,25*6+1,5*2+1,75*4+2,25</t>
  </si>
  <si>
    <t>věnec</t>
  </si>
  <si>
    <t>12,1+9,0*2</t>
  </si>
  <si>
    <t>342272323</t>
  </si>
  <si>
    <t>Příčky tl 100 mm z pórobetonových přesných hladkých příčkovek objemové hmotnosti 500 kg/m3</t>
  </si>
  <si>
    <t>(1,5*2+1,9)*3,15</t>
  </si>
  <si>
    <t>-0,6*2,0*2</t>
  </si>
  <si>
    <t>(5,1+4,3+7,7+1,2+2,275*2)*3,15+(1,2+2,0+1,0)*2,9</t>
  </si>
  <si>
    <t>-(0,6+0,7*2+0,8+0,9)*2,0</t>
  </si>
  <si>
    <t>411161112</t>
  </si>
  <si>
    <t>Strop z keramických vložek š 40 cm v 15 cm včetně zmonolitnění betonem C 20/25 tl vrstvy 4 cm</t>
  </si>
  <si>
    <t>2,0*3,5</t>
  </si>
  <si>
    <t>411161122</t>
  </si>
  <si>
    <t>Strop z keramických vložek š 52,5 cm v 15 cm včetně zmonolitnění betonem C 20/25 tl vrstvy 4cm</t>
  </si>
  <si>
    <t>6,4*3,5+(4,5+3,6)*7,5</t>
  </si>
  <si>
    <t>411161213</t>
  </si>
  <si>
    <t>Osazení stropních keramobetonových nosníků délky do 4 m</t>
  </si>
  <si>
    <t>593394320</t>
  </si>
  <si>
    <t xml:space="preserve">nosník stropní  375 16x17,5x375 cm</t>
  </si>
  <si>
    <t>593394330</t>
  </si>
  <si>
    <t xml:space="preserve">nosník stropní  400 16x17,5x400 cm</t>
  </si>
  <si>
    <t>411161214</t>
  </si>
  <si>
    <t>Osazení stropních keramobetonových nosníků délky do 5 m</t>
  </si>
  <si>
    <t>593394360</t>
  </si>
  <si>
    <t xml:space="preserve">nosník stropní  475 16x17,5x475 cm</t>
  </si>
  <si>
    <t>411354173</t>
  </si>
  <si>
    <t>Zřízení podpěrné konstrukce stropů v do 4 m pro zatížení do 12 kPa</t>
  </si>
  <si>
    <t>7+83,15</t>
  </si>
  <si>
    <t>411354174</t>
  </si>
  <si>
    <t>Odstranění podpěrné konstrukce stropů v do 4 m pro zatížení do 12 kPa</t>
  </si>
  <si>
    <t>(12,1*2+8,4*+7,7)*0,25*0,25</t>
  </si>
  <si>
    <t>(12,1*2+9,0*2+7,7*4+4,75*4+4,0*2+8,4*2+3,5*2)*0,25</t>
  </si>
  <si>
    <t>30,95</t>
  </si>
  <si>
    <t>(239,0+31,0)*0,001</t>
  </si>
  <si>
    <t>okapový chdoník</t>
  </si>
  <si>
    <t>(13,1+9,0*2-1,8)*0,5</t>
  </si>
  <si>
    <t>611142001</t>
  </si>
  <si>
    <t>Potažení vnitřních stropů sklovláknitým pletivem vtlačeným do tenkovrstvé hmoty</t>
  </si>
  <si>
    <t>8,4*3,5+2,475*3,475+0,9*1,5*2+2,075*2,575+5,1*3,4+2,475*0,7+1,2*7,7+1,5*(0,9+1,575)+2,275*(2,35+3,6)</t>
  </si>
  <si>
    <t>611311131</t>
  </si>
  <si>
    <t>Potažení vnitřních rovných stropů vápenným štukem tloušťky do 3 mm</t>
  </si>
  <si>
    <t>91,605</t>
  </si>
  <si>
    <t>(8,4+3,5+2,475+3,475+4,1+5,1+0,9*2+1,5*2+2,075+2,575)*2*3,0</t>
  </si>
  <si>
    <t>(7,7-0,125+1,2*2+0,9+1,575+1,5*2+2,275*2+2,35+3,6)*2*3,0</t>
  </si>
  <si>
    <t>-(1,5*1,75*2+1,5*1,0+1,0*0,75+1,2*2,75)</t>
  </si>
  <si>
    <t>-(0,9*3*2,0+1,5*2,75)</t>
  </si>
  <si>
    <t>-(0,6*3+0,7*2+0,8*2+0,9*2)*2,0*2</t>
  </si>
  <si>
    <t>ostění</t>
  </si>
  <si>
    <t>(1,5*3+1,75*4+1,0*2+1,0+0,75*2)*0,15</t>
  </si>
  <si>
    <t>(1,5+2,75*2)*0,3+(1,0+1,2+2,75*4)*0,175</t>
  </si>
  <si>
    <t>9,0*1,6*0,5*2</t>
  </si>
  <si>
    <t>334,785</t>
  </si>
  <si>
    <t>-118,075</t>
  </si>
  <si>
    <t>(12,34+9,0*2)*3,2+9,0*1,6*0,5*2</t>
  </si>
  <si>
    <t>-(1,5*(1,75*2+1,0)+1,0*0,75+0,9*2,45)</t>
  </si>
  <si>
    <t>sokl</t>
  </si>
  <si>
    <t>(12,34+9,0*2)*0,3+-0,9*0,3</t>
  </si>
  <si>
    <t xml:space="preserve">deska fasádní polystyrénová izolační  PER 30 (EPS P) 1250 x 600 x 120 mm</t>
  </si>
  <si>
    <t>(1,5*3+1,75*2+1,0+1,0+0,75)*2+1,2*2,75*2</t>
  </si>
  <si>
    <t xml:space="preserve">deska fasádní polystyrénová izolační  PER 30 (EPS P) 1250 x 600 x 30 mm</t>
  </si>
  <si>
    <t>12,34+9,0*2-1,2</t>
  </si>
  <si>
    <t>APU</t>
  </si>
  <si>
    <t>1,5*3+1,75*4+1,0*2+1,0+0,75*2+1,2+2,75*2</t>
  </si>
  <si>
    <t>rohová</t>
  </si>
  <si>
    <t>3,5*2</t>
  </si>
  <si>
    <t>110,615+28,1*0,27</t>
  </si>
  <si>
    <t>odpočet obkladu soklu</t>
  </si>
  <si>
    <t>-(12,34+9,0*2-00,9)*0,85-(1,2+2,75*2)*0,27</t>
  </si>
  <si>
    <t>-(3,05*2+1,8)*0,3</t>
  </si>
  <si>
    <t>623131111</t>
  </si>
  <si>
    <t>Polymercementový spojovací můstek vnějších pilířů nebo sloupů nanášený ručně</t>
  </si>
  <si>
    <t>napojení základů</t>
  </si>
  <si>
    <t>0,5*1,05*8</t>
  </si>
  <si>
    <t>1,5*(1,75*2+1,0)+1,0*0,75+0,9*2,75</t>
  </si>
  <si>
    <t>STROP</t>
  </si>
  <si>
    <t>12,1*9,0*0,07</t>
  </si>
  <si>
    <t>podlaha</t>
  </si>
  <si>
    <t>(8,4*3,5+2,475*3,475+0,9*1,5*2+2,075*2,575+5,1*3,4+2,475*0,7+1,2*7,7+1,5*(0,9+1,575)+2,275*(2,35+3,6))*0,06</t>
  </si>
  <si>
    <t>strop</t>
  </si>
  <si>
    <t>7,623</t>
  </si>
  <si>
    <t>632451435</t>
  </si>
  <si>
    <t>Potěr pískocementový tl do 30 mm tř. C 20 běžný</t>
  </si>
  <si>
    <t>m.č.10-12</t>
  </si>
  <si>
    <t>1,575*1,5+2,275*(2,35+3,6)</t>
  </si>
  <si>
    <t>553311280</t>
  </si>
  <si>
    <t>zárubeň ocelová pro běžné zdění H 125 700 L/P</t>
  </si>
  <si>
    <t>553311300</t>
  </si>
  <si>
    <t>zárubeň ocelová pro běžné zdění H 125 800 L/P</t>
  </si>
  <si>
    <t>553311320</t>
  </si>
  <si>
    <t>zárubeň ocelová pro běžné zdění H 125 900 L/P</t>
  </si>
  <si>
    <t>mřížka větrací plast VM 125 B bílá se síťovinou P/14</t>
  </si>
  <si>
    <t>mřížka větrací plast VM 300x300 B bílá se síťovinou P/13</t>
  </si>
  <si>
    <t>(13,9+10,8*2)*3,5+10,8*1,6*0,5*2</t>
  </si>
  <si>
    <t>141,53*2</t>
  </si>
  <si>
    <t>vnitřní lešení pro zdivo</t>
  </si>
  <si>
    <t>11,5*8,4</t>
  </si>
  <si>
    <t>9539611 R</t>
  </si>
  <si>
    <t>Kotvy chemickým tmelem M 10 hl35180 mm do betonu, ŽB nebo kamene s vyvrtáním otvoru</t>
  </si>
  <si>
    <t>953961113</t>
  </si>
  <si>
    <t>Kotvy chemickým tmelem M 12 hl 110 mm do betonu, ŽB nebo kamene s vyvrtáním otvoru</t>
  </si>
  <si>
    <t>18*2</t>
  </si>
  <si>
    <t>9539651 R</t>
  </si>
  <si>
    <t>Kotevní výztuž pro chemické kotvy M 12</t>
  </si>
  <si>
    <t>dle výpisu výztuže</t>
  </si>
  <si>
    <t>997221571</t>
  </si>
  <si>
    <t>Vodorovná doprava vybouraných hmot do 1 km</t>
  </si>
  <si>
    <t>997221579</t>
  </si>
  <si>
    <t>Příplatek ZKD 1 km u vodorovné dopravy vybouraných hmot</t>
  </si>
  <si>
    <t>44,431*9</t>
  </si>
  <si>
    <t>711112001</t>
  </si>
  <si>
    <t>Provedení izolace proti zemní vlhkosti svislé za studena nátěrem penetračním</t>
  </si>
  <si>
    <t>na pojení na stávající základy</t>
  </si>
  <si>
    <t>0,5*2*1,2*2</t>
  </si>
  <si>
    <t>111632620</t>
  </si>
  <si>
    <t xml:space="preserve">tmel asfaltový  bubny</t>
  </si>
  <si>
    <t>711122131</t>
  </si>
  <si>
    <t>Provedení izolace proti zemní vlhkosti svislé za horka nátěrem asfaltovým</t>
  </si>
  <si>
    <t>6283213401</t>
  </si>
  <si>
    <t xml:space="preserve">pás těžký asfaltovaný  </t>
  </si>
  <si>
    <t>711142559</t>
  </si>
  <si>
    <t>Provedení izolace proti zemní vlhkosti pásy přitavením svislé NAIP</t>
  </si>
  <si>
    <t xml:space="preserve">pás těžký asfaltovaný </t>
  </si>
  <si>
    <t>998711101</t>
  </si>
  <si>
    <t>Přesun hmot tonážní pro izolace proti vodě, vlhkosti a plynům v objektech výšky do 6 m</t>
  </si>
  <si>
    <t>12,1*9,0*2</t>
  </si>
  <si>
    <t>(8,4+3,5+2,475+3,475+4,1+5,1+0,9*2+1,5*2+2,075+2,575)*2</t>
  </si>
  <si>
    <t>(7,7-0,125+1,2*2+0,9+1,575+1,5*2+2,275*2+2,35+3,6)*2</t>
  </si>
  <si>
    <t>713191133</t>
  </si>
  <si>
    <t>Montáž izolace tepelné podlah, stropů vrchem nebo střech překrytí fólií s přelepeným spojem</t>
  </si>
  <si>
    <t>parozábrana</t>
  </si>
  <si>
    <t>283292330</t>
  </si>
  <si>
    <t>fólie /parobrzda/V balení 60 m2</t>
  </si>
  <si>
    <t>998713101</t>
  </si>
  <si>
    <t>Přesun hmot tonážní pro izolace tepelné v objektech v do 6 m</t>
  </si>
  <si>
    <t>762081410</t>
  </si>
  <si>
    <t>Vícestranné hoblování hraněného řeziva na staveništi</t>
  </si>
  <si>
    <t>viditelné části krovu</t>
  </si>
  <si>
    <t>22*1,8*0,36+28,0*(0,12+0,18*2)</t>
  </si>
  <si>
    <t>762081510</t>
  </si>
  <si>
    <t>Plošné hoblování hraněného řeziva na staveništi</t>
  </si>
  <si>
    <t>9,75*1,5+28,0*0,8</t>
  </si>
  <si>
    <t>762083111</t>
  </si>
  <si>
    <t>Impregnace řeziva proti dřevokaznému hmyzu a houbám máčením třída ohrožení 1 a 2</t>
  </si>
  <si>
    <t>5,694+3,604</t>
  </si>
  <si>
    <t>762085103</t>
  </si>
  <si>
    <t>Montáž kotevních želez, příložek, patek nebo táhel</t>
  </si>
  <si>
    <t>pozednice</t>
  </si>
  <si>
    <t>vaznice</t>
  </si>
  <si>
    <t>553 PRC</t>
  </si>
  <si>
    <t>Kotvení pozednice - závitová tyč D 10 dl.350m</t>
  </si>
  <si>
    <t>ks</t>
  </si>
  <si>
    <t>553 PRC 1</t>
  </si>
  <si>
    <t>Příložky pro spojení vaznice</t>
  </si>
  <si>
    <t>762332131</t>
  </si>
  <si>
    <t>Montáž vázaných kcí krovů pravidelných z hraněného řeziva průřezové plochy do 120 cm2</t>
  </si>
  <si>
    <t>kleštiny 60x160</t>
  </si>
  <si>
    <t>4,5*22</t>
  </si>
  <si>
    <t>762332132</t>
  </si>
  <si>
    <t>Montáž vázaných kcí krovů pravidelných z hraněného řeziva průřezové plochy do 224 cm2</t>
  </si>
  <si>
    <t>pásky 140x140</t>
  </si>
  <si>
    <t>4,0</t>
  </si>
  <si>
    <t>pozednice 140x140</t>
  </si>
  <si>
    <t>10,0*2</t>
  </si>
  <si>
    <t>krokve 120x180</t>
  </si>
  <si>
    <t>7,0*22</t>
  </si>
  <si>
    <t>762332133</t>
  </si>
  <si>
    <t>Montáž vázaných kcí krovů pravidelných z hraněného řeziva průřezové plochy do 288 cm2</t>
  </si>
  <si>
    <t>sloup 160x160</t>
  </si>
  <si>
    <t>1,8</t>
  </si>
  <si>
    <t>762332134</t>
  </si>
  <si>
    <t>Montáž vázaných kcí krovů pravidelných z hraněného řeziva průřezové plochy do 450 cm2</t>
  </si>
  <si>
    <t>160x240</t>
  </si>
  <si>
    <t>10,0</t>
  </si>
  <si>
    <t>605121110</t>
  </si>
  <si>
    <t xml:space="preserve">řezivo jehličnaté hranol  středový jakost I-II mm délka 3 - 5 m</t>
  </si>
  <si>
    <t>762341210</t>
  </si>
  <si>
    <t>Montáž bednění střech rovných a šikmých sklonu do 60° z hrubých prken na sraz</t>
  </si>
  <si>
    <t>9,75*7,0*2</t>
  </si>
  <si>
    <t>605151110</t>
  </si>
  <si>
    <t>řezivo jehličnaté boční prkno jakost I.-II. 2 - 3 cm</t>
  </si>
  <si>
    <t>762395000</t>
  </si>
  <si>
    <t>Spojovací prostředky pro montáž krovu, bednění, laťování, světlíky, klíny</t>
  </si>
  <si>
    <t>5,176+3,276</t>
  </si>
  <si>
    <t>998762101</t>
  </si>
  <si>
    <t>Přesun hmot tonážní pro kce tesařské v objektech v do 6 m</t>
  </si>
  <si>
    <t>76401162 R</t>
  </si>
  <si>
    <t>Dilatační připojovací lišta z Pz s povrchovou úpravou včetně tmelení rš 330 mm K 16</t>
  </si>
  <si>
    <t>1,76*3+1,02</t>
  </si>
  <si>
    <t>764511603</t>
  </si>
  <si>
    <t>Žlab podokapní půlkruhový z Pz s povrchovou úpravou rš 400 mm</t>
  </si>
  <si>
    <t>1,0*1,5</t>
  </si>
  <si>
    <t>611400250PRC</t>
  </si>
  <si>
    <t xml:space="preserve">okno plastové jednokřídlé vyklápěcí 150 x 100 cm  P/10</t>
  </si>
  <si>
    <t>61140030PRC 2</t>
  </si>
  <si>
    <t xml:space="preserve">okno plastové dvoukřídlé otvíravé +otvíravé a vyklápěcí 150 x 175 cm, zasklení neprůhledným sklem   P/9</t>
  </si>
  <si>
    <t>61140030PRC 3</t>
  </si>
  <si>
    <t xml:space="preserve">okno plastové dvoukřídlé otvíravé +otvíravé a vyklápěcí 150 x 175 cm, zaskleníprůhledným sklem   P/11</t>
  </si>
  <si>
    <t>611400230</t>
  </si>
  <si>
    <t xml:space="preserve">okno plastové jednokřídlé vyklápěcí 100 x 75 cm  P/12</t>
  </si>
  <si>
    <t xml:space="preserve">dveře dřevěné vnitřní hladké plné 1křídlové 60x197 cm KLASIK  T/11</t>
  </si>
  <si>
    <t>611604870</t>
  </si>
  <si>
    <t>dveře vnitřní hladké z 1/3 zasklené 1křídlové bílé solo 70x197 cm KLASIK 1 T/12</t>
  </si>
  <si>
    <t>611605070</t>
  </si>
  <si>
    <t xml:space="preserve">dveře vnitřní hladké z 1/3 zasklené 1křídlové bílé solo 80x197 cm KLASIK 1  T/13</t>
  </si>
  <si>
    <t>766660002</t>
  </si>
  <si>
    <t>Montáž dveřních křídel otvíravých 1křídlových š přes 0,8 m do ocelové zárubně</t>
  </si>
  <si>
    <t>611640070</t>
  </si>
  <si>
    <t xml:space="preserve">dveře vnitřní plné profilované 1křídlové 90x197 cm Clasik  T/10</t>
  </si>
  <si>
    <t>611653330</t>
  </si>
  <si>
    <t xml:space="preserve">dveře vnitřní protipožární hladké foliované 1křídlé 90x197 cm  T/14</t>
  </si>
  <si>
    <t>1,6*3</t>
  </si>
  <si>
    <t>767</t>
  </si>
  <si>
    <t>Konstrukce zámečnické</t>
  </si>
  <si>
    <t>Dodávka+montáž prosklenýc vstupních dveří 1050x2100mm Z/10</t>
  </si>
  <si>
    <t>Montáž atypických zámečnických konstrukcí hmotnosti do 10 kg Z/12</t>
  </si>
  <si>
    <t>m.č.03-0,5+10-12</t>
  </si>
  <si>
    <t>2,5+4,5+3,4+2,025+(6,25+1,5+1,2*2+1,575+1,5+2,275*2+2,35+3,6)*2</t>
  </si>
  <si>
    <t>-(0,7+0,8*2+0,6+0,9*5)</t>
  </si>
  <si>
    <t>m.č.01-05+09</t>
  </si>
  <si>
    <t>8,4*3,5+2,475*3,475+4,5*3,4+2,475*0,7+6,25*1,2+1,5*1,2</t>
  </si>
  <si>
    <t>2,075*2,575+0,9*1,5*3</t>
  </si>
  <si>
    <t>0,9*1,5*3</t>
  </si>
  <si>
    <t>320</t>
  </si>
  <si>
    <t>161</t>
  </si>
  <si>
    <t>m.č.1-3+6-9</t>
  </si>
  <si>
    <t>(8,4+3,5+2,475+3,475+0,9*3+1,5*3+2,075+2,575)*2*2,0</t>
  </si>
  <si>
    <t>(1,7+2,475+0,7+0,8*2)*2,0</t>
  </si>
  <si>
    <t>-(1,5*1,0+1,5*0,25+0,8*2,0+0,6*2,0*5+0,7*2,0*3)</t>
  </si>
  <si>
    <t>(12,34+9,12*2-1,2)*0,85</t>
  </si>
  <si>
    <t>(1,2+2,75*2)*0,2+(1,8+2,75*2)*0,3</t>
  </si>
  <si>
    <t>Venkovní obklad keramický mrazuvzdorný</t>
  </si>
  <si>
    <t>(0,6*3+0,7*2+0,8*2+0,9*4+2,0*22)*0,25</t>
  </si>
  <si>
    <t>91,605+216,71</t>
  </si>
  <si>
    <t xml:space="preserve">166023 - SO 03 Sušic -  SO 03 Sušicí věž - stavební práce </t>
  </si>
  <si>
    <t xml:space="preserve">    712 - Povlakové krytiny</t>
  </si>
  <si>
    <t xml:space="preserve">      764 - Konstrukce klempířské</t>
  </si>
  <si>
    <t>2,4*3,0</t>
  </si>
  <si>
    <t>na -028</t>
  </si>
  <si>
    <t>2,37*3,0*0,28</t>
  </si>
  <si>
    <t>(2,0*2,4+1,25)*0,6*0,4+(1,15*0,3+1,5*0,5)*0,4</t>
  </si>
  <si>
    <t>7,2*1,991+1,89</t>
  </si>
  <si>
    <t>16,225*1,7</t>
  </si>
  <si>
    <t>1,8*1,65*0,1</t>
  </si>
  <si>
    <t>(3,0*2,75-1,15*0,3-0,8*0,9)*0,15</t>
  </si>
  <si>
    <t>(3,0*2,75-1,15*0,3-0,8*0,9)*1,15*0,00444</t>
  </si>
  <si>
    <t>(2,0*2,4+1,25)*0,6*0,35+(1,15*0,3+1,5*0,5)*0,35</t>
  </si>
  <si>
    <t>(2,0+3,0+2,37+0,3)*0,25</t>
  </si>
  <si>
    <t>(1,4+1,8+1,65+1,5)*0,1</t>
  </si>
  <si>
    <t>(2,6+2,0)*2*0,3*(2,0*4+2,25)</t>
  </si>
  <si>
    <t>-(1,0*2,0*3+0,9*1,97)*0,3</t>
  </si>
  <si>
    <t>2,6*1,0*0,5*0,3*2</t>
  </si>
  <si>
    <t>4*5</t>
  </si>
  <si>
    <t>1,25*5</t>
  </si>
  <si>
    <t>2,6*4*5</t>
  </si>
  <si>
    <t>(2,6*2,0)*2*0,25*0,25*5</t>
  </si>
  <si>
    <t>(2,6*4+2,0*4)*0,25*5</t>
  </si>
  <si>
    <t>(235,0+42,0)*0,001</t>
  </si>
  <si>
    <t>(2,6*2-1,0)*0,5</t>
  </si>
  <si>
    <t>2,0*4*11,35-1,0*2,0*3-0,9*1,97</t>
  </si>
  <si>
    <t>(1,0+2,0)*2*0,3*3</t>
  </si>
  <si>
    <t>2,0*1,0*0,5*2</t>
  </si>
  <si>
    <t>622142001</t>
  </si>
  <si>
    <t>Potažení vnějších stěn sklovláknitým pletivem vtlačeným do tenkovrstvé hmoty</t>
  </si>
  <si>
    <t>622381021</t>
  </si>
  <si>
    <t>Tenkovrstvá minerální zrnitá omítka tl. 2,0 mm včetně penetrace vnějších stěn</t>
  </si>
  <si>
    <t>2,6*4*11,35-2,6*2,7-2,6*5,5</t>
  </si>
  <si>
    <t>-1,0*1,0*16-0,9*2,0</t>
  </si>
  <si>
    <t>(1,0+1,2*2)*0,2</t>
  </si>
  <si>
    <t>2,6*1,0*0,5*2</t>
  </si>
  <si>
    <t>(0,5+1,8+1,15)*0,6</t>
  </si>
  <si>
    <t>2,0*2,0*0,08</t>
  </si>
  <si>
    <t>631319011</t>
  </si>
  <si>
    <t>Příplatek k mazanině tl do 80 mm za přehlazení povrchu</t>
  </si>
  <si>
    <t>0,32</t>
  </si>
  <si>
    <t>2,1</t>
  </si>
  <si>
    <t>641941611</t>
  </si>
  <si>
    <t>Osazování kovových rámů oken do 1 m2 na montážní pěnu</t>
  </si>
  <si>
    <t>429729630</t>
  </si>
  <si>
    <t>žaluzie protidešťové PŽA-P velikost 1000x1000 mm</t>
  </si>
  <si>
    <t>941211112</t>
  </si>
  <si>
    <t>Montáž lešení řadového rámového lehkého zatížení do 200 kg/m2 š do 0,9 m v do 25 m</t>
  </si>
  <si>
    <t>4,4*12,35*2+4,4*(12,35*2-5,0-2,7)</t>
  </si>
  <si>
    <t>183,480*2</t>
  </si>
  <si>
    <t>941211812</t>
  </si>
  <si>
    <t>Demontáž lešení řadového rámového lehkého zatížení do 200 kg/m2 š do 0,9 m v do 25 m</t>
  </si>
  <si>
    <t>949311112</t>
  </si>
  <si>
    <t>Montáž lešení trubkového do šachet o půdorysné ploše do 6 m2 v do 20 m</t>
  </si>
  <si>
    <t>949311211</t>
  </si>
  <si>
    <t>Příplatek k lešení trubkovému do šachet do 6 m2 v do 30 m za první a ZKD den použití</t>
  </si>
  <si>
    <t>12,350*2</t>
  </si>
  <si>
    <t>949311812</t>
  </si>
  <si>
    <t>Demontáž lešení trubkového do šachet o půdorysné ploše do 6 m2 v do 20 m</t>
  </si>
  <si>
    <t>953312115</t>
  </si>
  <si>
    <t>Vložky do svislých dilatačních spár z fasádních polystyrénových desek tl 50 mm</t>
  </si>
  <si>
    <t>2,6*6,0</t>
  </si>
  <si>
    <t>Kotvy chemické s vyvrtáním otvoru do betonu, železobetonu nebo tvrdého kamene tmel, velikost M 10, hloubka 90 mm</t>
  </si>
  <si>
    <t>997013114</t>
  </si>
  <si>
    <t>Vnitrostaveništní doprava suti a vybouraných hmot pro budovy v do 15 m s použitím mechanizace</t>
  </si>
  <si>
    <t>4,628*14</t>
  </si>
  <si>
    <t>3,0*2,75-1,15*0,3-0,8*0,9</t>
  </si>
  <si>
    <t>7,185*2</t>
  </si>
  <si>
    <t>711131101</t>
  </si>
  <si>
    <t>Provedení izolace proti zemní vlhkosti pásy na sucho vodorovné AIP nebo tkaninou</t>
  </si>
  <si>
    <t>pod pozednici</t>
  </si>
  <si>
    <t>(2,6+2,0)*2*0,3</t>
  </si>
  <si>
    <t>628111200</t>
  </si>
  <si>
    <t>pás asfaltovaný A330</t>
  </si>
  <si>
    <t>712</t>
  </si>
  <si>
    <t>Povlakové krytiny</t>
  </si>
  <si>
    <t>712431101</t>
  </si>
  <si>
    <t>Provedení povlakové krytiny střech do 30° pásy na sucho AIP nebo NAIP</t>
  </si>
  <si>
    <t>998712103</t>
  </si>
  <si>
    <t>Přesun hmot tonážní tonážní pro krytiny povlakové v objektech v do 24 m</t>
  </si>
  <si>
    <t>762083122</t>
  </si>
  <si>
    <t>Impregnace řeziva proti dřevokaznému hmyzu, houbám a plísním máčením třída ohrožení 3 a 4</t>
  </si>
  <si>
    <t>0,645+0,418</t>
  </si>
  <si>
    <t>553 PRC 3</t>
  </si>
  <si>
    <t>Kotvení pozednice</t>
  </si>
  <si>
    <t>pásky 100x100</t>
  </si>
  <si>
    <t>0,8*2</t>
  </si>
  <si>
    <t>pozednice 120x120 + hranoly</t>
  </si>
  <si>
    <t>3,6*2+2,5*2+0,6*2</t>
  </si>
  <si>
    <t>vaznice 120x160</t>
  </si>
  <si>
    <t>3,6</t>
  </si>
  <si>
    <t>krokve 100x140</t>
  </si>
  <si>
    <t>2,2*10</t>
  </si>
  <si>
    <t xml:space="preserve">řezivo jehličnaté hranol  středový jakost I-II 80x80 - 140x140 mm délka 3 - 5 m</t>
  </si>
  <si>
    <t>3,6*2,2*2</t>
  </si>
  <si>
    <t>998762103</t>
  </si>
  <si>
    <t>Přesun hmot tonážní pro kce tesařské v objektech v do 24 m</t>
  </si>
  <si>
    <t>767640111</t>
  </si>
  <si>
    <t>Montáž dveří ocelových vchodových jednokřídlových bez nadsvětlíku</t>
  </si>
  <si>
    <t>553411560</t>
  </si>
  <si>
    <t>dveře ocelové exteriérové zateplené PN 74 6563 jednokřídlé 90 x 197 cm</t>
  </si>
  <si>
    <t>767833100</t>
  </si>
  <si>
    <t>Montáž žebříků do zdi s bočnicemi s profilové oceli</t>
  </si>
  <si>
    <t>Výroba+dodání ocelového žebříku Z/16</t>
  </si>
  <si>
    <t>Montáž atypických zámečnických konstrukcí hmotnosti do 10 kg</t>
  </si>
  <si>
    <t>553 PRC 2</t>
  </si>
  <si>
    <t>Výroba+dodání atyp. zám.prvku Z/18</t>
  </si>
  <si>
    <t>767996705</t>
  </si>
  <si>
    <t>Demontáž atypických zámečnických konstrukcí řezáním hmotnosti jednotlivých dílů přes 500 kg</t>
  </si>
  <si>
    <t>Demontáž stávající věže z ocelových válcovaných profilů Z/19</t>
  </si>
  <si>
    <t>1690,0</t>
  </si>
  <si>
    <t>998767103</t>
  </si>
  <si>
    <t>Přesun hmot tonážní pro zámečnické konstrukce v objektech v do 24 m</t>
  </si>
  <si>
    <t>764211636</t>
  </si>
  <si>
    <t>Oplechování nevětraného hřebene z Pz s povrchovou úpravou s hřebenovým plechem rš 500 mm</t>
  </si>
  <si>
    <t>764212635</t>
  </si>
  <si>
    <t>Oplechování štítu závětrnou lištou z Pz s povrchovou úpravou rš 400 mm</t>
  </si>
  <si>
    <t>2,2*4</t>
  </si>
  <si>
    <t>998764103</t>
  </si>
  <si>
    <t>Přesun hmot tonážní pro konstrukce klempířské v objektech v do 24 m</t>
  </si>
  <si>
    <t>(2,6*2+0,9-0,9)*0,85</t>
  </si>
  <si>
    <t>0,2*0,85*2</t>
  </si>
  <si>
    <t>1,0*2,0*2+(51,2+10,2)*0,032</t>
  </si>
  <si>
    <t>784211105</t>
  </si>
  <si>
    <t>Dvojnásobné bílé malby ze směsí za mokra výborně otěruvzdorných v místnostech výšky přes 5,00 m</t>
  </si>
  <si>
    <t>90,427</t>
  </si>
  <si>
    <t xml:space="preserve">166024 - SO 04 Sklad -  SO 04 Sklad - stavební práce </t>
  </si>
  <si>
    <t>5,15*3,65</t>
  </si>
  <si>
    <t>5,15*3,65*0,28</t>
  </si>
  <si>
    <t>(4,75+2,85+5,15+0,8)*0,4*0,7</t>
  </si>
  <si>
    <t>5,263+3,794</t>
  </si>
  <si>
    <t>9,057*1,7</t>
  </si>
  <si>
    <t>4,35*2,85*0,1</t>
  </si>
  <si>
    <t>(4,75*3,65+0,4*0,4)*0,1</t>
  </si>
  <si>
    <t>(4,75*3,65+0,4*0,4)*1,15*0,00444</t>
  </si>
  <si>
    <t>(4,75+2,85+5,15+0,8)*0,4*0,8</t>
  </si>
  <si>
    <t>(4,75+3,65+5,15+0,75)*0,2</t>
  </si>
  <si>
    <t>(4,35+2,85)*2*0,1</t>
  </si>
  <si>
    <t>(4,75+5,0+3,0+0,9)*0,25*3,0-4,5*0,25*0,55</t>
  </si>
  <si>
    <t>-(1,5*0,75*2+1,5*2,1)*0,25</t>
  </si>
  <si>
    <t>3*3</t>
  </si>
  <si>
    <t>1,75*3</t>
  </si>
  <si>
    <t>5,0+4,75+3,0+0,9</t>
  </si>
  <si>
    <t>(4,75+5,0+3,0+0,9)*0,25*0,25</t>
  </si>
  <si>
    <t>(4,75+3,5+5,0+0,9+4,5*2+3,0*2)*0,25</t>
  </si>
  <si>
    <t>(4,75+5,0+3,5+0,9)*4*0,888*0,001</t>
  </si>
  <si>
    <t>(4,75+5,0+3,5+0,9)/0,2*1,1*0,222*0,001</t>
  </si>
  <si>
    <t>(4,75+4,5+5,5+0,9-1,5)*0,5</t>
  </si>
  <si>
    <t>(4,5+3,0)*2*(2,5+2,35)*0,5-1,5*0,75*2-1,5*2,1</t>
  </si>
  <si>
    <t>(1,5+2,0)*2*0,3*3</t>
  </si>
  <si>
    <t>(1,5+0,75*2)*0,1*2+(1,5+2,1*2)*0,25</t>
  </si>
  <si>
    <t>(5,0+3,5+0,9)*3,0+4,5*2,7+(4,5+3,0+0,65)*0,3</t>
  </si>
  <si>
    <t>-1,5*0,75*2-1,5*2,1</t>
  </si>
  <si>
    <t>(1,5+0,75*2)*0,15*2</t>
  </si>
  <si>
    <t>38,295</t>
  </si>
  <si>
    <t>-4,76</t>
  </si>
  <si>
    <t>(4,5*3,0+1,5*0,25)*0,08</t>
  </si>
  <si>
    <t>6,55*2,7+(1,8+6,8+5,3)*3,0</t>
  </si>
  <si>
    <t>59,385*2</t>
  </si>
  <si>
    <t>59,385</t>
  </si>
  <si>
    <t>949101111</t>
  </si>
  <si>
    <t>Lešení pomocné pro objekty pozemních staveb s lešeňovou podlahou v do 1,9 m zatížení do 150 kg/m2</t>
  </si>
  <si>
    <t>4,5*3,0</t>
  </si>
  <si>
    <t>31,33*14</t>
  </si>
  <si>
    <t>4,75*3,65+0,4*0,4</t>
  </si>
  <si>
    <t>17,498*2</t>
  </si>
  <si>
    <t>(5,0+4,75)*0,25</t>
  </si>
  <si>
    <t>(5,0+0,2*2+0,25)*(3,5+0,2*2+0,25)*2</t>
  </si>
  <si>
    <t>998712101</t>
  </si>
  <si>
    <t>Přesun hmot tonážní tonážní pro krytiny povlakové v objektech v do 6 m</t>
  </si>
  <si>
    <t>Kotvení hranolů</t>
  </si>
  <si>
    <t>4,0*5</t>
  </si>
  <si>
    <t>762341017</t>
  </si>
  <si>
    <t>Bednění střech rovných z desek OSB tl 25 mm na sraz šroubovaných na krokve</t>
  </si>
  <si>
    <t>4,5*3,45</t>
  </si>
  <si>
    <t>0,352+15,525*0,025</t>
  </si>
  <si>
    <t>998763301</t>
  </si>
  <si>
    <t>Přesun hmot tonážní pro sádrokartonové konstrukce v objektech v do 6 m</t>
  </si>
  <si>
    <t>766622115</t>
  </si>
  <si>
    <t>Montáž plastových oken plochy přes 1 m2 pevných výšky do 1,5 m s rámem do zdiva</t>
  </si>
  <si>
    <t>1,5*0,75*2</t>
  </si>
  <si>
    <t>611430560 PRC</t>
  </si>
  <si>
    <t>okno plastové jednodílné výklopné 1520x75 cm</t>
  </si>
  <si>
    <t>998766101</t>
  </si>
  <si>
    <t>Přesun hmot tonážní pro konstrukce truhlářské v objektech v do 6 m</t>
  </si>
  <si>
    <t>767640221</t>
  </si>
  <si>
    <t>Montáž dveří ocelových vchodových dvoukřídlových bez nadsvětlíku</t>
  </si>
  <si>
    <t>553411590 PRC</t>
  </si>
  <si>
    <t>dveře ocelové exteriérové zateplené PN 74 6563 dvoukřídlé 150 x210 cm</t>
  </si>
  <si>
    <t>764212664</t>
  </si>
  <si>
    <t>Oplechování rovné okapové hrany z Pz s povrchovou úpravou rš 330 mm</t>
  </si>
  <si>
    <t>76421460R1</t>
  </si>
  <si>
    <t>Oplechování horních ploch a atik bez rohů z Pz s povrch úpravou mechanicky kotvené rš 440 mm</t>
  </si>
  <si>
    <t>764216641</t>
  </si>
  <si>
    <t>Oplechování rovných parapetů celoplošně lepené z Pz s povrchovou úpravou rš 150 mm</t>
  </si>
  <si>
    <t>1,5*2</t>
  </si>
  <si>
    <t>764311614</t>
  </si>
  <si>
    <t>Lemování rovných zdí střech s krytinou skládanou z Pz s povrchovou úpravou rš 330 mm</t>
  </si>
  <si>
    <t>764511602</t>
  </si>
  <si>
    <t>Žlab podokapní půlkruhový z Pz s povrchovou úpravou rš 330 mm</t>
  </si>
  <si>
    <t>764518622</t>
  </si>
  <si>
    <t>Svody kruhové včetně objímek, kolen, odskoků z Pz s povrchovou úpravou průměru 100 mm</t>
  </si>
  <si>
    <t>998764101</t>
  </si>
  <si>
    <t>Přesun hmot tonážní pro konstrukce klempířské v objektech v do 6 m</t>
  </si>
  <si>
    <t>1,5*2,1*2</t>
  </si>
  <si>
    <t>784211111</t>
  </si>
  <si>
    <t>Dvojnásobné bílé malby ze směsí za mokra velmi dobře otěruvzdorných v místnostech výšky do 3,80 m</t>
  </si>
  <si>
    <t>70,275+4,5*3,0</t>
  </si>
  <si>
    <t xml:space="preserve">166025 - Vedlejší a -  Vedlejší a ostatní náklady ,provozní vlivy </t>
  </si>
  <si>
    <t>VRN - Vedlejší rozpočtové náklady</t>
  </si>
  <si>
    <t xml:space="preserve">    VRN3 - Zařízení staveniště</t>
  </si>
  <si>
    <t xml:space="preserve">    VRN7 - Provozní vlivy</t>
  </si>
  <si>
    <t>VRN</t>
  </si>
  <si>
    <t>Vedlejší rozpočtové náklady</t>
  </si>
  <si>
    <t>VRN3</t>
  </si>
  <si>
    <t>Zařízení staveniště</t>
  </si>
  <si>
    <t>032103000</t>
  </si>
  <si>
    <t>Náklady na stavební buňky</t>
  </si>
  <si>
    <t>soubor</t>
  </si>
  <si>
    <t>032903000</t>
  </si>
  <si>
    <t>Náklady na provoz a údržbu vybavení staveniště</t>
  </si>
  <si>
    <t>034203000</t>
  </si>
  <si>
    <t>Oplocení staveniště</t>
  </si>
  <si>
    <t>034503000</t>
  </si>
  <si>
    <t>Informační tabule na staveništi</t>
  </si>
  <si>
    <t>039103000</t>
  </si>
  <si>
    <t>Rozebrání, bourání a odvoz zařízení staveniště</t>
  </si>
  <si>
    <t>039203000</t>
  </si>
  <si>
    <t>Úprava terénu po zrušení zařízení staveniště</t>
  </si>
  <si>
    <t>VRN7</t>
  </si>
  <si>
    <t>Provozní vlivy</t>
  </si>
  <si>
    <t>070001000</t>
  </si>
  <si>
    <t>Základní rozdělení průvodních činností a nákladů provozní vlivy</t>
  </si>
  <si>
    <t>…</t>
  </si>
  <si>
    <t>1024</t>
  </si>
  <si>
    <t>-419543270</t>
  </si>
  <si>
    <t xml:space="preserve">SO 01 - SO 01 Rekonstrukce stávajícího objektu _D.1.4. Technika prostředí staveb - ZTI,Vytápění,odvětrání   </t>
  </si>
  <si>
    <t>4 - Vodorovné konstrukce</t>
  </si>
  <si>
    <t>61 - Upravy povrchů vnitřní</t>
  </si>
  <si>
    <t>97 - Prorážení otvorů</t>
  </si>
  <si>
    <t>99 - Staveništní přesun hmot</t>
  </si>
  <si>
    <t>713 - Izolace tepelné</t>
  </si>
  <si>
    <t>721 - Vnitřní kanalizace</t>
  </si>
  <si>
    <t>722 - Vnitřní vodovod</t>
  </si>
  <si>
    <t>725 - Zařizovací předměty</t>
  </si>
  <si>
    <t>727 - Rozvody stlačeného vzduchu</t>
  </si>
  <si>
    <t>731 - Kotelny</t>
  </si>
  <si>
    <t>732 - Strojovny</t>
  </si>
  <si>
    <t>733 - Rozvod potrubí</t>
  </si>
  <si>
    <t>734 - Armatury</t>
  </si>
  <si>
    <t>735 - Otopná tělesa</t>
  </si>
  <si>
    <t>799 - Ostatní</t>
  </si>
  <si>
    <t>M24 - Montáže vzduchotechnických zařízení</t>
  </si>
  <si>
    <t>416020113R00</t>
  </si>
  <si>
    <t>Podhledy SDK, kovová kce.HUT 1x deska RBI 12,5 mm</t>
  </si>
  <si>
    <t>RTS 2016</t>
  </si>
  <si>
    <t>Upravy povrchů vnitřní</t>
  </si>
  <si>
    <t>612403384R00</t>
  </si>
  <si>
    <t>Hrubá výplň rýh ve stěnách do 7x7 cm maltou ze SMS</t>
  </si>
  <si>
    <t>612403386R00</t>
  </si>
  <si>
    <t>Hrubá výplň rýh ve stěnách do 10x10cm maltou z SMS</t>
  </si>
  <si>
    <t>Prorážení otvorů</t>
  </si>
  <si>
    <t>974029142R00</t>
  </si>
  <si>
    <t>Vysekání rýh ve zdi kamenné 7 x 7 cm</t>
  </si>
  <si>
    <t>974029143R00</t>
  </si>
  <si>
    <t>Vysekání rýh ve zdi kamenné 7 x 10 cm</t>
  </si>
  <si>
    <t>Staveništní přesun hmot</t>
  </si>
  <si>
    <t>999281105R00</t>
  </si>
  <si>
    <t>Přesun hmot pro opravy a údržbu do výšky 6 m</t>
  </si>
  <si>
    <t>713463121U00</t>
  </si>
  <si>
    <t>Izol tep potrubí pouzdry spony</t>
  </si>
  <si>
    <t>283771004</t>
  </si>
  <si>
    <t>Izolace potrubí PE 12 x 25 mm šedočerná</t>
  </si>
  <si>
    <t>283771009</t>
  </si>
  <si>
    <t>Izolace potrubí PE 15x25 mm šedočerná</t>
  </si>
  <si>
    <t>28377101.A03</t>
  </si>
  <si>
    <t>Izolace potrubí PE 18 x 25 mm</t>
  </si>
  <si>
    <t>28377102.A04</t>
  </si>
  <si>
    <t>Izolace potrubí PE 22 x 25 mm</t>
  </si>
  <si>
    <t>283771121</t>
  </si>
  <si>
    <t>Izolace potrubí PE 28x25 mm šedočerná</t>
  </si>
  <si>
    <t>28377130</t>
  </si>
  <si>
    <t>Spona na izolace potrubí</t>
  </si>
  <si>
    <t>28377135.A01</t>
  </si>
  <si>
    <t>Montážní sada</t>
  </si>
  <si>
    <t>28377135.A02</t>
  </si>
  <si>
    <t>Lepidlo 500ml/385g</t>
  </si>
  <si>
    <t>998713101R00</t>
  </si>
  <si>
    <t>Přesun hmot pro izolace tepelné, výšky do 6 m</t>
  </si>
  <si>
    <t>721</t>
  </si>
  <si>
    <t>Vnitřní kanalizace</t>
  </si>
  <si>
    <t>721176102R00</t>
  </si>
  <si>
    <t>Potrubí HT připojovací D 40 x 1,8 mm</t>
  </si>
  <si>
    <t>721176103R00</t>
  </si>
  <si>
    <t>Potrubí HT připojovací D 50 x 1,8 mm</t>
  </si>
  <si>
    <t>721176105R00</t>
  </si>
  <si>
    <t>Potrubí HT připojovací D 110 x 2,7 mm</t>
  </si>
  <si>
    <t>721176114R00</t>
  </si>
  <si>
    <t>Potrubí HT odpadní svislé D 75 x 1,9 mm</t>
  </si>
  <si>
    <t>721176115R00</t>
  </si>
  <si>
    <t>Potrubí HT odpadní svislé D 110 x 2,7 mm</t>
  </si>
  <si>
    <t>721176222R00</t>
  </si>
  <si>
    <t>Potrubí KG svodné (ležaté) v zemi D 110 x 3,2 mm</t>
  </si>
  <si>
    <t>721176223R00</t>
  </si>
  <si>
    <t>Potrubí KG svodné (ležaté) v zemi D 125 x 3,2 mm</t>
  </si>
  <si>
    <t>721176224R00</t>
  </si>
  <si>
    <t>Potrubí KG svodné (ležaté) v zemi D 160 x 4,0 mm</t>
  </si>
  <si>
    <t>721194104R00</t>
  </si>
  <si>
    <t>Vyvedení odpadních výpustek D 40 x 1,8</t>
  </si>
  <si>
    <t>721194109R00</t>
  </si>
  <si>
    <t>Vyvedení odpadních výpustek D 110 x 2,3</t>
  </si>
  <si>
    <t>721223423RT1</t>
  </si>
  <si>
    <t>Vpusť podlahová se zápachovou uzávěrkou mřížka nerez 115 x 115 D 50/75/110 mm</t>
  </si>
  <si>
    <t>721273160RT1</t>
  </si>
  <si>
    <t>Hlavice ventilační přivětrávací přivzdušňovací ventil , D 50/40/32 mm</t>
  </si>
  <si>
    <t>721273200RT3</t>
  </si>
  <si>
    <t>Souprava ventilační střešní souprava větrací hlavice D 110 mm</t>
  </si>
  <si>
    <t>721290111R00</t>
  </si>
  <si>
    <t>Zkouška těsnosti kanalizace vodou DN 125</t>
  </si>
  <si>
    <t>721290112R00</t>
  </si>
  <si>
    <t>Zkouška těsnosti kanalizace vodou DN 200</t>
  </si>
  <si>
    <t>721290123R00</t>
  </si>
  <si>
    <t>Zkouška těsnosti kanalizace kouřem DN 300</t>
  </si>
  <si>
    <t>998721101R00</t>
  </si>
  <si>
    <t>Přesun hmot pro vnitřní kanalizaci, výšky do 6 m</t>
  </si>
  <si>
    <t>722</t>
  </si>
  <si>
    <t>Vnitřní vodovod</t>
  </si>
  <si>
    <t>722174312R00</t>
  </si>
  <si>
    <t>Potrubí z PP-R 80 PN 20, D 25 mm dodávka a montáž,včetně tvarovek a uchycení</t>
  </si>
  <si>
    <t>722174313R00</t>
  </si>
  <si>
    <t>Potrubí z PP-R 80 PN 20, D 32 mm dodávka a montáž,včetně tvarovek a uchycení</t>
  </si>
  <si>
    <t>722175211R00</t>
  </si>
  <si>
    <t>Potrubí z PP-R 80 PN 16, D 20 mm dodávka a montáž,včetně tvarovek a uchycení</t>
  </si>
  <si>
    <t>722181212RT7</t>
  </si>
  <si>
    <t>Izolace návleková PE tl. stěny 9 mm vnitřní průměr 22 mm</t>
  </si>
  <si>
    <t>722181215RT7</t>
  </si>
  <si>
    <t>Izolace návleková PE tl. stěny 25 mm vnitřní průměr 22 mm</t>
  </si>
  <si>
    <t>722181215RU1</t>
  </si>
  <si>
    <t>Izolace návleková PE tl. stěny 25 mm vnitřní průměr 32 mm</t>
  </si>
  <si>
    <t>722190224R00</t>
  </si>
  <si>
    <t>Přípojky vodovodní pro pevné připojení DN 32</t>
  </si>
  <si>
    <t>722190401R00</t>
  </si>
  <si>
    <t>Vyvedení a upevnění výpustek DN 15</t>
  </si>
  <si>
    <t>722190403R00</t>
  </si>
  <si>
    <t>Vyvedení a upevnění výpustek DN 25</t>
  </si>
  <si>
    <t>722220111R00</t>
  </si>
  <si>
    <t>Nástěnka K 247, pro výtokový ventil G 1/2</t>
  </si>
  <si>
    <t>722232043U00</t>
  </si>
  <si>
    <t>Kulo koh vnit záv G1/2 PN42-185°C</t>
  </si>
  <si>
    <t>722254114RM2</t>
  </si>
  <si>
    <t>Skříň hydrantová s výzbrojí 25 (konopné hadice) A25/30</t>
  </si>
  <si>
    <t>722280106R00</t>
  </si>
  <si>
    <t>Tlaková zkouška vodovodního potrubí DN 32</t>
  </si>
  <si>
    <t>722290234R00</t>
  </si>
  <si>
    <t>Proplach a dezinfekce vodovod.potrubí DN 80</t>
  </si>
  <si>
    <t>998722101R00</t>
  </si>
  <si>
    <t>Přesun hmot pro vnitřní vodovod, výšky do 6 m</t>
  </si>
  <si>
    <t xml:space="preserve">904      R01</t>
  </si>
  <si>
    <t>Hzs-zkousky v ramci montaz.praci Komplexni vyzkouseni</t>
  </si>
  <si>
    <t>h</t>
  </si>
  <si>
    <t xml:space="preserve">905      R01</t>
  </si>
  <si>
    <t>Hzs-revize provoz.souboru a st.obj. Revize požárních hydrantů</t>
  </si>
  <si>
    <t>725</t>
  </si>
  <si>
    <t>Zařizovací předměty</t>
  </si>
  <si>
    <t>725119305R00</t>
  </si>
  <si>
    <t>Montáž klozetových mís kombinovaných</t>
  </si>
  <si>
    <t>725129201R00</t>
  </si>
  <si>
    <t>Montáž pisoárového záchodku bez nádrže</t>
  </si>
  <si>
    <t>725219401R00</t>
  </si>
  <si>
    <t>Montáž umyvadel na šrouby do zdiva</t>
  </si>
  <si>
    <t>725814101R00</t>
  </si>
  <si>
    <t>Ventil rohový s filtrem DN 15 x DN 10</t>
  </si>
  <si>
    <t>725814102R00</t>
  </si>
  <si>
    <t>Ventil rohový DN 15 x DN 10</t>
  </si>
  <si>
    <t>725823111R00</t>
  </si>
  <si>
    <t>Baterie umyvadlová stoján. ruční, bez otvír.odpadu dodávka a montáž</t>
  </si>
  <si>
    <t>725825114RT0</t>
  </si>
  <si>
    <t>Baterie dřezová nástěnná ruční základní</t>
  </si>
  <si>
    <t>725860109R00</t>
  </si>
  <si>
    <t>Uzávěrka zápachová umyvadlová T 1016,D 40</t>
  </si>
  <si>
    <t>725860167R00</t>
  </si>
  <si>
    <t>Zápachová uzávěrka pro pisoáry D 32, 40 mm</t>
  </si>
  <si>
    <t>725860202R00</t>
  </si>
  <si>
    <t>Sifon dřezový , D 40, 50 mm, 6/4"</t>
  </si>
  <si>
    <t>64214330</t>
  </si>
  <si>
    <t xml:space="preserve">Umyvadlo  bílé s otv. pro bat. 550x450 mm</t>
  </si>
  <si>
    <t>64233512</t>
  </si>
  <si>
    <t xml:space="preserve">Klozet komb  bílý hlub.splach.vodor odpad</t>
  </si>
  <si>
    <t>64251334</t>
  </si>
  <si>
    <t xml:space="preserve">Pisoár keram.  s radar splachovačem</t>
  </si>
  <si>
    <t>998725101R00</t>
  </si>
  <si>
    <t>Přesun hmot pro zařizovací předměty, výšky do 6 m</t>
  </si>
  <si>
    <t>727</t>
  </si>
  <si>
    <t>Rozvody stlačeného vzduchu</t>
  </si>
  <si>
    <t>733164104RT5</t>
  </si>
  <si>
    <t>Montáž potrubí z měděných trubek D 22 mm spojovaného lisováním</t>
  </si>
  <si>
    <t>733165212R00</t>
  </si>
  <si>
    <t>Montáž tvar.Cu lisováním D15-22 mm 2 spoje</t>
  </si>
  <si>
    <t>196329141</t>
  </si>
  <si>
    <t xml:space="preserve">Tvarovky měděné pro lisovaný spoj  pr.22/1</t>
  </si>
  <si>
    <t>kompresor</t>
  </si>
  <si>
    <t>Kompresor</t>
  </si>
  <si>
    <t>krabice</t>
  </si>
  <si>
    <t>Ukončovací krabice</t>
  </si>
  <si>
    <t>998724101R00</t>
  </si>
  <si>
    <t>Přesun hmot pro strojní vybavení, výšky do 6 m</t>
  </si>
  <si>
    <t>731</t>
  </si>
  <si>
    <t>Kotelny</t>
  </si>
  <si>
    <t>731249312R00</t>
  </si>
  <si>
    <t>Montáž závěsných kotlů turbo bez TUV, odkouření</t>
  </si>
  <si>
    <t>731249322R00</t>
  </si>
  <si>
    <t>Montáž, zapojení a oživení regulace</t>
  </si>
  <si>
    <t>731411211R00</t>
  </si>
  <si>
    <t>Odkouření koax.svislé 80/125 dl.1,2m vč.stř.nást.</t>
  </si>
  <si>
    <t>sada</t>
  </si>
  <si>
    <t>731411252R00</t>
  </si>
  <si>
    <t>Kus prodlužovací odkouření 80/125 mm dl. 1,0 m</t>
  </si>
  <si>
    <t>731411253R00</t>
  </si>
  <si>
    <t>Kus prodlužovací odkouření 80/125 mm dl. 2,0 m</t>
  </si>
  <si>
    <t>4841875702</t>
  </si>
  <si>
    <t>Kotel kondenz.nástěn.s modulací výkonu 5,3-24,9kW</t>
  </si>
  <si>
    <t>regulace</t>
  </si>
  <si>
    <t>Regulační přístroj pro dva směšované topné okruhy dle venkovní teploty,řízení ohřevu TV,týdenní prog</t>
  </si>
  <si>
    <t>998731101R00</t>
  </si>
  <si>
    <t>Přesun hmot pro kotelny, výšky do 6 m</t>
  </si>
  <si>
    <t xml:space="preserve">904      R02</t>
  </si>
  <si>
    <t>Hzs-zkousky v ramci montaz.praci Topná zkouška</t>
  </si>
  <si>
    <t>732</t>
  </si>
  <si>
    <t>Strojovny</t>
  </si>
  <si>
    <t>732112225U00</t>
  </si>
  <si>
    <t>Rozdělovač sdruž hyd DN 50 závit</t>
  </si>
  <si>
    <t>732199100RM1</t>
  </si>
  <si>
    <t>Montáž orientačního štítku včetně dodávky štítku</t>
  </si>
  <si>
    <t>732219301R00</t>
  </si>
  <si>
    <t>Montáž ohříváků vody stojat. do 200 l</t>
  </si>
  <si>
    <t>732339102R00</t>
  </si>
  <si>
    <t>Montáž nádoby expanzní tlakové 25 l.</t>
  </si>
  <si>
    <t>732349101R00</t>
  </si>
  <si>
    <t>Montáž anuloidu I - průtok 4 m3/hod</t>
  </si>
  <si>
    <t>24B</t>
  </si>
  <si>
    <t>Hydraulický vyrovnávač dynamických tlaků</t>
  </si>
  <si>
    <t>42610-95047507</t>
  </si>
  <si>
    <t xml:space="preserve">Čerpadlo oběhové  1",230V</t>
  </si>
  <si>
    <t>484387518</t>
  </si>
  <si>
    <t>Ohřívač vody zásob.nepřímotopný 200 litrů ,0,9m2 teplá voda 805 l/h -45 st.C</t>
  </si>
  <si>
    <t>6830201</t>
  </si>
  <si>
    <t>Armatura k expanz.nádobě MK 3/4"</t>
  </si>
  <si>
    <t>8250100</t>
  </si>
  <si>
    <t>Expanzní nádoba membránová 25 litrů /0,6 MPa</t>
  </si>
  <si>
    <t>998732101R00</t>
  </si>
  <si>
    <t>Přesun hmot pro strojovny, výšky do 6 m</t>
  </si>
  <si>
    <t>733</t>
  </si>
  <si>
    <t>Rozvod potrubí</t>
  </si>
  <si>
    <t>733161103R00</t>
  </si>
  <si>
    <t>Potrubí měděné 12 x 1 mm, polotvrdé dodávka a montáž včetně tvarovek a uchycení</t>
  </si>
  <si>
    <t>733161104R00</t>
  </si>
  <si>
    <t>Potrubí měděné 15 x 1 mm, polotvrdé dodávka a montáž včetně tvarovek a uchycení</t>
  </si>
  <si>
    <t>733161106R00</t>
  </si>
  <si>
    <t>Potrubí měděné 18 x 1 mm, polotvrdé dodávka a montáž včetně tvarovek a uchycení</t>
  </si>
  <si>
    <t>733161107R00</t>
  </si>
  <si>
    <t>Potrubí měděné 22 x 1 mm, polotvrdé dodávka a montáž včetně tvarovek a uchycení</t>
  </si>
  <si>
    <t>733161108R00</t>
  </si>
  <si>
    <t>Potrubí měděné 28 x 1,5 mm, tvrdé dodávka a montáž včetně tvarovek a uchycení</t>
  </si>
  <si>
    <t>733224221U00</t>
  </si>
  <si>
    <t>Přípl potr Cu přípojka -D 12/1</t>
  </si>
  <si>
    <t>733224222U00</t>
  </si>
  <si>
    <t>Přípl potr Cu přípojka D 15/1</t>
  </si>
  <si>
    <t>733291101U00</t>
  </si>
  <si>
    <t>Zkouška těsnosti potrubí Cu -D 35</t>
  </si>
  <si>
    <t>19632644</t>
  </si>
  <si>
    <t>Trubka měděná E Cu 99,99 Supersan tvrdá 22x1 mm</t>
  </si>
  <si>
    <t>998733101R00</t>
  </si>
  <si>
    <t>Přesun hmot pro rozvody potrubí, výšky do 6 m</t>
  </si>
  <si>
    <t>734</t>
  </si>
  <si>
    <t>Armatury</t>
  </si>
  <si>
    <t>734209112R00</t>
  </si>
  <si>
    <t>Montáž armatur závitových,se 2závity, G 3/8</t>
  </si>
  <si>
    <t>734209113R00</t>
  </si>
  <si>
    <t>Montáž armatur závitových,se 2závity, G 1/2</t>
  </si>
  <si>
    <t>734209123R00</t>
  </si>
  <si>
    <t>Montáž armatur závitových,se 3závity, G 1/2</t>
  </si>
  <si>
    <t>0282</t>
  </si>
  <si>
    <t>Šroubení G 1/2" pro tělesa s integrovaným ventilem</t>
  </si>
  <si>
    <t>KS</t>
  </si>
  <si>
    <t>11600400</t>
  </si>
  <si>
    <t>Třícestná směšovací armatura DN15- kvs =1,6</t>
  </si>
  <si>
    <t>12101300</t>
  </si>
  <si>
    <t>Servopohon , 230V</t>
  </si>
  <si>
    <t>4112</t>
  </si>
  <si>
    <t>SVĚRNÉ SPOJKY PRO MĚDĚNÉ POTRUBÍ</t>
  </si>
  <si>
    <t>5003</t>
  </si>
  <si>
    <t>RUČNÍ HLAVICE radiatorová</t>
  </si>
  <si>
    <t>5034</t>
  </si>
  <si>
    <t>TERMOSTATICKÁ HLAVICE s vestavěným čidlem kapalinová</t>
  </si>
  <si>
    <t>998734101R00</t>
  </si>
  <si>
    <t>Přesun hmot pro armatury, výšky do 6 m</t>
  </si>
  <si>
    <t>735</t>
  </si>
  <si>
    <t>Otopná tělesa</t>
  </si>
  <si>
    <t>735000912R00</t>
  </si>
  <si>
    <t>Oprava-vyregulování ventilů s termost.ovládáním</t>
  </si>
  <si>
    <t>735158210R00</t>
  </si>
  <si>
    <t>Tlakové zkoušky panelových těles 1řadých</t>
  </si>
  <si>
    <t>735158220R00</t>
  </si>
  <si>
    <t>Tlakové zkoušky panelových těles 2řadých</t>
  </si>
  <si>
    <t>735159110R00</t>
  </si>
  <si>
    <t>Montáž panelových těles 1řadých do délky 1500 mm</t>
  </si>
  <si>
    <t>735159210R00</t>
  </si>
  <si>
    <t>Montáž panelových těles 2řadých do délky 1140 mm</t>
  </si>
  <si>
    <t>735159220R00</t>
  </si>
  <si>
    <t>Montáž panelových těles 2řadých do délky 1500 mm</t>
  </si>
  <si>
    <t>48457355</t>
  </si>
  <si>
    <t xml:space="preserve">Těleso otopné ocel.deskové  typ 10VK v.500 dl. 400 se spodním připojením a integrovaným ventilem</t>
  </si>
  <si>
    <t>48457370.A</t>
  </si>
  <si>
    <t>Těleso otopné ocel.deskové typ 10VK v. 600 dl. 600 se spodním připojením a integrovaným ventilem</t>
  </si>
  <si>
    <t>48457464.A</t>
  </si>
  <si>
    <t>Těleso otopné ocel.deskové typ 20VK v. 600 dl. 600 se spodním připojením a integrovaným ventilem</t>
  </si>
  <si>
    <t>48457579.A</t>
  </si>
  <si>
    <t>Těleso otopné ocel.deskové typ 22VK v. 600 dl. 800 se spodním připojením a integrovaným ventilem</t>
  </si>
  <si>
    <t>48457583.A</t>
  </si>
  <si>
    <t>Těleso otopné ocel.deskové typ 22VK v. 600 dl.1200 se spodním připojením a integrovaným ventilem</t>
  </si>
  <si>
    <t>998735101R00</t>
  </si>
  <si>
    <t>Přesun hmot pro otopná tělesa, výšky do 6 m</t>
  </si>
  <si>
    <t>799</t>
  </si>
  <si>
    <t>Ostatní</t>
  </si>
  <si>
    <t xml:space="preserve">900      RT3</t>
  </si>
  <si>
    <t>HZS-Demontáže stávajícího zařízení Práce v tarifní třídě 6</t>
  </si>
  <si>
    <t>M24</t>
  </si>
  <si>
    <t>Montáže vzduchotechnických zařízení</t>
  </si>
  <si>
    <t>240010031R00</t>
  </si>
  <si>
    <t>Ventilátor radiální - montáž</t>
  </si>
  <si>
    <t>240070887R00</t>
  </si>
  <si>
    <t>Žaluzie protidešťová do zdi velikost pr.125</t>
  </si>
  <si>
    <t>240080001R00</t>
  </si>
  <si>
    <t>Potrubí kruhové sk. I. PK 120311 do d 100 včetně tvarovek</t>
  </si>
  <si>
    <t>240080002R00</t>
  </si>
  <si>
    <t>Potrubí kruhové sk. I. PK 120311 do d 140 včetně tvarovek</t>
  </si>
  <si>
    <t>429-11-PER125W</t>
  </si>
  <si>
    <t>Žaluziová klapka plastová PER 125 W</t>
  </si>
  <si>
    <t>42911</t>
  </si>
  <si>
    <t xml:space="preserve">Ventilátor radiální  130/70 m3/h</t>
  </si>
  <si>
    <t>42981180</t>
  </si>
  <si>
    <t>Spiro roura hladká d 80, délka 1 m</t>
  </si>
  <si>
    <t>42981181</t>
  </si>
  <si>
    <t>Spiro roura hladká d 100, délka 1 m</t>
  </si>
  <si>
    <t>42981182</t>
  </si>
  <si>
    <t>Spiro roura hladká d 125, délka 1 m</t>
  </si>
  <si>
    <t>42981600021</t>
  </si>
  <si>
    <t>Odbočka jednostranná pr.80/80 90st.</t>
  </si>
  <si>
    <t>4298160003</t>
  </si>
  <si>
    <t>Odbočka jednostranná pr.100/80 90st.</t>
  </si>
  <si>
    <t>4298160007</t>
  </si>
  <si>
    <t>Odbočka jednostranná pr.125/80/125</t>
  </si>
  <si>
    <t>42981600071</t>
  </si>
  <si>
    <t>Odbočka jednostranná pr.125/100/80</t>
  </si>
  <si>
    <t>42991053</t>
  </si>
  <si>
    <t>Spotřební materiál</t>
  </si>
  <si>
    <t xml:space="preserve">SO 02 - Přístavba - SO 02 - Přístavba _D.1.4 Technika prostředí staveb - ZTI,Vytápění,Odvětrání </t>
  </si>
  <si>
    <t>416020113</t>
  </si>
  <si>
    <t>RTS 2016/ I.</t>
  </si>
  <si>
    <t>612403384</t>
  </si>
  <si>
    <t>612403386</t>
  </si>
  <si>
    <t>974029142</t>
  </si>
  <si>
    <t>974029143</t>
  </si>
  <si>
    <t>998011001</t>
  </si>
  <si>
    <t>Přesun hmot pro budovy zděné výšky do 6 m</t>
  </si>
  <si>
    <t>713463121</t>
  </si>
  <si>
    <t xml:space="preserve">Izolace potrubí trubicemi z PE  15x25 mm šedočerná</t>
  </si>
  <si>
    <t>283771022</t>
  </si>
  <si>
    <t>Izolace potrubí trubicemi z PE 18x 25 mm šedočerná</t>
  </si>
  <si>
    <t xml:space="preserve">Spona na izolace potrubí </t>
  </si>
  <si>
    <t>28377135</t>
  </si>
  <si>
    <t xml:space="preserve">Páska samolepicí na izolace potrubí  š 38mm</t>
  </si>
  <si>
    <t>Lepidlo PL.500ml/385g</t>
  </si>
  <si>
    <t>721176102</t>
  </si>
  <si>
    <t>721176103</t>
  </si>
  <si>
    <t>721176105</t>
  </si>
  <si>
    <t>721176114</t>
  </si>
  <si>
    <t>721176115</t>
  </si>
  <si>
    <t>721176146</t>
  </si>
  <si>
    <t>Potrubí HT dešťové (svislé) D 125 x 3,1 mm</t>
  </si>
  <si>
    <t>721176222</t>
  </si>
  <si>
    <t>721176223</t>
  </si>
  <si>
    <t>721176224</t>
  </si>
  <si>
    <t>721194104</t>
  </si>
  <si>
    <t>721194105</t>
  </si>
  <si>
    <t>Vyvedení odpadních výpustek D 50 x 1,8</t>
  </si>
  <si>
    <t>721194109</t>
  </si>
  <si>
    <t>721223423</t>
  </si>
  <si>
    <t>721242110</t>
  </si>
  <si>
    <t>Lapač střešních splavenin PP D 110 mm, kloub zápachová klapka, koš na listí</t>
  </si>
  <si>
    <t>721273160</t>
  </si>
  <si>
    <t>721273200</t>
  </si>
  <si>
    <t>721290111</t>
  </si>
  <si>
    <t>721290112</t>
  </si>
  <si>
    <t>RTS 2016/I.</t>
  </si>
  <si>
    <t>721290123</t>
  </si>
  <si>
    <t>998721101</t>
  </si>
  <si>
    <t>722174312</t>
  </si>
  <si>
    <t>722174313</t>
  </si>
  <si>
    <t>722174315</t>
  </si>
  <si>
    <t>Potrubí z PP-R 80 PN 20, D 50 mm dodávka a montáž,včetně tvarovek a uchycení</t>
  </si>
  <si>
    <t>722174316</t>
  </si>
  <si>
    <t>Potrubí z PP-R 80 PN 20, D 63 mm dodávka a montáž,včetně tvarovek a uchycení</t>
  </si>
  <si>
    <t>722175211</t>
  </si>
  <si>
    <t>722181212</t>
  </si>
  <si>
    <t>722181212.1</t>
  </si>
  <si>
    <t>Izolace návleková PE tl. stěny 9 mm vnitřní průměr 25 mm</t>
  </si>
  <si>
    <t>722181213</t>
  </si>
  <si>
    <t>Izolace návleková PE tl. stěny 13 mm vnitřní průměr 32 mm</t>
  </si>
  <si>
    <t>722181214</t>
  </si>
  <si>
    <t>Izolace návleková PE tl. stěny 20 mm vnitřní průměr 52 mm</t>
  </si>
  <si>
    <t>722181214.1</t>
  </si>
  <si>
    <t>Izolace návleková PE tl. stěny 20 mm vnitřní průměr 65 mm</t>
  </si>
  <si>
    <t>722181215</t>
  </si>
  <si>
    <t>722181215.1</t>
  </si>
  <si>
    <t>Izolace návleková PE tl. stěny 25 mm vnitřní průměr 25 mm</t>
  </si>
  <si>
    <t>722181215.2</t>
  </si>
  <si>
    <t>722190401</t>
  </si>
  <si>
    <t>722220111</t>
  </si>
  <si>
    <t>722223131</t>
  </si>
  <si>
    <t>Kohout kul.vypouštěcí,komplet, DN 15</t>
  </si>
  <si>
    <t>722232043</t>
  </si>
  <si>
    <t>722232044</t>
  </si>
  <si>
    <t>Kulo koh vnit záv G3/4 PN42-185°C</t>
  </si>
  <si>
    <t>722232048</t>
  </si>
  <si>
    <t>Kulo koh vnit záv G2 PN42-185°C</t>
  </si>
  <si>
    <t>722280106</t>
  </si>
  <si>
    <t>722280108</t>
  </si>
  <si>
    <t>Tlaková zkouška vodovodního potrubí DN 50</t>
  </si>
  <si>
    <t>722290234</t>
  </si>
  <si>
    <t>998722101</t>
  </si>
  <si>
    <t>725119105</t>
  </si>
  <si>
    <t>Montáž splachovacích nádrží vysokopoložených</t>
  </si>
  <si>
    <t>725119305</t>
  </si>
  <si>
    <t>725129201</t>
  </si>
  <si>
    <t>725219401</t>
  </si>
  <si>
    <t>725339101</t>
  </si>
  <si>
    <t>Montáž výlevky diturvitové, bez nádrže a armatur</t>
  </si>
  <si>
    <t>725814101</t>
  </si>
  <si>
    <t>725814102</t>
  </si>
  <si>
    <t>725823111</t>
  </si>
  <si>
    <t>725823114</t>
  </si>
  <si>
    <t>Baterie dřezová stojánková ruční, bez otvír.odpadu</t>
  </si>
  <si>
    <t>725825114</t>
  </si>
  <si>
    <t>725841333</t>
  </si>
  <si>
    <t>Baterie sprcha podom+pevná sprcha</t>
  </si>
  <si>
    <t>725860109</t>
  </si>
  <si>
    <t>725860167</t>
  </si>
  <si>
    <t>725860202</t>
  </si>
  <si>
    <t>55147033</t>
  </si>
  <si>
    <t>Splachovač nádržkový z PH úsporný T-2454</t>
  </si>
  <si>
    <t>64221373</t>
  </si>
  <si>
    <t xml:space="preserve">Umývátko  bílé otv. bat. vlevo 400x310 mm</t>
  </si>
  <si>
    <t>64271101</t>
  </si>
  <si>
    <t xml:space="preserve">Výlevka  se sklop. plast. mřížkou, bílá</t>
  </si>
  <si>
    <t>998725101</t>
  </si>
  <si>
    <t>733161103</t>
  </si>
  <si>
    <t>Potrubí měděné 12 x 1 mm, polotvrdé dodávka a montáž,včetně tvarovek a uchycení</t>
  </si>
  <si>
    <t>733161104</t>
  </si>
  <si>
    <t>Potrubí měděné 15 x 1 mm, polotvrdé dodávka a montáž,včetně tvarovek a uchycení</t>
  </si>
  <si>
    <t>733161106</t>
  </si>
  <si>
    <t>Potrubí měděné 18 x 1 mm, polotvrdé dodávka a montáž,včetně tvarovek a uchycení</t>
  </si>
  <si>
    <t>733224221</t>
  </si>
  <si>
    <t>733224222</t>
  </si>
  <si>
    <t>733291101</t>
  </si>
  <si>
    <t>998733101</t>
  </si>
  <si>
    <t>734209112</t>
  </si>
  <si>
    <t>734209113</t>
  </si>
  <si>
    <t xml:space="preserve">Šroubení  G 1/2" pro tělesa s integrovaným ventil.</t>
  </si>
  <si>
    <t>4102</t>
  </si>
  <si>
    <t>SVĚRNÉ SPOJKY PRO MĚDĚNÉ POTRUBÍ G 3/8"</t>
  </si>
  <si>
    <t>Kč</t>
  </si>
  <si>
    <t>48457670 Z-D026</t>
  </si>
  <si>
    <t>Připojovací armatura HM rohová ,chrom</t>
  </si>
  <si>
    <t>48457670 Z-D028</t>
  </si>
  <si>
    <t>Kryt pro připojovací armaturu HM rohová ,chrom</t>
  </si>
  <si>
    <t>TERMOSTATICKÁ HLAVICE</t>
  </si>
  <si>
    <t>998734101</t>
  </si>
  <si>
    <t>735000912</t>
  </si>
  <si>
    <t>735158210</t>
  </si>
  <si>
    <t>735158220</t>
  </si>
  <si>
    <t>735158230</t>
  </si>
  <si>
    <t>Tlakové zkoušky panelových těles 3řadých</t>
  </si>
  <si>
    <t>735159110</t>
  </si>
  <si>
    <t>735159210</t>
  </si>
  <si>
    <t>735159320</t>
  </si>
  <si>
    <t>Montáž panelových těles 3řadých do délky 1500 mm</t>
  </si>
  <si>
    <t>735179110</t>
  </si>
  <si>
    <t>Montáž otopných těles koupelnových (žebříků)</t>
  </si>
  <si>
    <t>48457354.A</t>
  </si>
  <si>
    <t>Těleso otopné ocel.deskové typ 10VK v. 400 dl. 600 se spodním připojením a integrovaným ventilem</t>
  </si>
  <si>
    <t>48457355.A</t>
  </si>
  <si>
    <t>Těleso otopné ocel.deskové typ 10VK v. 500 dl. 400 se spodním připojením a integrovaným ventilem</t>
  </si>
  <si>
    <t>48457357.A</t>
  </si>
  <si>
    <t>Těleso otopné ocel.deskové typ 10VK v. 500 dl. 600 se spodním připojením a integrovaným ventilem</t>
  </si>
  <si>
    <t>48457419</t>
  </si>
  <si>
    <t>Těleso otopné ocel.deskové typ 11VK v. 600 dl. 400 se spodním připojením a integrovaným ventilem</t>
  </si>
  <si>
    <t>48457462</t>
  </si>
  <si>
    <t>Těleso otopné ocel.deskové typ 20VK v. 600 dl. 400 se spodním připojením a integrovaným ventilem</t>
  </si>
  <si>
    <t>48457656.A</t>
  </si>
  <si>
    <t>Těleso otopné ocel.deskové typ 33VK v. 600 dl.1400 se spodním připojením a integrovaným ventilem</t>
  </si>
  <si>
    <t>48457670.A55012</t>
  </si>
  <si>
    <t xml:space="preserve">Těleso otopné koupelnové -žebřík  1500.450 se středovým spodním připojením</t>
  </si>
  <si>
    <t>998735101</t>
  </si>
  <si>
    <t>240010031</t>
  </si>
  <si>
    <t>240070887</t>
  </si>
  <si>
    <t>Žaluzie protidešťová do zdi velikost pr.200</t>
  </si>
  <si>
    <t>240080001</t>
  </si>
  <si>
    <t>240080002</t>
  </si>
  <si>
    <t>240080003</t>
  </si>
  <si>
    <t>Potrubí kruhové sk. I. PK 120311 do d 200 včetně tvarovek</t>
  </si>
  <si>
    <t>429-11-PER250W</t>
  </si>
  <si>
    <t>Žaluziová klapka plastová PER 200 W</t>
  </si>
  <si>
    <t>42911135</t>
  </si>
  <si>
    <t>Ventilátor radiální 200 m3/h</t>
  </si>
  <si>
    <t>42981183</t>
  </si>
  <si>
    <t>Spiro roura hladká d 140, délka 1 m</t>
  </si>
  <si>
    <t>42981186</t>
  </si>
  <si>
    <t>Spiro roura hladká d 200, délka 1 m</t>
  </si>
  <si>
    <t>Odbočka jednostranná pr.100/80/80 90st.</t>
  </si>
  <si>
    <t>Odbočka jednostranná pr.100/80/100 90st.</t>
  </si>
  <si>
    <t>4298160010</t>
  </si>
  <si>
    <t>Odbočka jednostranná pr.140/100/100</t>
  </si>
  <si>
    <t>429816001001</t>
  </si>
  <si>
    <t>Odbočka jednostranná pr.140/80/140 90st.</t>
  </si>
  <si>
    <t>4298160025</t>
  </si>
  <si>
    <t>Odbočka jednostranná pr.200/140/140 90st.</t>
  </si>
  <si>
    <t>SO 06.1 - SO 06.1 Přípojka vody</t>
  </si>
  <si>
    <t>1 - Zemní práce</t>
  </si>
  <si>
    <t>5 - Komunikace</t>
  </si>
  <si>
    <t>8 - Trubní vedení</t>
  </si>
  <si>
    <t>M46 - Zemní práce při montážích</t>
  </si>
  <si>
    <t>113107534</t>
  </si>
  <si>
    <t>Odstranění podkladu pl. 50 m2,kam.drcené tl.34 cm</t>
  </si>
  <si>
    <t>113108306</t>
  </si>
  <si>
    <t>Odstranění podkladu pl.do 50 m2, živice tl. 6 cm</t>
  </si>
  <si>
    <t>120001101</t>
  </si>
  <si>
    <t>Příplatek za ztížení vykopávky v blízkosti vedení</t>
  </si>
  <si>
    <t>132201201</t>
  </si>
  <si>
    <t>Hloubení rýh šířky do 200 cm v hor.3 do 100 m3</t>
  </si>
  <si>
    <t>132201209</t>
  </si>
  <si>
    <t>Příplatek za lepivost - hloubení rýh 200cm v hor.3</t>
  </si>
  <si>
    <t>151101102</t>
  </si>
  <si>
    <t>Pažení a rozepření stěn rýh - příložné - hl.do 4 m</t>
  </si>
  <si>
    <t>151101112</t>
  </si>
  <si>
    <t>Odstranění pažení stěn rýh - příložné - hl. do 4 m</t>
  </si>
  <si>
    <t>161101101</t>
  </si>
  <si>
    <t>Svislé přemístění výkopku z hor.1-4 do 2,5 m</t>
  </si>
  <si>
    <t>162201101</t>
  </si>
  <si>
    <t>Vodorovné přemístění výkopku z hor.1-4 do 20 m</t>
  </si>
  <si>
    <t>162701109</t>
  </si>
  <si>
    <t>Příplatek k vod. přemístění hor.1-4 za další 1 km</t>
  </si>
  <si>
    <t>171201101</t>
  </si>
  <si>
    <t>Uložení sypaniny do násypů nezhutněných</t>
  </si>
  <si>
    <t>Skládkovné zemina</t>
  </si>
  <si>
    <t>174101101</t>
  </si>
  <si>
    <t>Zásyp jam, rýh, šachet se zhutněním</t>
  </si>
  <si>
    <t>175101101</t>
  </si>
  <si>
    <t>Obsyp potrubí bez prohození sypaniny s dodáním štěrkopísku frakce 0 - 22 mm</t>
  </si>
  <si>
    <t>175101109</t>
  </si>
  <si>
    <t>Příplatek za prohození sypaniny pro obsyp potrubí</t>
  </si>
  <si>
    <t>175101201</t>
  </si>
  <si>
    <t>Obsyp objektu bez prohození sypaniny</t>
  </si>
  <si>
    <t>175101209</t>
  </si>
  <si>
    <t>Příplatek za prohození sypaniny pro obsyp objektu</t>
  </si>
  <si>
    <t>12261430</t>
  </si>
  <si>
    <t xml:space="preserve">Struska kusová  zrnitost 16 -  32 mm</t>
  </si>
  <si>
    <t>451573111</t>
  </si>
  <si>
    <t>Lože pod potrubí ze štěrkopísku do 63 mm</t>
  </si>
  <si>
    <t>451576111</t>
  </si>
  <si>
    <t>Podkladní vrstva ze štěrkopísku do 20 cm</t>
  </si>
  <si>
    <t>452311161</t>
  </si>
  <si>
    <t>Desky podkladní z betonu C 25/30 pro vodoměrnou šachtu</t>
  </si>
  <si>
    <t>Komunikace</t>
  </si>
  <si>
    <t>566901111</t>
  </si>
  <si>
    <t>Vyspravení podkladu po překopech štěrkopískem</t>
  </si>
  <si>
    <t>572942112</t>
  </si>
  <si>
    <t>Vyspravení krytu po překopu lit.asfaltem, do 6 cm</t>
  </si>
  <si>
    <t>58337368</t>
  </si>
  <si>
    <t>Štěrkopísek frakce 0-63 tř.A</t>
  </si>
  <si>
    <t>T</t>
  </si>
  <si>
    <t>Trubní vedení</t>
  </si>
  <si>
    <t>871211121</t>
  </si>
  <si>
    <t>Montáž trubek polyetylenových ve výkopu d 63 mm</t>
  </si>
  <si>
    <t>877181121</t>
  </si>
  <si>
    <t>MTŽ eltv výkop tr PE sv DN 50</t>
  </si>
  <si>
    <t>891211111</t>
  </si>
  <si>
    <t>Montáž vodovodních šoupátek ve výkopu DN 50</t>
  </si>
  <si>
    <t>891269111</t>
  </si>
  <si>
    <t>Montáž navrtávacích pasů DN 100</t>
  </si>
  <si>
    <t>892233111</t>
  </si>
  <si>
    <t>Desinfekce vodovodního potrubí DN 70</t>
  </si>
  <si>
    <t>892241111</t>
  </si>
  <si>
    <t>Tlaková zkouška vodovodního potrubí DN 80</t>
  </si>
  <si>
    <t>893111121</t>
  </si>
  <si>
    <t>Šachta vodoměrná plastová 1,2 x 0,9 m,výška 1,73 m komplet ,včetně žebříku -dodávka a osazení</t>
  </si>
  <si>
    <t>899401112</t>
  </si>
  <si>
    <t>Osazení poklopů litinových šoupátkových</t>
  </si>
  <si>
    <t>899721112</t>
  </si>
  <si>
    <t>Fólie výstražná z PVC, šířka 30 cm</t>
  </si>
  <si>
    <t>1750-001</t>
  </si>
  <si>
    <t>Poklop šoupátkový těžký</t>
  </si>
  <si>
    <t>2800-004</t>
  </si>
  <si>
    <t>Šoupátko č.2800-ISO DN 50/D 63</t>
  </si>
  <si>
    <t>28314142.A</t>
  </si>
  <si>
    <t>Fólie výstražná š. 330 x 1,2 mm bílá -POZOR VODA</t>
  </si>
  <si>
    <t>286136750</t>
  </si>
  <si>
    <t xml:space="preserve">Trubka HDPE 100, voda SDR11  63x5,8mm L=6m</t>
  </si>
  <si>
    <t>28653325.A</t>
  </si>
  <si>
    <t xml:space="preserve">Koleno 30° elektrosvařovací  d 63 mm</t>
  </si>
  <si>
    <t>28653334.A</t>
  </si>
  <si>
    <t xml:space="preserve">Koleno 45° elektrosvařovací  d  63 mm</t>
  </si>
  <si>
    <t>5250-023</t>
  </si>
  <si>
    <t>Navrtávací pas D110/2" pro potrubí PVC</t>
  </si>
  <si>
    <t>9500-01</t>
  </si>
  <si>
    <t>Zemní souprava teleskopická 1,3 - 1,8 m</t>
  </si>
  <si>
    <t xml:space="preserve">900      RT2</t>
  </si>
  <si>
    <t>HZS-Bakteriologický rozbor Práce v tarifní třídě 5</t>
  </si>
  <si>
    <t xml:space="preserve">900      RT4</t>
  </si>
  <si>
    <t>HZS-Geodetické zaměření Práce v tarifní třídě 7</t>
  </si>
  <si>
    <t xml:space="preserve">900      RT5</t>
  </si>
  <si>
    <t>HZS- Dokumentace skutečného stavu Práce v tarifní třídě 8</t>
  </si>
  <si>
    <t>998276101</t>
  </si>
  <si>
    <t>Přesun hmot, trubní vedení plastová, otevř. výkop</t>
  </si>
  <si>
    <t>722223141</t>
  </si>
  <si>
    <t>Kohout kul.vypouštěcí,komplet,DN 20</t>
  </si>
  <si>
    <t>Kulový kohout vnit záv G2 PN42-185°C</t>
  </si>
  <si>
    <t>722232066</t>
  </si>
  <si>
    <t>Kulový kohout vni záv G2 PN42-185°C+vypouštění</t>
  </si>
  <si>
    <t>722235646</t>
  </si>
  <si>
    <t>Klapka zpětná vodorovná DN 50</t>
  </si>
  <si>
    <t>722269113</t>
  </si>
  <si>
    <t>Montáž vodoměru závitového jdnovt. suchob. G1"</t>
  </si>
  <si>
    <t>M46</t>
  </si>
  <si>
    <t>Zemní práce při montážích</t>
  </si>
  <si>
    <t>460310201</t>
  </si>
  <si>
    <t>Signalizační vodič</t>
  </si>
  <si>
    <t>34140825</t>
  </si>
  <si>
    <t>Vodič silový pevné uložení CY H07 V-U 4,00 mm2</t>
  </si>
  <si>
    <t>SO 06.2 - SO 06.2 Přípojka splaškové kanalizace</t>
  </si>
  <si>
    <t>871111101</t>
  </si>
  <si>
    <t>M.plast.potrubí ve výkopu na gum.těsnění DN 150 mm</t>
  </si>
  <si>
    <t>871111102</t>
  </si>
  <si>
    <t>M.plast.potrubí ve výkopu na gum.těsnění DN 200 mm</t>
  </si>
  <si>
    <t>892571111</t>
  </si>
  <si>
    <t>Zkouška těsnosti kanalizace DN do 200, vodou</t>
  </si>
  <si>
    <t>892585111</t>
  </si>
  <si>
    <t>Zabezpečení konců a zkouška vzduch. kan. DN do 300</t>
  </si>
  <si>
    <t>úsek</t>
  </si>
  <si>
    <t>894812141</t>
  </si>
  <si>
    <t>Šachta PP DN 315 roura teles hl 375</t>
  </si>
  <si>
    <t>894812216</t>
  </si>
  <si>
    <t>Šachta PP dno DN 425/200 přímý tok</t>
  </si>
  <si>
    <t>894812217</t>
  </si>
  <si>
    <t>Šachta PP dno DN 425/200 pravý/levý</t>
  </si>
  <si>
    <t>894812231</t>
  </si>
  <si>
    <t>Šachta PP DN425 roura korug hl 1250</t>
  </si>
  <si>
    <t>894812245</t>
  </si>
  <si>
    <t>Šachta PP DN425 redukce 425/315</t>
  </si>
  <si>
    <t>894812262</t>
  </si>
  <si>
    <t>Šachta PP DN 425 poklop litina plný</t>
  </si>
  <si>
    <t>28314147.A</t>
  </si>
  <si>
    <t>Fólie výstražná VF-300 š. 300mm hnědá "KANALIZACE"</t>
  </si>
  <si>
    <t>28611261.A</t>
  </si>
  <si>
    <t>Trubka kanalizační KG SN 8 PVC 160x4,7x3000</t>
  </si>
  <si>
    <t>28611263.A</t>
  </si>
  <si>
    <t>Trubka kanalizační KG SN 8 PVC 200x5,9x1000</t>
  </si>
  <si>
    <t>28611265.A</t>
  </si>
  <si>
    <t>Trubka kanalizační KG SN 8 PVC 200x5,9x5000</t>
  </si>
  <si>
    <t>SO 06.3 - SO 06.3 Přípojka dešťové kanalizace</t>
  </si>
  <si>
    <t>597101113</t>
  </si>
  <si>
    <t>Montáž odvodňovacího žlabu - polymerbeton včetně beton. lože C16/20,zatížení C 250, D 400 kN</t>
  </si>
  <si>
    <t>28698063</t>
  </si>
  <si>
    <t>Žlab odvodňovací 1m šedý, rošt šedý</t>
  </si>
  <si>
    <t>998225111</t>
  </si>
  <si>
    <t>894812315</t>
  </si>
  <si>
    <t>Šachta PP dno DN 600/200 průtočné</t>
  </si>
  <si>
    <t>894812333</t>
  </si>
  <si>
    <t>Šachta PP DN600 roura korug hl 3000</t>
  </si>
  <si>
    <t>894812376</t>
  </si>
  <si>
    <t>Šachta PP DN600 mříž+prst -40t</t>
  </si>
  <si>
    <t>28611260.A01</t>
  </si>
  <si>
    <t>Trubka kanalizační KG SN 12 PVC 160x4,7x1000</t>
  </si>
  <si>
    <t>28611261.A01</t>
  </si>
  <si>
    <t>Trubka kanalizační KG SN 12 PVC 160x4,7x3000</t>
  </si>
  <si>
    <t>28611262.A01</t>
  </si>
  <si>
    <t>Trubka kanalizační KG SN 12 PVC 160x4,7x5000</t>
  </si>
  <si>
    <t>Trubka kanalizační KG SN 12 PVC 200x5,9x1000</t>
  </si>
  <si>
    <t>28611265.A01</t>
  </si>
  <si>
    <t>Trubka kanalizační KG SN 12 PVC 200x5,9x6000</t>
  </si>
  <si>
    <t>SO 08 - SO 08 Odlučovač lehkých kapalin</t>
  </si>
  <si>
    <t>711 - Izolace proti vodě</t>
  </si>
  <si>
    <t>131201201</t>
  </si>
  <si>
    <t>Hloubení zapažených jam v hor.3 do 100 m3</t>
  </si>
  <si>
    <t>131201209</t>
  </si>
  <si>
    <t>Příplatek za lepivost - hloubení zapaž.jam v hor.3</t>
  </si>
  <si>
    <t>151101211</t>
  </si>
  <si>
    <t>Odstranění pažení stěn - příložné - hl. do 4 m</t>
  </si>
  <si>
    <t>Desky podkladní z betonu C 25/30 pro odlučovač</t>
  </si>
  <si>
    <t>894201211</t>
  </si>
  <si>
    <t>Betonování stěn odlučovače z betonu C 8/10</t>
  </si>
  <si>
    <t>894402211</t>
  </si>
  <si>
    <t>Osazení beton. skruží přechodových 60/100/70/9 včetně skruže přechod. TBR-Q 625/600/90/SPK (SLK)</t>
  </si>
  <si>
    <t>894421111</t>
  </si>
  <si>
    <t>Osazení betonových dílců šachet skruže rovné, na kroužek, do 0,5 t</t>
  </si>
  <si>
    <t>894800011</t>
  </si>
  <si>
    <t>Osazení odlučovače ropných látek průtok do 10 l/s</t>
  </si>
  <si>
    <t>899103111</t>
  </si>
  <si>
    <t>Osazení poklopu s rámem do 150 kg včetně dodávky poklopu lit. kruhového D 600</t>
  </si>
  <si>
    <t>59224100</t>
  </si>
  <si>
    <t>Skruž kanalizační TBS-Q 1000/250/90 mm</t>
  </si>
  <si>
    <t>odlučovač</t>
  </si>
  <si>
    <t>Odlučovač lehkých kapalin gravitační koalesčenční dvouplašťový skelet s armovací výztuží - 6 l/s</t>
  </si>
  <si>
    <t>998271301</t>
  </si>
  <si>
    <t>Přesun hmot pro kanalizace betonové, otevř. výkop</t>
  </si>
  <si>
    <t>Izolace proti vodě</t>
  </si>
  <si>
    <t>Izolace proti vlhk. vodorovná pásy přitavením 1 vrstva - včetně dodávky pásů 400H PE</t>
  </si>
  <si>
    <t>Přesun hmot pro izolace proti vodě, výšky do 6 m</t>
  </si>
  <si>
    <t xml:space="preserve">HZ Hošťálkovice - SO 01,SO 02,SO 03 a SO 04  - Elektroinstalace </t>
  </si>
  <si>
    <t xml:space="preserve">    8 - Trubní vedení</t>
  </si>
  <si>
    <t xml:space="preserve">    742 - Elektroinstalace - slaboproud</t>
  </si>
  <si>
    <t xml:space="preserve">    743 - Elektromontáže - hrubá montáž</t>
  </si>
  <si>
    <t xml:space="preserve">    744 - Elektromontáže - rozvody vodičů měděných</t>
  </si>
  <si>
    <t xml:space="preserve">    746 - Elektromontáže - soubory pro vodiče</t>
  </si>
  <si>
    <t xml:space="preserve">    747 - Elektromontáže - kompletace rozvodů</t>
  </si>
  <si>
    <t xml:space="preserve">    748 - Elektromontáže - osvětlovací zařízení a svítidla</t>
  </si>
  <si>
    <t>HZS - Hodinové zúčtovací sazby</t>
  </si>
  <si>
    <t>345710630</t>
  </si>
  <si>
    <t>trubka elektroinstalační ohebná z PVC (ČSN) 2323</t>
  </si>
  <si>
    <t>-803196026</t>
  </si>
  <si>
    <t>345711070</t>
  </si>
  <si>
    <t>trubka elektroinstalační pancéřová pevná z PH D 15,8/20 mm, délka 3m</t>
  </si>
  <si>
    <t>630897015</t>
  </si>
  <si>
    <t>345715210</t>
  </si>
  <si>
    <t>krabice univerzální rozvodná z PH s víčkem a svorkovnicí krabicovou šroubovací s vodiči 12x4 mm2, D 73,5 mm x 43 mm</t>
  </si>
  <si>
    <t>2103675153</t>
  </si>
  <si>
    <t>3457152101</t>
  </si>
  <si>
    <t>krabice odbočná PH s víčkem a svorkovnicí krabicovou šroubovací s vodiči 12x4 mm2, D 73,5 mm x 43 mm (1903;KR68,KU68/3L) vč.zapojení</t>
  </si>
  <si>
    <t>-2141023130</t>
  </si>
  <si>
    <t>345715440</t>
  </si>
  <si>
    <t>skříň rozvodná, 205x255 mm, hloubka 66 mm</t>
  </si>
  <si>
    <t>1585586129</t>
  </si>
  <si>
    <t>345714260</t>
  </si>
  <si>
    <t xml:space="preserve">krabice pancéřová z PH 117x117x58 mm 8110)8111) do 4mm2 včetně zapojení </t>
  </si>
  <si>
    <t>360192909</t>
  </si>
  <si>
    <t>345715630</t>
  </si>
  <si>
    <t xml:space="preserve">rozvodka krabicová z PH s víčkem a svorkovnicí krabicovou šroubovací s vodiči 20x4 mm2, D 103 mm x 50 mm včetně zapojení </t>
  </si>
  <si>
    <t>644772496</t>
  </si>
  <si>
    <t>345754910</t>
  </si>
  <si>
    <t>žlab kabelový pozinkovaný 2m/ks 50X62</t>
  </si>
  <si>
    <t>388642555</t>
  </si>
  <si>
    <t>345754920</t>
  </si>
  <si>
    <t>žlab kabelový pozinkovaný 2m/ks 50X125</t>
  </si>
  <si>
    <t>-1789935941</t>
  </si>
  <si>
    <t>345364620</t>
  </si>
  <si>
    <t>spínač nást.prost./vlh.3-pólový 16/25A -řazení 3</t>
  </si>
  <si>
    <t>-624949846</t>
  </si>
  <si>
    <t>345355120</t>
  </si>
  <si>
    <t xml:space="preserve">spínač jednopólový 10A bílý,včetně zapojení </t>
  </si>
  <si>
    <t>-1214108034</t>
  </si>
  <si>
    <t>345355530</t>
  </si>
  <si>
    <t>spínač včetně zapojení č.1(6)(1/0) IP44</t>
  </si>
  <si>
    <t>-460299155</t>
  </si>
  <si>
    <t>345355720</t>
  </si>
  <si>
    <t>spínač zapušť.včetně zapojení č.5 IP44</t>
  </si>
  <si>
    <t>-1758157413</t>
  </si>
  <si>
    <t>345355520</t>
  </si>
  <si>
    <t xml:space="preserve">přepínač střídavý řazení 6 10A 3553-01289 bílý,včetně zapojení </t>
  </si>
  <si>
    <t>-53058092</t>
  </si>
  <si>
    <t>217</t>
  </si>
  <si>
    <t>3453555201</t>
  </si>
  <si>
    <t>přepínač střídavý řazení 6 10A 3553-01289 bílý,včetně zapojení IP44</t>
  </si>
  <si>
    <t>-471044293</t>
  </si>
  <si>
    <t>345358010</t>
  </si>
  <si>
    <t>ovladač zapínací tlačítkový se signální doutnavkou, velkoplošný 10A 3553-91289</t>
  </si>
  <si>
    <t>-1583310709</t>
  </si>
  <si>
    <t>345354000</t>
  </si>
  <si>
    <t>přístroj spínače jednopólového 10A 3558-651B</t>
  </si>
  <si>
    <t>855044344</t>
  </si>
  <si>
    <t>327</t>
  </si>
  <si>
    <t>345367000</t>
  </si>
  <si>
    <t>rámeček pro spínače a zásuvky 3901A-B10 jednonásobný</t>
  </si>
  <si>
    <t>-1812711796</t>
  </si>
  <si>
    <t>219</t>
  </si>
  <si>
    <t>345355150</t>
  </si>
  <si>
    <t>spínač jednopólový osvětlení,vlhkosti,stmívač,infraspínač,apod.</t>
  </si>
  <si>
    <t>-831568777</t>
  </si>
  <si>
    <t>354415500</t>
  </si>
  <si>
    <t>podpěra vedení FeZn na lepenkovou krytinu a eternit 100 mm</t>
  </si>
  <si>
    <t>1353017129</t>
  </si>
  <si>
    <t>345551200</t>
  </si>
  <si>
    <t xml:space="preserve">zásuvka 2násobná 16A 3553-01289 bílá,průběžná montáž </t>
  </si>
  <si>
    <t>1821103920</t>
  </si>
  <si>
    <t>331</t>
  </si>
  <si>
    <t>345354020</t>
  </si>
  <si>
    <t>přístroj spínače jednopólového 10A 3559-A01345 bezšroubový</t>
  </si>
  <si>
    <t>1689973079</t>
  </si>
  <si>
    <t>345354080</t>
  </si>
  <si>
    <t>přístroj přepínače střídavého 10A 3559-A06345 bezšroubový</t>
  </si>
  <si>
    <t>-71111974</t>
  </si>
  <si>
    <t>333</t>
  </si>
  <si>
    <t>3453540001</t>
  </si>
  <si>
    <t>přístroj spínače jednopólového 10A 3558-A91345 1/0</t>
  </si>
  <si>
    <t>-1251417050</t>
  </si>
  <si>
    <t>345514100</t>
  </si>
  <si>
    <t>zásuvka datová 5014A-B01018 včetně krytu 100B</t>
  </si>
  <si>
    <t>482728407</t>
  </si>
  <si>
    <t>335</t>
  </si>
  <si>
    <t>345354250</t>
  </si>
  <si>
    <t>přístroj přepínače dvojitého střídavého 10A 3558-06940B IP44</t>
  </si>
  <si>
    <t>917815182</t>
  </si>
  <si>
    <t>345364940</t>
  </si>
  <si>
    <t>kryt spínače jednoduchý s průzorem 3558A-B653</t>
  </si>
  <si>
    <t>-1427885241</t>
  </si>
  <si>
    <t>329</t>
  </si>
  <si>
    <t>354416760</t>
  </si>
  <si>
    <t xml:space="preserve">podpěry vedení hromosvodu, Cu PV 3P 55 zámek </t>
  </si>
  <si>
    <t>-981701223</t>
  </si>
  <si>
    <t>345366010</t>
  </si>
  <si>
    <t>doutnavka signalizační 3916-22221</t>
  </si>
  <si>
    <t>-1439804714</t>
  </si>
  <si>
    <t>221</t>
  </si>
  <si>
    <t>3455512001</t>
  </si>
  <si>
    <t xml:space="preserve">zásuvka 2násobná 16A 3553-01289 bílá+přep.ochrana,průběžná montáž </t>
  </si>
  <si>
    <t>1939159976</t>
  </si>
  <si>
    <t>345514850</t>
  </si>
  <si>
    <t>zásuvka krytá pro vlhké prostředí 5518-3929 S šedá 1x DIN.IP44</t>
  </si>
  <si>
    <t>345011954</t>
  </si>
  <si>
    <t>223</t>
  </si>
  <si>
    <t>345518440</t>
  </si>
  <si>
    <t>zásuvka CEE do 500V typ CZ,1653 3P+N+Z</t>
  </si>
  <si>
    <t>157819054</t>
  </si>
  <si>
    <t>345363320</t>
  </si>
  <si>
    <t xml:space="preserve">Tlačítko v plast.skřini se sklem 1-CENTRAL(TOTAL)-STOP </t>
  </si>
  <si>
    <t>1784762004</t>
  </si>
  <si>
    <t>357117150</t>
  </si>
  <si>
    <t>skříň s různou náplní do 20kg</t>
  </si>
  <si>
    <t>-374397226</t>
  </si>
  <si>
    <t>229</t>
  </si>
  <si>
    <t>345629050</t>
  </si>
  <si>
    <t>svornice ochranná 6236-30 16 mm2 63A(poteniál)</t>
  </si>
  <si>
    <t>2016082108</t>
  </si>
  <si>
    <t>348144050</t>
  </si>
  <si>
    <t>svítidlo 40-75W přisazené IP43-56</t>
  </si>
  <si>
    <t>-2490068</t>
  </si>
  <si>
    <t>231</t>
  </si>
  <si>
    <t>348212750</t>
  </si>
  <si>
    <t>svítidlo žárovkové max.40W(LED) nástěnné venkovní s infraspínačem</t>
  </si>
  <si>
    <t>934461778</t>
  </si>
  <si>
    <t>348144340</t>
  </si>
  <si>
    <t>svítidlo zářivkové stropní přímé, mřížka parabolická, indukční předřadník s kompenzací, 1x18W</t>
  </si>
  <si>
    <t>522455106</t>
  </si>
  <si>
    <t>233</t>
  </si>
  <si>
    <t>348144350</t>
  </si>
  <si>
    <t>svítidlo zářivkové stropní přímé, mřížka parabolická, indukční předřadník s kompenzací, 1x36W IP20</t>
  </si>
  <si>
    <t>-1076800551</t>
  </si>
  <si>
    <t>348144410</t>
  </si>
  <si>
    <t>svítidlo zářivkové stropní přímé, mřížka parabolická, indukční předřadník s kompenzací, 3x18W IP20</t>
  </si>
  <si>
    <t>-1156511463</t>
  </si>
  <si>
    <t>235</t>
  </si>
  <si>
    <t>348144390</t>
  </si>
  <si>
    <t>svítidlo zářivkové stropní přímé, mřížka parabolická, indukční předřadník s kompenzací, 2x36W IP20</t>
  </si>
  <si>
    <t>1569938272</t>
  </si>
  <si>
    <t>3481443901</t>
  </si>
  <si>
    <t>svítidlo zářivkové stropní přímé, mřížka parabolická, indukční předřadník s kompenzací, 2x36W IP 55-66</t>
  </si>
  <si>
    <t>1787642212</t>
  </si>
  <si>
    <t>237</t>
  </si>
  <si>
    <t>3481443902</t>
  </si>
  <si>
    <t>svítidlo zářivkové stropní přímé, mřížka parabolická, indukční předřadník s kompenzací, 2x36W IP55-66 do řady</t>
  </si>
  <si>
    <t>2008553459</t>
  </si>
  <si>
    <t>Pol64</t>
  </si>
  <si>
    <t xml:space="preserve">zásuvka PC  2xRJ45 pod nebo na omítku</t>
  </si>
  <si>
    <t>ceník výrobce</t>
  </si>
  <si>
    <t>Pol65</t>
  </si>
  <si>
    <t>zásuvka audio pod nebo na omítku</t>
  </si>
  <si>
    <t>Pol78</t>
  </si>
  <si>
    <t>ČIDLO POZARNI AUTONOMNÍ</t>
  </si>
  <si>
    <t>305</t>
  </si>
  <si>
    <t>348344010</t>
  </si>
  <si>
    <t>svítidlo LED BRS 15W/230V s infraspínačem IP40</t>
  </si>
  <si>
    <t>165444762</t>
  </si>
  <si>
    <t>Pol92</t>
  </si>
  <si>
    <t xml:space="preserve">KABEL AUDIO  2x4mm2</t>
  </si>
  <si>
    <t xml:space="preserve">ceník výrobce </t>
  </si>
  <si>
    <t>348381100</t>
  </si>
  <si>
    <t xml:space="preserve">svítidlo trvalé nouzové osvětlení, IP66,  1x36W, 1h</t>
  </si>
  <si>
    <t>1458681079</t>
  </si>
  <si>
    <t>307</t>
  </si>
  <si>
    <t>348381130</t>
  </si>
  <si>
    <t xml:space="preserve">svítidlo trvalé nouzové osvětlení, IP66,  2x36W, 1h</t>
  </si>
  <si>
    <t>1024781821</t>
  </si>
  <si>
    <t>Pol95</t>
  </si>
  <si>
    <t>ZEM.DUZ DRZAK OCHR.UHEL.DO ZDI</t>
  </si>
  <si>
    <t>Ks</t>
  </si>
  <si>
    <t>Pol96</t>
  </si>
  <si>
    <t>ZEM.DRAT FEZN 10 MM (0.62 kg/m)</t>
  </si>
  <si>
    <t>Kg</t>
  </si>
  <si>
    <t>354418300</t>
  </si>
  <si>
    <t>úhelník ochranný na ochranu svodu - 1700 mm, FeZn</t>
  </si>
  <si>
    <t>1805775735</t>
  </si>
  <si>
    <t>311</t>
  </si>
  <si>
    <t>354410770</t>
  </si>
  <si>
    <t>drát průměr 8 mm AlMgSi</t>
  </si>
  <si>
    <t>1813582888</t>
  </si>
  <si>
    <t>354414900</t>
  </si>
  <si>
    <t>podpěra vedení FeZn na hřebenáče a prejzovou krytinu 120 mm</t>
  </si>
  <si>
    <t>1505782269</t>
  </si>
  <si>
    <t>313</t>
  </si>
  <si>
    <t>354416100</t>
  </si>
  <si>
    <t>podpěra vedení FeZn na skleněný světlík 50 mm</t>
  </si>
  <si>
    <t>-2017671413</t>
  </si>
  <si>
    <t>231701530</t>
  </si>
  <si>
    <t>pěna montážní protipožární polyuretanová jednosložková 750 ml, požární odolnost více než 360 minut</t>
  </si>
  <si>
    <t>-1750240374</t>
  </si>
  <si>
    <t>293</t>
  </si>
  <si>
    <t>341408240</t>
  </si>
  <si>
    <t>vodič silový s Cu jádrem CY H07 V-U 2,50 mm2</t>
  </si>
  <si>
    <t>1759953063</t>
  </si>
  <si>
    <t>354418750</t>
  </si>
  <si>
    <t>svorka křížová pro vodič D 6-10 mm</t>
  </si>
  <si>
    <t>821102779</t>
  </si>
  <si>
    <t>315</t>
  </si>
  <si>
    <t>354418850</t>
  </si>
  <si>
    <t>svorka spojovací pro lano D 8-10 mm</t>
  </si>
  <si>
    <t>-608793702</t>
  </si>
  <si>
    <t>354419250</t>
  </si>
  <si>
    <t>svorka zkušební pro lano D 6-12 mm, FeZn</t>
  </si>
  <si>
    <t>609932290</t>
  </si>
  <si>
    <t>317</t>
  </si>
  <si>
    <t>354418600</t>
  </si>
  <si>
    <t>svorka FeZn k jímací tyči - 4 šrouby</t>
  </si>
  <si>
    <t>1055229018</t>
  </si>
  <si>
    <t>354419050</t>
  </si>
  <si>
    <t>svorka připojovací k připojení okapových žlabů</t>
  </si>
  <si>
    <t>-1594313472</t>
  </si>
  <si>
    <t>319</t>
  </si>
  <si>
    <t>354419860</t>
  </si>
  <si>
    <t>svorka odbočovací a spojovací pro pásek 30x4 mm, FeZn</t>
  </si>
  <si>
    <t>-850397942</t>
  </si>
  <si>
    <t>354419960</t>
  </si>
  <si>
    <t>svorka odbočovací a spojovací pro spojování kruhových a páskových vodičů, FeZn</t>
  </si>
  <si>
    <t>-1302819801</t>
  </si>
  <si>
    <t>321</t>
  </si>
  <si>
    <t>354420620</t>
  </si>
  <si>
    <t>pás zemnící 30 x 4 mm FeZn</t>
  </si>
  <si>
    <t>-793988881</t>
  </si>
  <si>
    <t>354420900</t>
  </si>
  <si>
    <t>tyč zemnící 2 m FeZn</t>
  </si>
  <si>
    <t>1054495673</t>
  </si>
  <si>
    <t>341408260</t>
  </si>
  <si>
    <t>vodič silový s Cu jádrem CY H07 V-U 6 mm2</t>
  </si>
  <si>
    <t>1659639376</t>
  </si>
  <si>
    <t>295</t>
  </si>
  <si>
    <t>3411103001</t>
  </si>
  <si>
    <t xml:space="preserve">kabel silový s Cu jádrem CYKY-O  3x1,5 mm2 (A)</t>
  </si>
  <si>
    <t>978012415</t>
  </si>
  <si>
    <t>341110300</t>
  </si>
  <si>
    <t>kabel silový s Cu jádrem CYKY 3x1,5 mm2</t>
  </si>
  <si>
    <t>1362149555</t>
  </si>
  <si>
    <t>297</t>
  </si>
  <si>
    <t>341110360</t>
  </si>
  <si>
    <t>kabel silový s Cu jádrem CYKY 3x2,5 mm2</t>
  </si>
  <si>
    <t>-846948306</t>
  </si>
  <si>
    <t>341110760</t>
  </si>
  <si>
    <t>kabel silový s Cu jádrem CYKY 4x10 mm2</t>
  </si>
  <si>
    <t>305480900</t>
  </si>
  <si>
    <t>299</t>
  </si>
  <si>
    <t>341110900</t>
  </si>
  <si>
    <t>kabel silový s Cu jádrem CYKY 5x1,5 mm2</t>
  </si>
  <si>
    <t>-217393846</t>
  </si>
  <si>
    <t>341110980</t>
  </si>
  <si>
    <t>kabel silový s Cu jádrem CYKY 5x4 mm2</t>
  </si>
  <si>
    <t>-2008012100</t>
  </si>
  <si>
    <t>301</t>
  </si>
  <si>
    <t>341111000</t>
  </si>
  <si>
    <t>kabel silový s Cu jádrem CYKY 5x6 mm2</t>
  </si>
  <si>
    <t>1174015085</t>
  </si>
  <si>
    <t>341215500</t>
  </si>
  <si>
    <t>kabel sdělovací JYTY Al laminovanou fólií 2x1 mm</t>
  </si>
  <si>
    <t>1580805214</t>
  </si>
  <si>
    <t>303</t>
  </si>
  <si>
    <t>341215800</t>
  </si>
  <si>
    <t xml:space="preserve">kabel sdělovací UPT 4x2x0,5 CAT 5 PVC </t>
  </si>
  <si>
    <t>800804633</t>
  </si>
  <si>
    <t>341215860</t>
  </si>
  <si>
    <t>kabel sdělovací CXKE-R 3Ox1,5</t>
  </si>
  <si>
    <t>-922060748</t>
  </si>
  <si>
    <t>Pol108</t>
  </si>
  <si>
    <t>ZEM.PODPERA PV 21 BETONOVA ZAMACK.</t>
  </si>
  <si>
    <t>Pol110</t>
  </si>
  <si>
    <t>ZEM.PODPERA PV 22 SVAROVANA</t>
  </si>
  <si>
    <t>Pol111</t>
  </si>
  <si>
    <t>ZEM.OCHR. UHELNIK OU</t>
  </si>
  <si>
    <t>374141300</t>
  </si>
  <si>
    <t>zvonek ZV56</t>
  </si>
  <si>
    <t>1907952749</t>
  </si>
  <si>
    <t>325</t>
  </si>
  <si>
    <t>374141350</t>
  </si>
  <si>
    <t>zvonek GONG TIONI 8V</t>
  </si>
  <si>
    <t>-177674512</t>
  </si>
  <si>
    <t>Pol116</t>
  </si>
  <si>
    <t xml:space="preserve">INFRASPINAC  IS 3360 BILY</t>
  </si>
  <si>
    <t>Pol117</t>
  </si>
  <si>
    <t xml:space="preserve">K.OKO 7580-07  16/6 SROUBOVACI</t>
  </si>
  <si>
    <t>Pol118</t>
  </si>
  <si>
    <t xml:space="preserve">ZASUVKA  16/5 112001</t>
  </si>
  <si>
    <t>323</t>
  </si>
  <si>
    <t>283231300</t>
  </si>
  <si>
    <t>fólie výstražná plná -blesk šířka 33cm</t>
  </si>
  <si>
    <t>1380241768</t>
  </si>
  <si>
    <t>Pol119</t>
  </si>
  <si>
    <t>SVORKA EPS 2 S KRYTEM</t>
  </si>
  <si>
    <t>Pol120</t>
  </si>
  <si>
    <t>DOUTNAVKA 3916-22221 SIGNALIZACNI</t>
  </si>
  <si>
    <t>357116460</t>
  </si>
  <si>
    <t xml:space="preserve">rozvaděč elektroměrový plastový ER212/PVP7P  1x dvousazbový</t>
  </si>
  <si>
    <t>-41816710</t>
  </si>
  <si>
    <t>Pol127</t>
  </si>
  <si>
    <t xml:space="preserve">ZAS.AUDIO   JACK 3.5MM</t>
  </si>
  <si>
    <t>337</t>
  </si>
  <si>
    <t>3455148501</t>
  </si>
  <si>
    <t xml:space="preserve">zásuvka krytá pro vlhké prostředí 5513A-C02357B dvoj.natočená </t>
  </si>
  <si>
    <t>1049749688</t>
  </si>
  <si>
    <t>3453542501</t>
  </si>
  <si>
    <t>přístroj přepínače dvojitého střídavého 10A 3558-05940B IP44</t>
  </si>
  <si>
    <t>1615772634</t>
  </si>
  <si>
    <t>Pol128</t>
  </si>
  <si>
    <t>ZAS.5518-2029S DVOJZAS.PLAST IP44</t>
  </si>
  <si>
    <t xml:space="preserve">CENÍK VÝROBCE </t>
  </si>
  <si>
    <t>Pol129</t>
  </si>
  <si>
    <t xml:space="preserve">TLAČÍTKO   STOP  VE SKŘÍNI SE SKLEM</t>
  </si>
  <si>
    <t>Pol130</t>
  </si>
  <si>
    <t xml:space="preserve">KONEKT.  A-1208.00 RJ45-8 CAT5</t>
  </si>
  <si>
    <t>Pol131</t>
  </si>
  <si>
    <t>ZAS.5513A-C02357B DVOJ.NATOCENA</t>
  </si>
  <si>
    <t>Pol132</t>
  </si>
  <si>
    <t>SP.TG.3558-05940B IP44</t>
  </si>
  <si>
    <t>341</t>
  </si>
  <si>
    <t>358224030</t>
  </si>
  <si>
    <t>jistič 3pólový-charakteristika B 25A</t>
  </si>
  <si>
    <t>440056004</t>
  </si>
  <si>
    <t>Pol136</t>
  </si>
  <si>
    <t>ZAS.5593A-02357 B</t>
  </si>
  <si>
    <t>CENÍK VÝROBCE</t>
  </si>
  <si>
    <t>Pol137</t>
  </si>
  <si>
    <t>KR.KT 250</t>
  </si>
  <si>
    <t>Pol138</t>
  </si>
  <si>
    <t>KR.KU 68-1903</t>
  </si>
  <si>
    <t>Pol139</t>
  </si>
  <si>
    <t>KR.KU 68-1901</t>
  </si>
  <si>
    <t>Pol140</t>
  </si>
  <si>
    <t>KR.Z PH 8110</t>
  </si>
  <si>
    <t>Pol141</t>
  </si>
  <si>
    <t>PASKA CU 50CM</t>
  </si>
  <si>
    <t>Pol142</t>
  </si>
  <si>
    <t>ZEM.SVORKA ZSA16</t>
  </si>
  <si>
    <t>Pol144</t>
  </si>
  <si>
    <t>KR.KR 97/5</t>
  </si>
  <si>
    <t>Pol146</t>
  </si>
  <si>
    <t>SMRST.TRUBICE TLS 19/6</t>
  </si>
  <si>
    <t>Pol148</t>
  </si>
  <si>
    <t>SPOJKA SZM 1</t>
  </si>
  <si>
    <t>Pol150</t>
  </si>
  <si>
    <t>NOSNIK NZ100</t>
  </si>
  <si>
    <t>Pol151</t>
  </si>
  <si>
    <t>SPOJKA SZM 1 - ZAR.ZINEK</t>
  </si>
  <si>
    <t>Pol162</t>
  </si>
  <si>
    <t xml:space="preserve">KABEL  HDMI   10M (DIAPROJEKTOR)</t>
  </si>
  <si>
    <t>Pol163</t>
  </si>
  <si>
    <t xml:space="preserve">PILIR PRO  SKŘÍN ER212</t>
  </si>
  <si>
    <t>Pol164</t>
  </si>
  <si>
    <t>SKRIN SE ZÁSUVKAMA (1X32A/400, 2X16A/230V) IP44</t>
  </si>
  <si>
    <t>Pol166</t>
  </si>
  <si>
    <t>ROZV. 2U-18 S VYZBROJI DLE PROJEKTU</t>
  </si>
  <si>
    <t>KAL.CENA</t>
  </si>
  <si>
    <t>Pol167</t>
  </si>
  <si>
    <t xml:space="preserve">Vačk.sp. 16A/230V  se zámkem v krytí IP54</t>
  </si>
  <si>
    <t>Pol168</t>
  </si>
  <si>
    <t xml:space="preserve">Vačk.sp. 16A/230V  v krytí IP54</t>
  </si>
  <si>
    <t>132201101</t>
  </si>
  <si>
    <t>Hloubení zapažených i nezapažených rýh šířky do 600 mm s urovnáním dna do předepsaného profilu a spádu v hornině tř. 3 do 100 m3</t>
  </si>
  <si>
    <t>-2117733463</t>
  </si>
  <si>
    <t xml:space="preserve">Poznámka k souboru cen:_x000d_
1. V cenách jsou započteny i náklady na přehození výkopku na přilehlém terénu na vzdálenost do 3 m od podélné osy rýhy nebo naložení na dopravní prostředek. 2. Ceny jsou určeny pro rýhy: a) šířky přes 200 do 300 mm a hloubky do 750 mm, b) šířky přes 300 do 400 mm a hloubky do 1 000 mm, c) šířky přes 400 do 500 mm a hloubky do 1 250 mm, d) šířky přes 500 do 600 mm a hloubky do 1 500 mm. 3. Náklady na svislé přemístění výkopku nad 1 m hloubky se určí dle ustanovení článku č. 3161 všeobecných podmínek katalogu. </t>
  </si>
  <si>
    <t>0,35*0,8*30</t>
  </si>
  <si>
    <t>Svislé přemístění výkopku bez naložení do dopravní nádoby avšak s vyprázdněním dopravní nádoby na hromadu nebo do dopravního prostředku z horniny tř. 1 až 4, při hloubce výkopu přes 1 do 2,5 m</t>
  </si>
  <si>
    <t>-686407300</t>
  </si>
  <si>
    <t xml:space="preserve">Poznámka k souboru cen:_x000d_
1. Ceny -1151 až -1158 lze použít i pro svislé přemístění materiálu a stavební suti z konstrukcí ze zdiva cihelného nebo kamenného, z betonu prostého, prokládaného, železového i předpjatého, pokud tyto konstrukce byly vybourány ve výkopišti. 2. Ceny pro hloubku přes 1 do 2,5 m, přes 2,5 m do 4 m atd. jsou určeny pro svislé přemístění výkopku od 0 do 2,5 m, od 0 do 4 m atd. 3. Množství materiálu i stavební suti z rozbouraných konstrukcí pro přemístění se rovná objemu konstrukcí před rozbouráním. </t>
  </si>
  <si>
    <t>283</t>
  </si>
  <si>
    <t>Zásyp sypaninou z jakékoliv horniny s uložením výkopku ve vrstvách se zhutněním jam, šachet, rýh nebo kolem objektů v těchto vykopávkách</t>
  </si>
  <si>
    <t>70699827</t>
  </si>
  <si>
    <t xml:space="preserve">Poznámka k souboru cen:_x000d_
1. Ceny 174 10- . . jsou určeny pro zhutněné zásypy s mírou zhutnění: a) z hornin soudržných do 100 % PS, b) z hornin nesoudržných do I(d) 0,9, c) z hornin kamenitých pro jakoukoliv míru zhutnění. 2. Je-li projektem předepsáno vyšší zhutnění, podle bodu a) a b) poznámky č 1., ocení se zásyp individuálně. 3. Ceny nelze použít pro zásyp rýh pro drenážní trativody pro lesnicko-technické meliorace a zemědělské. Zásyp těchto rýh se oceňuje cenami souboru cen 174 20-3 . části A 03 Zemní práce pro objekty oborů 831 až 833. Nezhutněný zásyp odvodňovacích kanálů z betonových a železobetonových trub v polních a lučních tratích se oceňuje cenou -1101 Zásyp sypaninou rýh bez ohledu na šířku kanálu; cena obsahuje i náklady na ruční nezhutněný zásyp výšky do 200 mm nad vrchol potrubí. 4. V cenách 10-1101, 10-1103, 20-1101 a 20-1103 je započteno přemístění sypaniny ze vzdálenosti 10 m od kraje výkopu nebo zasypávaného prostoru, měřeno k těžišti skládky. 5. V ceně 10-1102 je započteno přemístění sypaniny ze vzdálenosti 15 m od hrany zasypávaného prostoru, měřeno k těžišti skládky. 6. Objem zásypu je rozdíl objemu výkopu a objemu do něho vestavěných konstrukcí nebo uložených vedení i s jejich obklady a podklady (tento objem se nazývá objemem horniny vytlačené konstrukcí). Objem potrubí do DN 180, příp. i s obalem, se od objemu zásypu neodečítá. Pro stanovení objemu zásypu se od objemu výkopu odečítá i objem obsypu potrubí oceňovaný cenami souboru cen 175 10-11 Obsyp potrubí, přichází-li v úvahu . 7. Odklizení zbylého výkopku po provedení zásypu zářezů se šikmými stěnami pro podzemní vedení nebo zásypu jam a rýh pro podzemní vedení se oceňuje, je-li objem zbylého výkopku: a) do 1 m3 na 1 m vedení a jedná se o výkopek neulehlý - cenami souboru cen 167 10-110 Nakládání výkopku nebo sypaniny a 162 . 0-1 . Vodorovné přemístění výkopku. V případě, že se jedná o výkopek ulehlý - rozpojení a naložení výkopku cenami souboru cen 122 . 0-1 . souboru cen 162 . 0-1 . Vodorovné přemístění výkopku; b) přes 1 m3 na 1 m vedení, jestliže projekt předepíše, že se zbylý výkopek bude odklízet zároveň s prováděním vykopávky, pouze přemístění výkopku cenami souboru cen 162 . 0-1 . Vodorovné přemístění výkopku. Při zmíněném objemu zbylého výkopku se neoceňuje ani naložení ani rozpojení výkopku. Jestliže se zbylý výkopek neodklízí, nýbrž rozprostírá podél výkopu a nad výkopem, platí poznámka č. 8. 8. Rozprostření zbylého výkopku podél výkopu a nad výkopem po provedení zásypů zářezů se šikmými stěnami pro podzemní vedení nebo zásypu jam a rýh pro podzemní vedení se oceňuje: a) cenou 171 20-1101 Uložení sypaniny do nezhutněných násypů, není-li projektem předepsáno zhutnění rozprostřeného zbylého výkopku, b) cenou 171 10-1111 Uložení sypaniny do násypů z hornin sypkých, je-li předepsáno zhutnění rozprostřeného zbylého výkopku, a to v objemu vypočteném podle poznámky č.6, příp. zmenšeném o objem výkopku, který byl již odklizen. 9. Míru zhutnění předepisuje projekt. </t>
  </si>
  <si>
    <t>339</t>
  </si>
  <si>
    <t>581565620</t>
  </si>
  <si>
    <t>písek podsypový spárovací, 1 mm bal.40 kg</t>
  </si>
  <si>
    <t>-811865876</t>
  </si>
  <si>
    <t>Lože pod potrubí, stoky a drobné objekty v otevřeném výkopu z písku a štěrkopísku do 63 mm</t>
  </si>
  <si>
    <t>1568623413</t>
  </si>
  <si>
    <t xml:space="preserve">Poznámka k souboru cen:_x000d_
1. Ceny -1111 a -1192 lze použít i pro zřízení sběrných vrstev nad drenážními trubkami. 2. V cenách -5111 a -1192 jsou započteny i náklady na prohození výkopku získaného při zemních pracích. </t>
  </si>
  <si>
    <t>0,35*0,1*100</t>
  </si>
  <si>
    <t>285</t>
  </si>
  <si>
    <t>899722113</t>
  </si>
  <si>
    <t>Krytí potrubí z plastů výstražnou fólií z PVC šířky 34cm</t>
  </si>
  <si>
    <t>-1848431640</t>
  </si>
  <si>
    <t>953991111</t>
  </si>
  <si>
    <t>Dodání a osazení hmoždinek včetně vyvrtání otvorů (s dodáním hmot) ve stěnách do zdiva z cihel nebo měkkého kamene, vnější profil hmoždinky 6 až 8 mm</t>
  </si>
  <si>
    <t>1794040081</t>
  </si>
  <si>
    <t>971033131</t>
  </si>
  <si>
    <t>Vybourání otvorů ve zdivu základovém nebo nadzákladovém z cihel, tvárnic, příčkovek z cihel pálených na maltu vápennou nebo vápenocementovou průměru profilu do 60 mm, tl. do 150 mm</t>
  </si>
  <si>
    <t>-1459198503</t>
  </si>
  <si>
    <t>291</t>
  </si>
  <si>
    <t>971033141</t>
  </si>
  <si>
    <t>Vybourání otvorů ve zdivu základovém nebo nadzákladovém z cihel, tvárnic, příčkovek z cihel pálených na maltu vápennou nebo vápenocementovou průměru profilu do 60 mm, tl. do 300 mm</t>
  </si>
  <si>
    <t>816343974</t>
  </si>
  <si>
    <t>289</t>
  </si>
  <si>
    <t>973031324</t>
  </si>
  <si>
    <t>Vysekání výklenků nebo kapes ve zdivu z cihel na maltu vápennou nebo vápenocementovou kapes, plochy do 0,10 m2, hl. do 150 mm</t>
  </si>
  <si>
    <t>-994928290</t>
  </si>
  <si>
    <t>287</t>
  </si>
  <si>
    <t>974031132</t>
  </si>
  <si>
    <t>Vysekání rýh ve zdivu cihelném na maltu vápennou nebo vápenocementovou do hl. 50 mm a šířky do 70 mm</t>
  </si>
  <si>
    <t>715715518</t>
  </si>
  <si>
    <t>974031134</t>
  </si>
  <si>
    <t>Vysekání rýh ve zdivu cihelném na maltu vápennou nebo vápenocementovou do hl. 50 mm a šířky do 150 mm</t>
  </si>
  <si>
    <t>-1810781466</t>
  </si>
  <si>
    <t>742</t>
  </si>
  <si>
    <t>Elektroinstalace - slaboproud</t>
  </si>
  <si>
    <t>225</t>
  </si>
  <si>
    <t>742111200</t>
  </si>
  <si>
    <t>Montáž rozvodnic oceloplechových nebo plastových bez zapojení vodičů běžných, hmotnosti do 50 kg</t>
  </si>
  <si>
    <t>421812549</t>
  </si>
  <si>
    <t>742221110</t>
  </si>
  <si>
    <t>Montáž rozváděčů litinových, hliníkových nebo plastových bez zapojení vodičů sestavy hmotnosti do 50 kg</t>
  </si>
  <si>
    <t>955824652</t>
  </si>
  <si>
    <t>261</t>
  </si>
  <si>
    <t>742222200</t>
  </si>
  <si>
    <t xml:space="preserve">Montáž rozváděčů litinových, hliníkových nebo plastových bez zapojení vodičů skříněk hmotnosti do 20 kg s různou náplní </t>
  </si>
  <si>
    <t>-1703209502</t>
  </si>
  <si>
    <t>227</t>
  </si>
  <si>
    <t>742311310</t>
  </si>
  <si>
    <t xml:space="preserve">Montáž skříní pojistkových tenkocementových pilířů pro skříně bez základů, typ bez zapojení vodičů </t>
  </si>
  <si>
    <t>1594111243</t>
  </si>
  <si>
    <t>742811310</t>
  </si>
  <si>
    <t xml:space="preserve">Montáž svorkovnic do rozváděčů s popisnými štítky se zapojením vodičů na jedné straně řadových, průřezové plochy vodičů do ochranných </t>
  </si>
  <si>
    <t>-967524794</t>
  </si>
  <si>
    <t>743</t>
  </si>
  <si>
    <t>Elektromontáže - hrubá montáž</t>
  </si>
  <si>
    <t>239</t>
  </si>
  <si>
    <t>743112315</t>
  </si>
  <si>
    <t>Montáž trubek elektroinstalačních s nasunutím nebo našroubováním do krabic plastových ohebných, uložených pod omítku, D 23 mm</t>
  </si>
  <si>
    <t>96894478</t>
  </si>
  <si>
    <t>743123134</t>
  </si>
  <si>
    <t>Montáž trubek pancéřových elektroinstalačních s nasunutím nebo našroubováním do krabic kovových tuhých závitových, uložených pod omítku, D 21 mm</t>
  </si>
  <si>
    <t>1923856650</t>
  </si>
  <si>
    <t>743412111</t>
  </si>
  <si>
    <t xml:space="preserve">Montáž krabic elektroinstalačních bez napojení na trubky a lišty, demontáže a montáže víčka a přístroje přístrojových zapuštěných plastových kruhových </t>
  </si>
  <si>
    <t>-702007176</t>
  </si>
  <si>
    <t>241</t>
  </si>
  <si>
    <t>743414111</t>
  </si>
  <si>
    <t xml:space="preserve">Montáž krabic elektroinstalačních bez napojení na trubky a lišty, demontáže a montáže víčka a přístroje rozvodek se zapojením vodičů na svorkovnici zapuštěných plastových kruhových </t>
  </si>
  <si>
    <t>891529739</t>
  </si>
  <si>
    <t>243</t>
  </si>
  <si>
    <t>-1897242239</t>
  </si>
  <si>
    <t>743414122</t>
  </si>
  <si>
    <t>Montáž krabic elektroinstalačních bez napojení na trubky a lišty, demontáže a montáže víčka a přístroje rozvodek se zapojením vodičů na svorkovnici zapuštěných plastových čtyřhranných bez svorkovnic</t>
  </si>
  <si>
    <t>2048719278</t>
  </si>
  <si>
    <t>245</t>
  </si>
  <si>
    <t>743421121</t>
  </si>
  <si>
    <t xml:space="preserve">Montáž krabic pancéřových bez napojení na trubky a lišty a demontáže a montáže víčka protahovacích nebo odbočných plastových čtyřhranných </t>
  </si>
  <si>
    <t>1436729212</t>
  </si>
  <si>
    <t>743552122</t>
  </si>
  <si>
    <t>Montáž žlabů bez stojiny a výložníků kovových s podpěrkami a příslušenstvím bez víka, šířky do 100 mm</t>
  </si>
  <si>
    <t>-249913279</t>
  </si>
  <si>
    <t>247</t>
  </si>
  <si>
    <t>743552123</t>
  </si>
  <si>
    <t>Montáž žlabů bez stojiny a výložníků kovových s podpěrkami a příslušenstvím bez víka, šířky do 125 mm</t>
  </si>
  <si>
    <t>-1243013983</t>
  </si>
  <si>
    <t>273</t>
  </si>
  <si>
    <t>743619241</t>
  </si>
  <si>
    <t>Montáž uzemňovacího vedení s upevněním, propojením a připojením pomocí svorek doplňků ochranného pospojování ostatních konstrukcí vodičem průřezu do 16 mm2 uloženým volně nebo pod omítkou</t>
  </si>
  <si>
    <t>1588324491</t>
  </si>
  <si>
    <t>267</t>
  </si>
  <si>
    <t>743621110</t>
  </si>
  <si>
    <t>Montáž hromosvodného vedení svodových drátů nebo lan s podpěrami, D do 10 mm</t>
  </si>
  <si>
    <t>-1074847252</t>
  </si>
  <si>
    <t xml:space="preserve">Poznámka k souboru cen:_x000d_
1. Svodovými dráty se rozumí i jímací vedení na střeše. </t>
  </si>
  <si>
    <t>743622100</t>
  </si>
  <si>
    <t xml:space="preserve">Montáž hromosvodného vedení svorek se 2 šrouby, </t>
  </si>
  <si>
    <t>1361308236</t>
  </si>
  <si>
    <t>269</t>
  </si>
  <si>
    <t>743622200</t>
  </si>
  <si>
    <t xml:space="preserve">Montáž hromosvodného vedení svorek se 3 a více šrouby, </t>
  </si>
  <si>
    <t>-577736267</t>
  </si>
  <si>
    <t>743622320</t>
  </si>
  <si>
    <t>Montáž hromosvodného vedení svorek na potrubí se zhotovením pásku</t>
  </si>
  <si>
    <t>2083552000</t>
  </si>
  <si>
    <t>743624110</t>
  </si>
  <si>
    <t>Montáž hromosvodného vedení ochranných prvků úhelníků nebo trubek s držáky do zdiva</t>
  </si>
  <si>
    <t>-1489809461</t>
  </si>
  <si>
    <t>271</t>
  </si>
  <si>
    <t>743642100</t>
  </si>
  <si>
    <t>Montáž zemnicích desek a tyčí s připojením na svodové nebo uzemňovací vedení bez příslušenství tyčí délky do 2 m</t>
  </si>
  <si>
    <t>-1984773757</t>
  </si>
  <si>
    <t>744</t>
  </si>
  <si>
    <t>Elektromontáže - rozvody vodičů měděných</t>
  </si>
  <si>
    <t>744221111</t>
  </si>
  <si>
    <t>Montáž izolovaných vodičů měděných bez ukončení uložených v trubkách nebo lištách do 1 kV zatahovacích sk. 1 - CY, CYA, CYY, průřezu žíly 0,5 až 4 mm2</t>
  </si>
  <si>
    <t>-1871545488</t>
  </si>
  <si>
    <t>275</t>
  </si>
  <si>
    <t>744221113</t>
  </si>
  <si>
    <t>Montáž izolovaných vodičů měděných bez ukončení uložených v trubkách nebo lištách do 1 kV zatahovacích sk. 1 - CY, CYA, CYY, průřezu žíly 10 mm2</t>
  </si>
  <si>
    <t>500812383</t>
  </si>
  <si>
    <t>744231140</t>
  </si>
  <si>
    <t xml:space="preserve">Montáž izolovaných vodičů měděných bez ukončení, uložených volně do 1 kV sk. 1 - CSAO, CY, CYA, CYY, H05V, H07V, NYM, NYY, YY, průřezu žíly 95 až 120 mm2 -uzemnění v zemi </t>
  </si>
  <si>
    <t>-1360713709</t>
  </si>
  <si>
    <t>744231150</t>
  </si>
  <si>
    <t xml:space="preserve">Montáž izolovaných vodičů měděných bez ukončení, uložených volně do 1 kV sk. 1 - CSAO, CY, CYA, CYY, H05V, H07V, NYM, NYY, YY, průřezu žíly R8-10 mm-uzemnění v zemi </t>
  </si>
  <si>
    <t>514155359</t>
  </si>
  <si>
    <t>279</t>
  </si>
  <si>
    <t>744733110</t>
  </si>
  <si>
    <t>Montáž kabelů měděných návěstních, ovládacích nebo sdělovacích bez ukončení uložených volně sk. 21 - BYFY, SYKFY, SYKY, počtu a průřezu žil 1 až 30 x2x0,5 mm, 1 až 50 x3x0,5 mm</t>
  </si>
  <si>
    <t>11535455</t>
  </si>
  <si>
    <t>746</t>
  </si>
  <si>
    <t>Elektromontáže - soubory pro vodiče</t>
  </si>
  <si>
    <t>746211150</t>
  </si>
  <si>
    <t>Ukončení vodičů izolovaných s označením a zapojením v rozváděči nebo na přístroji, průřezu žíly do 16 mm2</t>
  </si>
  <si>
    <t>1042359789</t>
  </si>
  <si>
    <t>746314300</t>
  </si>
  <si>
    <t>Ukončení šnůř se zapojením počtu a průřezu žil 4x10 mm2</t>
  </si>
  <si>
    <t>1941111136</t>
  </si>
  <si>
    <t>746315300</t>
  </si>
  <si>
    <t>Ukončení šnůř se zapojením počtu a průřezu žil 5x0,5 až 4 mm2</t>
  </si>
  <si>
    <t>226055614</t>
  </si>
  <si>
    <t>747</t>
  </si>
  <si>
    <t>Elektromontáže - kompletace rozvodů</t>
  </si>
  <si>
    <t>253</t>
  </si>
  <si>
    <t>747111125</t>
  </si>
  <si>
    <t>Montáž spínačů jedno nebo dvoupólových nástěnných se zapojením vodičů, pro prostředí obyčejné nebo vlhké přepínačů, řazení 5-sériových</t>
  </si>
  <si>
    <t>-646207708</t>
  </si>
  <si>
    <t>255</t>
  </si>
  <si>
    <t>747111227</t>
  </si>
  <si>
    <t>Montáž spínačů jedno nebo dvoupólových nástěnných se zapojením vodičů, pro prostředí venkovní nebo mokré přepínačů, osvětlení,vlhkosti,stmívač,infraspínač apod.</t>
  </si>
  <si>
    <t>-2115098928</t>
  </si>
  <si>
    <t>249</t>
  </si>
  <si>
    <t>747112011</t>
  </si>
  <si>
    <t>Montáž spínačů jedno nebo dvoupólových polozapuštěných nebo zapuštěných se zapojením vodičů bezšroubové připojení vypínačů, řazení 1-jednopólových</t>
  </si>
  <si>
    <t>-1884414014</t>
  </si>
  <si>
    <t>747112014</t>
  </si>
  <si>
    <t>Montáž spínačů jedno nebo dvoupólových polozapuštěných nebo zapuštěných se zapojením vodičů bezšroubové připojení vypínačů, řazení 2-dvoupólových</t>
  </si>
  <si>
    <t>-1758012495</t>
  </si>
  <si>
    <t>747112023</t>
  </si>
  <si>
    <t>Montáž spínačů jedno nebo dvoupólových polozapuštěných nebo zapuštěných se zapojením vodičů bezšroubové připojení ovladačů, řazení 1/0S-tlačítkových zapínacích se signální doutnavkou</t>
  </si>
  <si>
    <t>49135264</t>
  </si>
  <si>
    <t>251</t>
  </si>
  <si>
    <t>747112026</t>
  </si>
  <si>
    <t>Montáž spínačů jedno nebo dvoupólových polozapuštěných nebo zapuštěných se zapojením vodičů bezšroubové připojení ovladačů, řazení 6/0-tlačítkových přepínacích</t>
  </si>
  <si>
    <t>-1174437452</t>
  </si>
  <si>
    <t>1912506357</t>
  </si>
  <si>
    <t>747121120</t>
  </si>
  <si>
    <t>Montáž spínačů tří nebo čtyřpólových nástěnných se zapojením vodičů, pro prostředí obyčejné nebo vlhké do 25 A</t>
  </si>
  <si>
    <t>-836500711</t>
  </si>
  <si>
    <t xml:space="preserve">Poznámka k souboru cen:_x000d_
1. Zapojení vodičů na svorky vestavných přístrojů se oceňuje cenami souboru cen 746 11-1 . Ukončení vodičů holých se zapojením. </t>
  </si>
  <si>
    <t>747161240</t>
  </si>
  <si>
    <t>Montáž zásuvek domovních se zapojením vodičů šroubové připojení polozapuštěných nebo zapuštěných 10/16 A, provedení 2P + PE dvojí zapojení pro průběžnou montáž</t>
  </si>
  <si>
    <t>284910874</t>
  </si>
  <si>
    <t>257</t>
  </si>
  <si>
    <t>7471612401</t>
  </si>
  <si>
    <t>Montáž zásuvek domovních se zapojením vodičů šroubové připojení polozapuštěných nebo zapuštěných 10/16 A, provedení 2P + PE dvojí zapojení pro průběžnou montáž+přepěťová ochrana</t>
  </si>
  <si>
    <t>1980318398</t>
  </si>
  <si>
    <t>747161513</t>
  </si>
  <si>
    <t>Montáž zásuvek domovních se zapojením vodičů šroubové připojení chráněných v krabici 10/16 A, pro prostředí základní nebo vlhké, provedení 2P + PE</t>
  </si>
  <si>
    <t>-2122848461</t>
  </si>
  <si>
    <t>7471615131</t>
  </si>
  <si>
    <t>Montáž zásuvek domovních se zapojením vodičů šroubové připojení chráněných v krabici 10/16 A, pro prostředí základní nebo vlhké, provedení 2P + PE pro PC nebo audio pod nebo na omítku</t>
  </si>
  <si>
    <t>-199235380</t>
  </si>
  <si>
    <t>259</t>
  </si>
  <si>
    <t>747172118</t>
  </si>
  <si>
    <t>Montáž vidlic průmyslových se zapojením vodičů spojovacích, provedení 3P+N+Z 63 A CEE do 500V typ CZ,1653</t>
  </si>
  <si>
    <t>2012483361</t>
  </si>
  <si>
    <t>747413110</t>
  </si>
  <si>
    <t>Montáž ovladačů tlačítkových ve skříni se zapojením vodičů 1 tlačítkových CENTRAL(TOTAL)-STOP</t>
  </si>
  <si>
    <t>-1834783500</t>
  </si>
  <si>
    <t>747512111</t>
  </si>
  <si>
    <t>Montáž signálních přístrojů se zapojením vodičů akustických elektrických zvonku domovního stejnosměrného</t>
  </si>
  <si>
    <t>198739692</t>
  </si>
  <si>
    <t>748</t>
  </si>
  <si>
    <t>Elektromontáže - osvětlovací zařízení a svítidla</t>
  </si>
  <si>
    <t>277</t>
  </si>
  <si>
    <t>748111214</t>
  </si>
  <si>
    <t>Montáž svítidel žárovkových se zapojením vodičů bytových nebo společenských místností nástěnných přisazených 2 zdroje nouzové</t>
  </si>
  <si>
    <t>1976724341</t>
  </si>
  <si>
    <t>263</t>
  </si>
  <si>
    <t>748112111</t>
  </si>
  <si>
    <t>Montáž svítidel žárovkových se zapojením vodičů průmyslových stropních přisazených 1 zdroj bez koše</t>
  </si>
  <si>
    <t>-1849952126</t>
  </si>
  <si>
    <t>265</t>
  </si>
  <si>
    <t>748121112</t>
  </si>
  <si>
    <t>Montáž svítidel zářivkových se zapojením vodičů bytových nebo společenských místností stropních přisazených 1 zdroj s krytem</t>
  </si>
  <si>
    <t>-914376961</t>
  </si>
  <si>
    <t>748123116</t>
  </si>
  <si>
    <t>Montáž svítidel LED se zapojením vodičů bytových nebo společenských místností přisazených nástěnných reflektorových s pohybovým čidlem</t>
  </si>
  <si>
    <t>992924848</t>
  </si>
  <si>
    <t>281</t>
  </si>
  <si>
    <t>7481231161</t>
  </si>
  <si>
    <t xml:space="preserve">Čidlo požární nebo plynové </t>
  </si>
  <si>
    <t>-2113992368</t>
  </si>
  <si>
    <t>HZS</t>
  </si>
  <si>
    <t>Hodinové zúčtovací sazby</t>
  </si>
  <si>
    <t>HZS22211</t>
  </si>
  <si>
    <t>Hodinové zúčtovací sazby profesí PSV provádění stavebních instalací elektrikář - VYHLEDÁNÍ PŮVODNÍCH OBVODŮ</t>
  </si>
  <si>
    <t>hod</t>
  </si>
  <si>
    <t>512</t>
  </si>
  <si>
    <t>-778239268</t>
  </si>
  <si>
    <t>343</t>
  </si>
  <si>
    <t>HZS2221</t>
  </si>
  <si>
    <t>Hodinové zúčtovací sazby profesí PSV provádění stavebních instalací elektrikář - DEMONTÁŽNÍ PRÁCE (el.zařízení, hromosvod)</t>
  </si>
  <si>
    <t>523475729</t>
  </si>
  <si>
    <t>HZS2222</t>
  </si>
  <si>
    <t xml:space="preserve">Hodinové zúčtovací sazby profesí PSV provádění stavebních instalací elektrikář odborný - REVIZE ELEKTRO </t>
  </si>
  <si>
    <t>1158023515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</si>
  <si>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</si>
  <si>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</si>
  <si>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</si>
  <si>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</si>
  <si>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rFont val="Trebuchet MS"/>
        <charset val="238"/>
        <i val="1"/>
        <color auto="1"/>
        <sz val="9"/>
        <scheme val="none"/>
      </rPr>
      <t xml:space="preserve">Rekapitulace stavby </t>
    </r>
    <r>
      <rPr>
        <rFont val="Trebuchet MS"/>
        <charset val="238"/>
        <color auto="1"/>
        <sz val="9"/>
        <scheme val="none"/>
      </rPr>
      <t>obsahuje sestavu Rekapitulace stavby a Rekapitulace objektů stavby a soupisů prací.</t>
    </r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</si>
  <si>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stavby</t>
    </r>
    <r>
      <rPr>
        <rFont val="Trebuchet MS"/>
        <charset val="238"/>
        <color auto="1"/>
        <sz val="9"/>
        <scheme val="none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</si>
  <si>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</si>
  <si>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rFont val="Trebuchet MS"/>
        <charset val="238"/>
        <b val="1"/>
        <color auto="1"/>
        <sz val="9"/>
        <scheme val="none"/>
      </rPr>
      <t>Rekapitulace objektů stavby a soupisů prací</t>
    </r>
    <r>
      <rPr>
        <rFont val="Trebuchet MS"/>
        <charset val="238"/>
        <color auto="1"/>
        <sz val="9"/>
        <scheme val="none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</si>
  <si>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</si>
  <si>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</si>
  <si>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</si>
  <si>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</si>
  <si>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</si>
  <si>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</si>
  <si>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</si>
  <si>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</si>
  <si>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</si>
  <si>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</si>
  <si>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Soupis</t>
  </si>
  <si>
    <t>Soupis prací pro daný typ objektu</t>
  </si>
  <si>
    <r>
      <rPr>
        <rFont val="Trebuchet MS"/>
        <charset val="238"/>
        <i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</si>
  <si>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</si>
  <si>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rFont val="Trebuchet MS"/>
        <charset val="238"/>
        <b val="1"/>
        <color auto="1"/>
        <sz val="9"/>
        <scheme val="none"/>
      </rPr>
      <t>Krycí list soupisu</t>
    </r>
    <r>
      <rPr>
        <rFont val="Trebuchet MS"/>
        <charset val="238"/>
        <color auto="1"/>
        <sz val="9"/>
        <scheme val="none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</si>
  <si>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</si>
  <si>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rFont val="Trebuchet MS"/>
        <charset val="238"/>
        <b val="1"/>
        <color auto="1"/>
        <sz val="9"/>
        <scheme val="none"/>
      </rPr>
      <t>Rekapitulace členění soupisu prací</t>
    </r>
    <r>
      <rPr>
        <rFont val="Trebuchet MS"/>
        <charset val="238"/>
        <color auto="1"/>
        <sz val="9"/>
        <scheme val="none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</si>
  <si>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</si>
  <si>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rFont val="Trebuchet MS"/>
        <charset val="238"/>
        <b val="1"/>
        <color auto="1"/>
        <sz val="9"/>
        <scheme val="none"/>
      </rPr>
      <t xml:space="preserve">Soupis prací </t>
    </r>
    <r>
      <rPr>
        <rFont val="Trebuchet MS"/>
        <charset val="238"/>
        <color auto="1"/>
        <sz val="9"/>
        <scheme val="none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</si>
  <si>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</si>
  <si>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</si>
  <si>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</si>
  <si>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</si>
  <si>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 xml:space="preserve"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</si>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</sst>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Trebuchet MS"/>
      <family val="2"/>
    </font>
    <font>
      <sz val="8"/>
      <color rgb="FF969696"/>
      <name val="Trebuchet MS"/>
    </font>
    <font>
      <sz val="9"/>
      <name val="Trebuchet MS"/>
    </font>
    <font>
      <b/>
      <sz val="12"/>
      <name val="Trebuchet MS"/>
    </font>
    <font>
      <sz val="11"/>
      <name val="Trebuchet MS"/>
    </font>
    <font>
      <sz val="12"/>
      <color rgb="FF003366"/>
      <name val="Trebuchet MS"/>
    </font>
    <font>
      <sz val="10"/>
      <color rgb="FF003366"/>
      <name val="Trebuchet MS"/>
    </font>
    <font>
      <sz val="8"/>
      <color rgb="FF003366"/>
      <name val="Trebuchet MS"/>
    </font>
    <font>
      <sz val="8"/>
      <color rgb="FF505050"/>
      <name val="Trebuchet MS"/>
    </font>
    <font>
      <sz val="8"/>
      <color rgb="FFFF0000"/>
      <name val="Trebuchet MS"/>
    </font>
    <font>
      <sz val="8"/>
      <color rgb="FF800080"/>
      <name val="Trebuchet MS"/>
    </font>
    <font>
      <sz val="8"/>
      <color rgb="FF0000A8"/>
      <name val="Trebuchet MS"/>
    </font>
    <font>
      <sz val="8"/>
      <name val="Trebuchet MS"/>
      <family val="0"/>
      <charset val="238"/>
    </font>
    <font>
      <sz val="8"/>
      <color rgb="FFFAE682"/>
      <name val="Trebuchet MS"/>
    </font>
    <font>
      <sz val="10"/>
      <name val="Trebuchet MS"/>
    </font>
    <font>
      <sz val="10"/>
      <color rgb="FF960000"/>
      <name val="Trebuchet MS"/>
    </font>
    <font>
      <u/>
      <sz val="10"/>
      <color theme="10"/>
      <name val="Trebuchet MS"/>
    </font>
    <font>
      <b/>
      <sz val="16"/>
      <name val="Trebuchet MS"/>
    </font>
    <font>
      <sz val="8"/>
      <color rgb="FF3366FF"/>
      <name val="Trebuchet MS"/>
    </font>
    <font>
      <b/>
      <sz val="12"/>
      <color rgb="FF969696"/>
      <name val="Trebuchet MS"/>
    </font>
    <font>
      <sz val="9"/>
      <color rgb="FF969696"/>
      <name val="Trebuchet MS"/>
    </font>
    <font>
      <b/>
      <sz val="8"/>
      <color rgb="FF969696"/>
      <name val="Trebuchet MS"/>
    </font>
    <font>
      <b/>
      <sz val="10"/>
      <name val="Trebuchet MS"/>
    </font>
    <font>
      <b/>
      <sz val="9"/>
      <name val="Trebuchet MS"/>
    </font>
    <font>
      <sz val="12"/>
      <color rgb="FF969696"/>
      <name val="Trebuchet MS"/>
    </font>
    <font>
      <b/>
      <sz val="12"/>
      <color rgb="FF960000"/>
      <name val="Trebuchet MS"/>
    </font>
    <font>
      <sz val="12"/>
      <name val="Trebuchet MS"/>
    </font>
    <font>
      <sz val="18"/>
      <color theme="10"/>
      <name val="Wingdings 2"/>
    </font>
    <font>
      <b/>
      <sz val="11"/>
      <color rgb="FF003366"/>
      <name val="Trebuchet MS"/>
    </font>
    <font>
      <sz val="11"/>
      <color rgb="FF003366"/>
      <name val="Trebuchet MS"/>
    </font>
    <font>
      <b/>
      <sz val="11"/>
      <name val="Trebuchet MS"/>
    </font>
    <font>
      <sz val="11"/>
      <color rgb="FF969696"/>
      <name val="Trebuchet MS"/>
    </font>
    <font>
      <sz val="10"/>
      <color theme="10"/>
      <name val="Trebuchet MS"/>
    </font>
    <font>
      <b/>
      <sz val="12"/>
      <color rgb="FF800000"/>
      <name val="Trebuchet MS"/>
    </font>
    <font>
      <sz val="8"/>
      <color rgb="FF960000"/>
      <name val="Trebuchet MS"/>
    </font>
    <font>
      <b/>
      <sz val="8"/>
      <name val="Trebuchet MS"/>
    </font>
    <font>
      <i/>
      <sz val="8"/>
      <color rgb="FF0000FF"/>
      <name val="Trebuchet MS"/>
    </font>
    <font>
      <sz val="7"/>
      <color rgb="FF969696"/>
      <name val="Trebuchet MS"/>
    </font>
    <font>
      <i/>
      <sz val="7"/>
      <color rgb="FF969696"/>
      <name val="Trebuchet MS"/>
    </font>
    <font>
      <sz val="8"/>
      <name val="Trebuchet MS"/>
      <charset val="238"/>
    </font>
    <font>
      <b/>
      <sz val="16"/>
      <name val="Trebuchet MS"/>
      <charset val="238"/>
    </font>
    <font>
      <b/>
      <sz val="11"/>
      <name val="Trebuchet MS"/>
      <charset val="238"/>
    </font>
    <font>
      <sz val="9"/>
      <name val="Trebuchet MS"/>
      <charset val="238"/>
    </font>
    <font>
      <sz val="10"/>
      <name val="Trebuchet MS"/>
      <charset val="238"/>
    </font>
    <font>
      <sz val="11"/>
      <name val="Trebuchet MS"/>
      <charset val="238"/>
    </font>
    <font>
      <b/>
      <sz val="9"/>
      <name val="Trebuchet MS"/>
      <charset val="238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37">
    <border/>
    <border>
      <left>
        <color indexed="0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right style="thin">
        <color rgb="FF000000"/>
      </right>
      <top style="hair">
        <color rgb="FF969696"/>
      </top>
    </border>
    <border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indexed="64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 style="thin">
        <color indexed="64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 style="thin">
        <color indexed="64"/>
      </top>
      <bottom>
        <color indexed="0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>
        <color indexed="0"/>
      </bottom>
      <diagonal>
        <color indexed="0"/>
      </diagonal>
    </border>
    <border>
      <left>
        <color indexed="0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 style="thin">
        <color indexed="64"/>
      </left>
      <right>
        <color indexed="0"/>
      </right>
      <top>
        <color indexed="0"/>
      </top>
      <bottom style="thin">
        <color indexed="64"/>
      </bottom>
      <diagonal>
        <color indexed="0"/>
      </diagonal>
    </border>
    <border>
      <left>
        <color indexed="0"/>
      </left>
      <right style="thin">
        <color indexed="64"/>
      </right>
      <top>
        <color indexed="0"/>
      </top>
      <bottom style="thin">
        <color indexed="64"/>
      </bottom>
      <diagonal>
        <color indexed="0"/>
      </diagonal>
    </border>
  </borders>
  <cellStyleXfs count="2">
    <xf numFmtId="0" fontId="0" fillId="0" borderId="0"/>
    <xf numFmtId="0" fontId="46" fillId="0" borderId="0" applyNumberFormat="0" applyFill="0" applyBorder="0" applyAlignment="0" applyProtection="0"/>
  </cellStyleXfs>
  <cellXfs count="380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</xf>
    <xf numFmtId="0" fontId="14" fillId="2" borderId="0" xfId="0" applyFont="1" applyFill="1" applyAlignment="1" applyProtection="1">
      <alignment vertical="center"/>
    </xf>
    <xf numFmtId="0" fontId="15" fillId="2" borderId="0" xfId="0" applyFont="1" applyFill="1" applyAlignment="1" applyProtection="1">
      <alignment horizontal="left" vertical="center"/>
    </xf>
    <xf numFmtId="0" fontId="16" fillId="2" borderId="0" xfId="1" applyFont="1" applyFill="1" applyAlignment="1" applyProtection="1">
      <alignment vertical="center"/>
    </xf>
    <xf numFmtId="0" fontId="46" fillId="2" borderId="0" xfId="1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17" fillId="0" borderId="0" xfId="0" applyFont="1" applyBorder="1" applyAlignment="1" applyProtection="1">
      <alignment horizontal="left" vertical="center"/>
    </xf>
    <xf numFmtId="0" fontId="0" fillId="0" borderId="6" xfId="0" applyBorder="1" applyProtection="1"/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</xf>
    <xf numFmtId="0" fontId="2" fillId="0" borderId="0" xfId="0" applyFont="1" applyBorder="1" applyAlignment="1" applyProtection="1">
      <alignment horizontal="left" vertical="center"/>
    </xf>
    <xf numFmtId="0" fontId="21" fillId="0" borderId="0" xfId="0" applyFont="1" applyAlignment="1">
      <alignment horizontal="left" vertical="top" wrapText="1"/>
    </xf>
    <xf numFmtId="0" fontId="3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 wrapText="1"/>
    </xf>
    <xf numFmtId="0" fontId="21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left" vertical="top"/>
    </xf>
    <xf numFmtId="49" fontId="2" fillId="3" borderId="0" xfId="0" applyNumberFormat="1" applyFont="1" applyFill="1" applyBorder="1" applyAlignment="1" applyProtection="1">
      <alignment horizontal="left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horizontal="left" vertical="center" wrapText="1"/>
    </xf>
    <xf numFmtId="0" fontId="0" fillId="0" borderId="7" xfId="0" applyBorder="1" applyProtection="1"/>
    <xf numFmtId="0" fontId="0" fillId="0" borderId="5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22" fillId="0" borderId="8" xfId="0" applyFont="1" applyBorder="1" applyAlignment="1" applyProtection="1">
      <alignment horizontal="left" vertical="center"/>
    </xf>
    <xf numFmtId="0" fontId="0" fillId="0" borderId="8" xfId="0" applyFont="1" applyBorder="1" applyAlignment="1" applyProtection="1">
      <alignment vertical="center"/>
    </xf>
    <xf numFmtId="4" fontId="22" fillId="0" borderId="8" xfId="0" applyNumberFormat="1" applyFont="1" applyBorder="1" applyAlignment="1" applyProtection="1">
      <alignment vertical="center"/>
    </xf>
    <xf numFmtId="0" fontId="0" fillId="0" borderId="6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</xf>
    <xf numFmtId="0" fontId="1" fillId="0" borderId="5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left" vertical="center"/>
    </xf>
    <xf numFmtId="164" fontId="1" fillId="0" borderId="0" xfId="0" applyNumberFormat="1" applyFont="1" applyBorder="1" applyAlignment="1" applyProtection="1">
      <alignment horizontal="center" vertical="center"/>
    </xf>
    <xf numFmtId="4" fontId="21" fillId="0" borderId="0" xfId="0" applyNumberFormat="1" applyFont="1" applyBorder="1" applyAlignment="1" applyProtection="1">
      <alignment vertical="center"/>
    </xf>
    <xf numFmtId="0" fontId="1" fillId="0" borderId="6" xfId="0" applyFont="1" applyBorder="1" applyAlignment="1" applyProtection="1">
      <alignment vertical="center"/>
    </xf>
    <xf numFmtId="0" fontId="0" fillId="4" borderId="0" xfId="0" applyFont="1" applyFill="1" applyBorder="1" applyAlignment="1" applyProtection="1">
      <alignment vertical="center"/>
    </xf>
    <xf numFmtId="0" fontId="3" fillId="4" borderId="9" xfId="0" applyFont="1" applyFill="1" applyBorder="1" applyAlignment="1" applyProtection="1">
      <alignment horizontal="left" vertical="center"/>
    </xf>
    <xf numFmtId="0" fontId="0" fillId="4" borderId="10" xfId="0" applyFont="1" applyFill="1" applyBorder="1" applyAlignment="1" applyProtection="1">
      <alignment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left" vertical="center"/>
    </xf>
    <xf numFmtId="4" fontId="3" fillId="4" borderId="10" xfId="0" applyNumberFormat="1" applyFont="1" applyFill="1" applyBorder="1" applyAlignment="1" applyProtection="1">
      <alignment vertical="center"/>
    </xf>
    <xf numFmtId="0" fontId="0" fillId="4" borderId="11" xfId="0" applyFont="1" applyFill="1" applyBorder="1" applyAlignment="1" applyProtection="1">
      <alignment vertical="center"/>
    </xf>
    <xf numFmtId="0" fontId="0" fillId="4" borderId="6" xfId="0" applyFont="1" applyFill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0" fillId="0" borderId="14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5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</xf>
    <xf numFmtId="0" fontId="0" fillId="0" borderId="0" xfId="0" applyFont="1" applyAlignment="1" applyProtection="1">
      <alignment vertical="center"/>
    </xf>
    <xf numFmtId="0" fontId="2" fillId="0" borderId="5" xfId="0" applyFont="1" applyBorder="1" applyAlignment="1" applyProtection="1">
      <alignment vertical="center"/>
    </xf>
    <xf numFmtId="0" fontId="20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2" fillId="0" borderId="5" xfId="0" applyFont="1" applyBorder="1" applyAlignment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5" xfId="0" applyFont="1" applyBorder="1" applyAlignment="1">
      <alignment vertical="center"/>
    </xf>
    <xf numFmtId="0" fontId="23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4" fillId="0" borderId="15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1" fillId="0" borderId="18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1" fillId="0" borderId="18" xfId="0" applyFont="1" applyBorder="1" applyAlignment="1" applyProtection="1">
      <alignment horizontal="left" vertical="center"/>
    </xf>
    <xf numFmtId="0" fontId="0" fillId="0" borderId="19" xfId="0" applyFont="1" applyBorder="1" applyAlignment="1" applyProtection="1">
      <alignment vertical="center"/>
    </xf>
    <xf numFmtId="0" fontId="2" fillId="5" borderId="9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left" vertical="center"/>
    </xf>
    <xf numFmtId="0" fontId="0" fillId="5" borderId="10" xfId="0" applyFont="1" applyFill="1" applyBorder="1" applyAlignment="1" applyProtection="1">
      <alignment vertical="center"/>
    </xf>
    <xf numFmtId="0" fontId="2" fillId="5" borderId="10" xfId="0" applyFont="1" applyFill="1" applyBorder="1" applyAlignment="1" applyProtection="1">
      <alignment horizontal="center" vertical="center"/>
    </xf>
    <xf numFmtId="0" fontId="2" fillId="5" borderId="10" xfId="0" applyFont="1" applyFill="1" applyBorder="1" applyAlignment="1" applyProtection="1">
      <alignment horizontal="right" vertical="center"/>
    </xf>
    <xf numFmtId="0" fontId="2" fillId="5" borderId="11" xfId="0" applyFont="1" applyFill="1" applyBorder="1" applyAlignment="1" applyProtection="1">
      <alignment horizontal="center" vertical="center"/>
    </xf>
    <xf numFmtId="0" fontId="20" fillId="0" borderId="20" xfId="0" applyFont="1" applyBorder="1" applyAlignment="1" applyProtection="1">
      <alignment horizontal="center" vertical="center" wrapText="1"/>
    </xf>
    <xf numFmtId="0" fontId="20" fillId="0" borderId="21" xfId="0" applyFont="1" applyBorder="1" applyAlignment="1" applyProtection="1">
      <alignment horizontal="center" vertical="center" wrapText="1"/>
    </xf>
    <xf numFmtId="0" fontId="20" fillId="0" borderId="22" xfId="0" applyFont="1" applyBorder="1" applyAlignment="1" applyProtection="1">
      <alignment horizontal="center" vertical="center" wrapText="1"/>
    </xf>
    <xf numFmtId="0" fontId="0" fillId="0" borderId="15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vertical="center"/>
    </xf>
    <xf numFmtId="0" fontId="0" fillId="0" borderId="17" xfId="0" applyFont="1" applyBorder="1" applyAlignment="1" applyProtection="1">
      <alignment vertical="center"/>
    </xf>
    <xf numFmtId="0" fontId="25" fillId="0" borderId="0" xfId="0" applyFont="1" applyAlignment="1" applyProtection="1">
      <alignment horizontal="left" vertical="center"/>
    </xf>
    <xf numFmtId="0" fontId="25" fillId="0" borderId="0" xfId="0" applyFont="1" applyAlignment="1" applyProtection="1">
      <alignment vertical="center"/>
    </xf>
    <xf numFmtId="4" fontId="25" fillId="0" borderId="0" xfId="0" applyNumberFormat="1" applyFont="1" applyAlignment="1" applyProtection="1">
      <alignment horizontal="right" vertical="center"/>
    </xf>
    <xf numFmtId="4" fontId="25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4" fontId="24" fillId="0" borderId="18" xfId="0" applyNumberFormat="1" applyFont="1" applyBorder="1" applyAlignment="1" applyProtection="1">
      <alignment vertical="center"/>
    </xf>
    <xf numFmtId="4" fontId="24" fillId="0" borderId="0" xfId="0" applyNumberFormat="1" applyFont="1" applyBorder="1" applyAlignment="1" applyProtection="1">
      <alignment vertical="center"/>
    </xf>
    <xf numFmtId="166" fontId="24" fillId="0" borderId="0" xfId="0" applyNumberFormat="1" applyFont="1" applyBorder="1" applyAlignment="1" applyProtection="1">
      <alignment vertical="center"/>
    </xf>
    <xf numFmtId="4" fontId="24" fillId="0" borderId="19" xfId="0" applyNumberFormat="1" applyFont="1" applyBorder="1" applyAlignment="1" applyProtection="1">
      <alignment vertical="center"/>
    </xf>
    <xf numFmtId="0" fontId="3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4" fillId="0" borderId="5" xfId="0" applyFont="1" applyBorder="1" applyAlignment="1" applyProtection="1">
      <alignment vertical="center"/>
    </xf>
    <xf numFmtId="0" fontId="28" fillId="0" borderId="0" xfId="0" applyFont="1" applyAlignment="1" applyProtection="1">
      <alignment vertical="center"/>
    </xf>
    <xf numFmtId="0" fontId="28" fillId="0" borderId="0" xfId="0" applyFont="1" applyAlignment="1" applyProtection="1">
      <alignment horizontal="left" vertical="center" wrapText="1"/>
    </xf>
    <xf numFmtId="0" fontId="29" fillId="0" borderId="0" xfId="0" applyFont="1" applyAlignment="1" applyProtection="1">
      <alignment vertical="center"/>
    </xf>
    <xf numFmtId="4" fontId="29" fillId="0" borderId="0" xfId="0" applyNumberFormat="1" applyFont="1" applyAlignment="1" applyProtection="1">
      <alignment vertical="center"/>
    </xf>
    <xf numFmtId="0" fontId="30" fillId="0" borderId="0" xfId="0" applyFont="1" applyAlignment="1" applyProtection="1">
      <alignment horizontal="center" vertical="center"/>
    </xf>
    <xf numFmtId="0" fontId="4" fillId="0" borderId="5" xfId="0" applyFont="1" applyBorder="1" applyAlignment="1">
      <alignment vertical="center"/>
    </xf>
    <xf numFmtId="4" fontId="31" fillId="0" borderId="18" xfId="0" applyNumberFormat="1" applyFont="1" applyBorder="1" applyAlignment="1" applyProtection="1">
      <alignment vertical="center"/>
    </xf>
    <xf numFmtId="4" fontId="31" fillId="0" borderId="0" xfId="0" applyNumberFormat="1" applyFont="1" applyBorder="1" applyAlignment="1" applyProtection="1">
      <alignment vertical="center"/>
    </xf>
    <xf numFmtId="166" fontId="31" fillId="0" borderId="0" xfId="0" applyNumberFormat="1" applyFont="1" applyBorder="1" applyAlignment="1" applyProtection="1">
      <alignment vertical="center"/>
    </xf>
    <xf numFmtId="4" fontId="31" fillId="0" borderId="19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4" fontId="31" fillId="0" borderId="23" xfId="0" applyNumberFormat="1" applyFont="1" applyBorder="1" applyAlignment="1" applyProtection="1">
      <alignment vertical="center"/>
    </xf>
    <xf numFmtId="4" fontId="31" fillId="0" borderId="24" xfId="0" applyNumberFormat="1" applyFont="1" applyBorder="1" applyAlignment="1" applyProtection="1">
      <alignment vertical="center"/>
    </xf>
    <xf numFmtId="166" fontId="31" fillId="0" borderId="24" xfId="0" applyNumberFormat="1" applyFont="1" applyBorder="1" applyAlignment="1" applyProtection="1">
      <alignment vertical="center"/>
    </xf>
    <xf numFmtId="4" fontId="31" fillId="0" borderId="25" xfId="0" applyNumberFormat="1" applyFont="1" applyBorder="1" applyAlignment="1" applyProtection="1">
      <alignment vertical="center"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1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20" fillId="0" borderId="0" xfId="0" applyFont="1" applyBorder="1" applyAlignment="1" applyProtection="1">
      <alignment horizontal="left" vertical="center" wrapText="1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 wrapText="1"/>
    </xf>
    <xf numFmtId="0" fontId="20" fillId="0" borderId="0" xfId="0" applyFont="1" applyBorder="1" applyAlignment="1" applyProtection="1">
      <alignment horizontal="left" vertical="center"/>
      <protection locked="0"/>
    </xf>
    <xf numFmtId="165" fontId="2" fillId="0" borderId="0" xfId="0" applyNumberFormat="1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vertical="center" wrapText="1"/>
    </xf>
    <xf numFmtId="0" fontId="0" fillId="0" borderId="16" xfId="0" applyFont="1" applyBorder="1" applyAlignment="1" applyProtection="1">
      <alignment vertical="center"/>
      <protection locked="0"/>
    </xf>
    <xf numFmtId="0" fontId="0" fillId="0" borderId="26" xfId="0" applyFont="1" applyBorder="1" applyAlignment="1" applyProtection="1">
      <alignment vertical="center"/>
    </xf>
    <xf numFmtId="0" fontId="22" fillId="0" borderId="0" xfId="0" applyFont="1" applyBorder="1" applyAlignment="1" applyProtection="1">
      <alignment horizontal="left" vertical="center"/>
    </xf>
    <xf numFmtId="4" fontId="25" fillId="0" borderId="0" xfId="0" applyNumberFormat="1" applyFont="1" applyBorder="1" applyAlignment="1" applyProtection="1">
      <alignment vertical="center"/>
    </xf>
    <xf numFmtId="0" fontId="1" fillId="0" borderId="0" xfId="0" applyFont="1" applyBorder="1" applyAlignment="1" applyProtection="1">
      <alignment horizontal="right" vertical="center"/>
      <protection locked="0"/>
    </xf>
    <xf numFmtId="4" fontId="1" fillId="0" borderId="0" xfId="0" applyNumberFormat="1" applyFont="1" applyBorder="1" applyAlignment="1" applyProtection="1">
      <alignment vertical="center"/>
    </xf>
    <xf numFmtId="164" fontId="1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</xf>
    <xf numFmtId="0" fontId="3" fillId="5" borderId="9" xfId="0" applyFont="1" applyFill="1" applyBorder="1" applyAlignment="1" applyProtection="1">
      <alignment horizontal="left" vertical="center"/>
    </xf>
    <xf numFmtId="0" fontId="3" fillId="5" borderId="10" xfId="0" applyFont="1" applyFill="1" applyBorder="1" applyAlignment="1" applyProtection="1">
      <alignment horizontal="right" vertical="center"/>
    </xf>
    <xf numFmtId="0" fontId="3" fillId="5" borderId="10" xfId="0" applyFont="1" applyFill="1" applyBorder="1" applyAlignment="1" applyProtection="1">
      <alignment horizontal="center" vertical="center"/>
    </xf>
    <xf numFmtId="0" fontId="0" fillId="5" borderId="10" xfId="0" applyFont="1" applyFill="1" applyBorder="1" applyAlignment="1" applyProtection="1">
      <alignment vertical="center"/>
      <protection locked="0"/>
    </xf>
    <xf numFmtId="4" fontId="3" fillId="5" borderId="10" xfId="0" applyNumberFormat="1" applyFont="1" applyFill="1" applyBorder="1" applyAlignment="1" applyProtection="1">
      <alignment vertical="center"/>
    </xf>
    <xf numFmtId="0" fontId="0" fillId="5" borderId="27" xfId="0" applyFont="1" applyFill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2" fillId="5" borderId="0" xfId="0" applyFont="1" applyFill="1" applyBorder="1" applyAlignment="1" applyProtection="1">
      <alignment horizontal="left" vertical="center"/>
    </xf>
    <xf numFmtId="0" fontId="0" fillId="5" borderId="0" xfId="0" applyFont="1" applyFill="1" applyBorder="1" applyAlignment="1" applyProtection="1">
      <alignment vertical="center"/>
      <protection locked="0"/>
    </xf>
    <xf numFmtId="0" fontId="2" fillId="5" borderId="0" xfId="0" applyFont="1" applyFill="1" applyBorder="1" applyAlignment="1" applyProtection="1">
      <alignment horizontal="right" vertical="center"/>
    </xf>
    <xf numFmtId="0" fontId="0" fillId="5" borderId="6" xfId="0" applyFont="1" applyFill="1" applyBorder="1" applyAlignment="1" applyProtection="1">
      <alignment vertical="center"/>
    </xf>
    <xf numFmtId="0" fontId="33" fillId="0" borderId="0" xfId="0" applyFont="1" applyBorder="1" applyAlignment="1" applyProtection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 wrapText="1"/>
    </xf>
    <xf numFmtId="0" fontId="2" fillId="5" borderId="20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</xf>
    <xf numFmtId="0" fontId="2" fillId="5" borderId="21" xfId="0" applyFont="1" applyFill="1" applyBorder="1" applyAlignment="1" applyProtection="1">
      <alignment horizontal="center" vertical="center" wrapText="1"/>
      <protection locked="0"/>
    </xf>
    <xf numFmtId="0" fontId="2" fillId="5" borderId="22" xfId="0" applyFont="1" applyFill="1" applyBorder="1" applyAlignment="1" applyProtection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/>
    <xf numFmtId="166" fontId="34" fillId="0" borderId="16" xfId="0" applyNumberFormat="1" applyFont="1" applyBorder="1" applyAlignment="1" applyProtection="1"/>
    <xf numFmtId="166" fontId="34" fillId="0" borderId="17" xfId="0" applyNumberFormat="1" applyFont="1" applyBorder="1" applyAlignment="1" applyProtection="1"/>
    <xf numFmtId="4" fontId="35" fillId="0" borderId="0" xfId="0" applyNumberFormat="1" applyFont="1" applyAlignment="1">
      <alignment vertical="center"/>
    </xf>
    <xf numFmtId="0" fontId="0" fillId="0" borderId="28" xfId="0" applyFont="1" applyBorder="1" applyAlignment="1" applyProtection="1">
      <alignment horizontal="center" vertical="center"/>
    </xf>
    <xf numFmtId="49" fontId="0" fillId="0" borderId="28" xfId="0" applyNumberFormat="1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left" vertical="center" wrapText="1"/>
    </xf>
    <xf numFmtId="0" fontId="0" fillId="0" borderId="28" xfId="0" applyFont="1" applyBorder="1" applyAlignment="1" applyProtection="1">
      <alignment horizontal="center" vertical="center" wrapText="1"/>
    </xf>
    <xf numFmtId="167" fontId="0" fillId="0" borderId="28" xfId="0" applyNumberFormat="1" applyFont="1" applyBorder="1" applyAlignment="1" applyProtection="1">
      <alignment vertical="center"/>
    </xf>
    <xf numFmtId="4" fontId="0" fillId="3" borderId="28" xfId="0" applyNumberFormat="1" applyFont="1" applyFill="1" applyBorder="1" applyAlignment="1" applyProtection="1">
      <alignment vertical="center"/>
      <protection locked="0"/>
    </xf>
    <xf numFmtId="4" fontId="0" fillId="0" borderId="28" xfId="0" applyNumberFormat="1" applyFont="1" applyBorder="1" applyAlignment="1" applyProtection="1">
      <alignment vertical="center"/>
    </xf>
    <xf numFmtId="0" fontId="1" fillId="3" borderId="28" xfId="0" applyFont="1" applyFill="1" applyBorder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</xf>
    <xf numFmtId="166" fontId="1" fillId="0" borderId="0" xfId="0" applyNumberFormat="1" applyFont="1" applyBorder="1" applyAlignment="1" applyProtection="1">
      <alignment vertical="center"/>
    </xf>
    <xf numFmtId="166" fontId="1" fillId="0" borderId="19" xfId="0" applyNumberFormat="1" applyFont="1" applyBorder="1" applyAlignment="1" applyProtection="1">
      <alignment vertical="center"/>
    </xf>
    <xf numFmtId="4" fontId="0" fillId="0" borderId="0" xfId="0" applyNumberFormat="1" applyFont="1" applyAlignment="1">
      <alignment vertical="center"/>
    </xf>
    <xf numFmtId="0" fontId="36" fillId="0" borderId="28" xfId="0" applyFont="1" applyBorder="1" applyAlignment="1" applyProtection="1">
      <alignment horizontal="center" vertical="center"/>
    </xf>
    <xf numFmtId="49" fontId="36" fillId="0" borderId="28" xfId="0" applyNumberFormat="1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left" vertical="center" wrapText="1"/>
    </xf>
    <xf numFmtId="0" fontId="36" fillId="0" borderId="28" xfId="0" applyFont="1" applyBorder="1" applyAlignment="1" applyProtection="1">
      <alignment horizontal="center" vertical="center" wrapText="1"/>
    </xf>
    <xf numFmtId="167" fontId="36" fillId="0" borderId="28" xfId="0" applyNumberFormat="1" applyFont="1" applyBorder="1" applyAlignment="1" applyProtection="1">
      <alignment vertical="center"/>
    </xf>
    <xf numFmtId="4" fontId="36" fillId="3" borderId="28" xfId="0" applyNumberFormat="1" applyFont="1" applyFill="1" applyBorder="1" applyAlignment="1" applyProtection="1">
      <alignment vertical="center"/>
      <protection locked="0"/>
    </xf>
    <xf numFmtId="4" fontId="36" fillId="0" borderId="28" xfId="0" applyNumberFormat="1" applyFont="1" applyBorder="1" applyAlignment="1" applyProtection="1">
      <alignment vertical="center"/>
    </xf>
    <xf numFmtId="0" fontId="36" fillId="0" borderId="5" xfId="0" applyFont="1" applyBorder="1" applyAlignment="1">
      <alignment vertical="center"/>
    </xf>
    <xf numFmtId="0" fontId="36" fillId="3" borderId="28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0" fillId="0" borderId="24" xfId="0" applyFont="1" applyBorder="1" applyAlignment="1" applyProtection="1">
      <alignment vertical="center"/>
    </xf>
    <xf numFmtId="166" fontId="1" fillId="0" borderId="24" xfId="0" applyNumberFormat="1" applyFont="1" applyBorder="1" applyAlignment="1" applyProtection="1">
      <alignment vertical="center"/>
    </xf>
    <xf numFmtId="166" fontId="1" fillId="0" borderId="25" xfId="0" applyNumberFormat="1" applyFont="1" applyBorder="1" applyAlignment="1" applyProtection="1">
      <alignment vertical="center"/>
    </xf>
    <xf numFmtId="0" fontId="5" fillId="0" borderId="5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horizontal="left" vertical="center"/>
    </xf>
    <xf numFmtId="0" fontId="5" fillId="0" borderId="24" xfId="0" applyFont="1" applyBorder="1" applyAlignment="1" applyProtection="1">
      <alignment vertical="center"/>
    </xf>
    <xf numFmtId="0" fontId="5" fillId="0" borderId="24" xfId="0" applyFont="1" applyBorder="1" applyAlignment="1" applyProtection="1">
      <alignment vertical="center"/>
      <protection locked="0"/>
    </xf>
    <xf numFmtId="4" fontId="5" fillId="0" borderId="24" xfId="0" applyNumberFormat="1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/>
    </xf>
    <xf numFmtId="0" fontId="6" fillId="0" borderId="5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horizontal="left" vertical="center"/>
    </xf>
    <xf numFmtId="0" fontId="6" fillId="0" borderId="24" xfId="0" applyFont="1" applyBorder="1" applyAlignment="1" applyProtection="1">
      <alignment vertical="center"/>
    </xf>
    <xf numFmtId="0" fontId="6" fillId="0" borderId="24" xfId="0" applyFont="1" applyBorder="1" applyAlignment="1" applyProtection="1">
      <alignment vertical="center"/>
      <protection locked="0"/>
    </xf>
    <xf numFmtId="4" fontId="6" fillId="0" borderId="24" xfId="0" applyNumberFormat="1" applyFont="1" applyBorder="1" applyAlignment="1" applyProtection="1">
      <alignment vertical="center"/>
    </xf>
    <xf numFmtId="0" fontId="6" fillId="0" borderId="6" xfId="0" applyFont="1" applyBorder="1" applyAlignment="1" applyProtection="1">
      <alignment vertical="center"/>
    </xf>
    <xf numFmtId="0" fontId="7" fillId="0" borderId="5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5" fillId="0" borderId="0" xfId="0" applyNumberFormat="1" applyFont="1" applyAlignment="1" applyProtection="1"/>
    <xf numFmtId="0" fontId="7" fillId="0" borderId="5" xfId="0" applyFont="1" applyBorder="1" applyAlignment="1"/>
    <xf numFmtId="0" fontId="7" fillId="0" borderId="18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9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 applyProtection="1">
      <alignment horizontal="left"/>
    </xf>
    <xf numFmtId="4" fontId="6" fillId="0" borderId="0" xfId="0" applyNumberFormat="1" applyFont="1" applyAlignment="1" applyProtection="1"/>
    <xf numFmtId="0" fontId="8" fillId="0" borderId="5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7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left" vertical="center" wrapText="1"/>
    </xf>
    <xf numFmtId="167" fontId="8" fillId="0" borderId="0" xfId="0" applyNumberFormat="1" applyFont="1" applyAlignment="1" applyProtection="1">
      <alignment vertical="center"/>
    </xf>
    <xf numFmtId="0" fontId="8" fillId="0" borderId="0" xfId="0" applyFont="1" applyAlignment="1" applyProtection="1">
      <alignment vertical="center"/>
      <protection locked="0"/>
    </xf>
    <xf numFmtId="0" fontId="8" fillId="0" borderId="5" xfId="0" applyFont="1" applyBorder="1" applyAlignment="1">
      <alignment vertical="center"/>
    </xf>
    <xf numFmtId="0" fontId="8" fillId="0" borderId="18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8" fillId="0" borderId="19" xfId="0" applyFont="1" applyBorder="1" applyAlignment="1" applyProtection="1">
      <alignment vertical="center"/>
    </xf>
    <xf numFmtId="0" fontId="8" fillId="0" borderId="0" xfId="0" applyFont="1" applyAlignment="1">
      <alignment horizontal="left" vertical="center"/>
    </xf>
    <xf numFmtId="0" fontId="9" fillId="0" borderId="5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167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5" xfId="0" applyFont="1" applyBorder="1" applyAlignment="1">
      <alignment vertical="center"/>
    </xf>
    <xf numFmtId="0" fontId="9" fillId="0" borderId="1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9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5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5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9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5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167" fontId="11" fillId="0" borderId="0" xfId="0" applyNumberFormat="1" applyFont="1" applyAlignment="1" applyProtection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5" xfId="0" applyFont="1" applyBorder="1" applyAlignment="1">
      <alignment vertical="center"/>
    </xf>
    <xf numFmtId="0" fontId="11" fillId="0" borderId="18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9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</xf>
    <xf numFmtId="0" fontId="0" fillId="0" borderId="18" xfId="0" applyFont="1" applyBorder="1" applyAlignment="1" applyProtection="1">
      <alignment vertical="center"/>
    </xf>
    <xf numFmtId="0" fontId="9" fillId="0" borderId="23" xfId="0" applyFont="1" applyBorder="1" applyAlignment="1" applyProtection="1">
      <alignment vertical="center"/>
    </xf>
    <xf numFmtId="0" fontId="9" fillId="0" borderId="24" xfId="0" applyFont="1" applyBorder="1" applyAlignment="1" applyProtection="1">
      <alignment vertical="center"/>
    </xf>
    <xf numFmtId="0" fontId="9" fillId="0" borderId="25" xfId="0" applyFont="1" applyBorder="1" applyAlignment="1" applyProtection="1">
      <alignment vertical="center"/>
    </xf>
    <xf numFmtId="0" fontId="36" fillId="0" borderId="24" xfId="0" applyFont="1" applyBorder="1" applyAlignment="1" applyProtection="1">
      <alignment horizontal="center" vertical="center"/>
    </xf>
    <xf numFmtId="0" fontId="0" fillId="0" borderId="0" xfId="0" applyAlignment="1">
      <alignment vertical="top"/>
      <protection locked="0"/>
    </xf>
    <xf numFmtId="0" fontId="39" fillId="0" borderId="29" xfId="0" applyFont="1" applyBorder="1" applyAlignment="1">
      <alignment vertical="center" wrapText="1"/>
      <protection locked="0"/>
    </xf>
    <xf numFmtId="0" fontId="39" fillId="0" borderId="30" xfId="0" applyFont="1" applyBorder="1" applyAlignment="1">
      <alignment vertical="center" wrapText="1"/>
      <protection locked="0"/>
    </xf>
    <xf numFmtId="0" fontId="39" fillId="0" borderId="31" xfId="0" applyFont="1" applyBorder="1" applyAlignment="1">
      <alignment vertical="center" wrapText="1"/>
      <protection locked="0"/>
    </xf>
    <xf numFmtId="0" fontId="39" fillId="0" borderId="32" xfId="0" applyFont="1" applyBorder="1" applyAlignment="1">
      <alignment horizontal="center" vertical="center" wrapText="1"/>
      <protection locked="0"/>
    </xf>
    <xf numFmtId="0" fontId="40" fillId="0" borderId="1" xfId="0" applyFont="1" applyBorder="1" applyAlignment="1">
      <alignment horizontal="center" vertical="center" wrapText="1"/>
      <protection locked="0"/>
    </xf>
    <xf numFmtId="0" fontId="39" fillId="0" borderId="33" xfId="0" applyFont="1" applyBorder="1" applyAlignment="1">
      <alignment horizontal="center" vertical="center" wrapText="1"/>
      <protection locked="0"/>
    </xf>
    <xf numFmtId="0" fontId="39" fillId="0" borderId="32" xfId="0" applyFont="1" applyBorder="1" applyAlignment="1">
      <alignment vertical="center" wrapText="1"/>
      <protection locked="0"/>
    </xf>
    <xf numFmtId="0" fontId="41" fillId="0" borderId="34" xfId="0" applyFont="1" applyBorder="1" applyAlignment="1">
      <alignment horizontal="left" wrapText="1"/>
      <protection locked="0"/>
    </xf>
    <xf numFmtId="0" fontId="39" fillId="0" borderId="33" xfId="0" applyFont="1" applyBorder="1" applyAlignment="1">
      <alignment vertical="center" wrapText="1"/>
      <protection locked="0"/>
    </xf>
    <xf numFmtId="0" fontId="41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 wrapText="1"/>
      <protection locked="0"/>
    </xf>
    <xf numFmtId="0" fontId="42" fillId="0" borderId="1" xfId="0" applyFont="1" applyBorder="1" applyAlignment="1">
      <alignment vertical="center"/>
      <protection locked="0"/>
    </xf>
    <xf numFmtId="0" fontId="42" fillId="0" borderId="1" xfId="0" applyFont="1" applyBorder="1" applyAlignment="1">
      <alignment horizontal="left" vertical="center"/>
      <protection locked="0"/>
    </xf>
    <xf numFmtId="49" fontId="42" fillId="0" borderId="1" xfId="0" applyNumberFormat="1" applyFont="1" applyBorder="1" applyAlignment="1">
      <alignment horizontal="left" vertical="center" wrapText="1"/>
      <protection locked="0"/>
    </xf>
    <xf numFmtId="49" fontId="42" fillId="0" borderId="1" xfId="0" applyNumberFormat="1" applyFont="1" applyBorder="1" applyAlignment="1">
      <alignment vertical="center" wrapText="1"/>
      <protection locked="0"/>
    </xf>
    <xf numFmtId="0" fontId="39" fillId="0" borderId="35" xfId="0" applyFont="1" applyBorder="1" applyAlignment="1">
      <alignment vertical="center" wrapText="1"/>
      <protection locked="0"/>
    </xf>
    <xf numFmtId="0" fontId="43" fillId="0" borderId="34" xfId="0" applyFont="1" applyBorder="1" applyAlignment="1">
      <alignment vertical="center" wrapText="1"/>
      <protection locked="0"/>
    </xf>
    <xf numFmtId="0" fontId="39" fillId="0" borderId="36" xfId="0" applyFont="1" applyBorder="1" applyAlignment="1">
      <alignment vertical="center" wrapText="1"/>
      <protection locked="0"/>
    </xf>
    <xf numFmtId="0" fontId="39" fillId="0" borderId="1" xfId="0" applyFont="1" applyBorder="1" applyAlignment="1">
      <alignment vertical="top"/>
      <protection locked="0"/>
    </xf>
    <xf numFmtId="0" fontId="39" fillId="0" borderId="0" xfId="0" applyFont="1" applyAlignment="1">
      <alignment vertical="top"/>
      <protection locked="0"/>
    </xf>
    <xf numFmtId="0" fontId="39" fillId="0" borderId="29" xfId="0" applyFont="1" applyBorder="1" applyAlignment="1">
      <alignment horizontal="left" vertical="center"/>
      <protection locked="0"/>
    </xf>
    <xf numFmtId="0" fontId="39" fillId="0" borderId="30" xfId="0" applyFont="1" applyBorder="1" applyAlignment="1">
      <alignment horizontal="left" vertical="center"/>
      <protection locked="0"/>
    </xf>
    <xf numFmtId="0" fontId="39" fillId="0" borderId="31" xfId="0" applyFont="1" applyBorder="1" applyAlignment="1">
      <alignment horizontal="left" vertical="center"/>
      <protection locked="0"/>
    </xf>
    <xf numFmtId="0" fontId="39" fillId="0" borderId="32" xfId="0" applyFont="1" applyBorder="1" applyAlignment="1">
      <alignment horizontal="left" vertical="center"/>
      <protection locked="0"/>
    </xf>
    <xf numFmtId="0" fontId="40" fillId="0" borderId="1" xfId="0" applyFont="1" applyBorder="1" applyAlignment="1">
      <alignment horizontal="center" vertical="center"/>
      <protection locked="0"/>
    </xf>
    <xf numFmtId="0" fontId="39" fillId="0" borderId="33" xfId="0" applyFont="1" applyBorder="1" applyAlignment="1">
      <alignment horizontal="left" vertical="center"/>
      <protection locked="0"/>
    </xf>
    <xf numFmtId="0" fontId="41" fillId="0" borderId="1" xfId="0" applyFont="1" applyBorder="1" applyAlignment="1">
      <alignment horizontal="left" vertical="center"/>
      <protection locked="0"/>
    </xf>
    <xf numFmtId="0" fontId="44" fillId="0" borderId="0" xfId="0" applyFont="1" applyAlignment="1">
      <alignment horizontal="left" vertical="center"/>
      <protection locked="0"/>
    </xf>
    <xf numFmtId="0" fontId="41" fillId="0" borderId="34" xfId="0" applyFont="1" applyBorder="1" applyAlignment="1">
      <alignment horizontal="left" vertical="center"/>
      <protection locked="0"/>
    </xf>
    <xf numFmtId="0" fontId="41" fillId="0" borderId="34" xfId="0" applyFont="1" applyBorder="1" applyAlignment="1">
      <alignment horizontal="center" vertical="center"/>
      <protection locked="0"/>
    </xf>
    <xf numFmtId="0" fontId="44" fillId="0" borderId="34" xfId="0" applyFont="1" applyBorder="1" applyAlignment="1">
      <alignment horizontal="left" vertical="center"/>
      <protection locked="0"/>
    </xf>
    <xf numFmtId="0" fontId="45" fillId="0" borderId="1" xfId="0" applyFont="1" applyBorder="1" applyAlignment="1">
      <alignment horizontal="left" vertical="center"/>
      <protection locked="0"/>
    </xf>
    <xf numFmtId="0" fontId="42" fillId="0" borderId="0" xfId="0" applyFont="1" applyAlignment="1">
      <alignment horizontal="left" vertical="center"/>
      <protection locked="0"/>
    </xf>
    <xf numFmtId="0" fontId="42" fillId="0" borderId="1" xfId="0" applyFont="1" applyBorder="1" applyAlignment="1">
      <alignment horizontal="center" vertical="center"/>
      <protection locked="0"/>
    </xf>
    <xf numFmtId="0" fontId="42" fillId="0" borderId="32" xfId="0" applyFont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left" vertical="center"/>
      <protection locked="0"/>
    </xf>
    <xf numFmtId="0" fontId="42" fillId="0" borderId="1" xfId="0" applyFont="1" applyFill="1" applyBorder="1" applyAlignment="1">
      <alignment horizontal="center" vertical="center"/>
      <protection locked="0"/>
    </xf>
    <xf numFmtId="0" fontId="39" fillId="0" borderId="35" xfId="0" applyFont="1" applyBorder="1" applyAlignment="1">
      <alignment horizontal="left" vertical="center"/>
      <protection locked="0"/>
    </xf>
    <xf numFmtId="0" fontId="43" fillId="0" borderId="34" xfId="0" applyFont="1" applyBorder="1" applyAlignment="1">
      <alignment horizontal="left" vertical="center"/>
      <protection locked="0"/>
    </xf>
    <xf numFmtId="0" fontId="39" fillId="0" borderId="36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/>
      <protection locked="0"/>
    </xf>
    <xf numFmtId="0" fontId="43" fillId="0" borderId="1" xfId="0" applyFont="1" applyBorder="1" applyAlignment="1">
      <alignment horizontal="left" vertical="center"/>
      <protection locked="0"/>
    </xf>
    <xf numFmtId="0" fontId="44" fillId="0" borderId="1" xfId="0" applyFont="1" applyBorder="1" applyAlignment="1">
      <alignment horizontal="left" vertical="center"/>
      <protection locked="0"/>
    </xf>
    <xf numFmtId="0" fontId="42" fillId="0" borderId="34" xfId="0" applyFont="1" applyBorder="1" applyAlignment="1">
      <alignment horizontal="left" vertical="center"/>
      <protection locked="0"/>
    </xf>
    <xf numFmtId="0" fontId="39" fillId="0" borderId="1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center" vertical="center" wrapText="1"/>
      <protection locked="0"/>
    </xf>
    <xf numFmtId="0" fontId="39" fillId="0" borderId="29" xfId="0" applyFont="1" applyBorder="1" applyAlignment="1">
      <alignment horizontal="left" vertical="center" wrapText="1"/>
      <protection locked="0"/>
    </xf>
    <xf numFmtId="0" fontId="39" fillId="0" borderId="30" xfId="0" applyFont="1" applyBorder="1" applyAlignment="1">
      <alignment horizontal="left" vertical="center" wrapText="1"/>
      <protection locked="0"/>
    </xf>
    <xf numFmtId="0" fontId="39" fillId="0" borderId="31" xfId="0" applyFont="1" applyBorder="1" applyAlignment="1">
      <alignment horizontal="left" vertical="center" wrapText="1"/>
      <protection locked="0"/>
    </xf>
    <xf numFmtId="0" fontId="39" fillId="0" borderId="32" xfId="0" applyFont="1" applyBorder="1" applyAlignment="1">
      <alignment horizontal="left" vertical="center" wrapText="1"/>
      <protection locked="0"/>
    </xf>
    <xf numFmtId="0" fontId="39" fillId="0" borderId="33" xfId="0" applyFont="1" applyBorder="1" applyAlignment="1">
      <alignment horizontal="left" vertical="center" wrapText="1"/>
      <protection locked="0"/>
    </xf>
    <xf numFmtId="0" fontId="44" fillId="0" borderId="32" xfId="0" applyFont="1" applyBorder="1" applyAlignment="1">
      <alignment horizontal="left" vertical="center" wrapText="1"/>
      <protection locked="0"/>
    </xf>
    <xf numFmtId="0" fontId="44" fillId="0" borderId="33" xfId="0" applyFont="1" applyBorder="1" applyAlignment="1">
      <alignment horizontal="left" vertical="center" wrapText="1"/>
      <protection locked="0"/>
    </xf>
    <xf numFmtId="0" fontId="42" fillId="0" borderId="32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 wrapText="1"/>
      <protection locked="0"/>
    </xf>
    <xf numFmtId="0" fontId="42" fillId="0" borderId="33" xfId="0" applyFont="1" applyBorder="1" applyAlignment="1">
      <alignment horizontal="left" vertical="center"/>
      <protection locked="0"/>
    </xf>
    <xf numFmtId="0" fontId="42" fillId="0" borderId="35" xfId="0" applyFont="1" applyBorder="1" applyAlignment="1">
      <alignment horizontal="left" vertical="center" wrapText="1"/>
      <protection locked="0"/>
    </xf>
    <xf numFmtId="0" fontId="42" fillId="0" borderId="34" xfId="0" applyFont="1" applyBorder="1" applyAlignment="1">
      <alignment horizontal="left" vertical="center" wrapText="1"/>
      <protection locked="0"/>
    </xf>
    <xf numFmtId="0" fontId="42" fillId="0" borderId="36" xfId="0" applyFont="1" applyBorder="1" applyAlignment="1">
      <alignment horizontal="left" vertical="center" wrapText="1"/>
      <protection locked="0"/>
    </xf>
    <xf numFmtId="0" fontId="42" fillId="0" borderId="1" xfId="0" applyFont="1" applyBorder="1" applyAlignment="1">
      <alignment horizontal="left" vertical="top"/>
      <protection locked="0"/>
    </xf>
    <xf numFmtId="0" fontId="42" fillId="0" borderId="1" xfId="0" applyFont="1" applyBorder="1" applyAlignment="1">
      <alignment horizontal="center" vertical="top"/>
      <protection locked="0"/>
    </xf>
    <xf numFmtId="0" fontId="42" fillId="0" borderId="35" xfId="0" applyFont="1" applyBorder="1" applyAlignment="1">
      <alignment horizontal="left" vertical="center"/>
      <protection locked="0"/>
    </xf>
    <xf numFmtId="0" fontId="42" fillId="0" borderId="36" xfId="0" applyFont="1" applyBorder="1" applyAlignment="1">
      <alignment horizontal="left" vertical="center"/>
      <protection locked="0"/>
    </xf>
    <xf numFmtId="0" fontId="44" fillId="0" borderId="0" xfId="0" applyFont="1" applyAlignment="1">
      <alignment vertical="center"/>
      <protection locked="0"/>
    </xf>
    <xf numFmtId="0" fontId="41" fillId="0" borderId="1" xfId="0" applyFont="1" applyBorder="1" applyAlignment="1">
      <alignment vertical="center"/>
      <protection locked="0"/>
    </xf>
    <xf numFmtId="0" fontId="44" fillId="0" borderId="34" xfId="0" applyFont="1" applyBorder="1" applyAlignment="1">
      <alignment vertical="center"/>
      <protection locked="0"/>
    </xf>
    <xf numFmtId="0" fontId="41" fillId="0" borderId="34" xfId="0" applyFont="1" applyBorder="1" applyAlignment="1">
      <alignment vertical="center"/>
      <protection locked="0"/>
    </xf>
    <xf numFmtId="0" fontId="0" fillId="0" borderId="1" xfId="0" applyBorder="1" applyAlignment="1">
      <alignment vertical="top"/>
      <protection locked="0"/>
    </xf>
    <xf numFmtId="49" fontId="42" fillId="0" borderId="1" xfId="0" applyNumberFormat="1" applyFont="1" applyBorder="1" applyAlignment="1">
      <alignment horizontal="left" vertical="center"/>
      <protection locked="0"/>
    </xf>
    <xf numFmtId="0" fontId="0" fillId="0" borderId="34" xfId="0" applyBorder="1" applyAlignment="1">
      <alignment vertical="top"/>
      <protection locked="0"/>
    </xf>
    <xf numFmtId="0" fontId="41" fillId="0" borderId="34" xfId="0" applyFont="1" applyBorder="1" applyAlignment="1">
      <alignment horizontal="left"/>
      <protection locked="0"/>
    </xf>
    <xf numFmtId="0" fontId="44" fillId="0" borderId="34" xfId="0" applyFont="1" applyBorder="1" applyAlignment="1">
      <protection locked="0"/>
    </xf>
    <xf numFmtId="0" fontId="39" fillId="0" borderId="32" xfId="0" applyFont="1" applyBorder="1" applyAlignment="1">
      <alignment vertical="top"/>
      <protection locked="0"/>
    </xf>
    <xf numFmtId="0" fontId="39" fillId="0" borderId="33" xfId="0" applyFont="1" applyBorder="1" applyAlignment="1">
      <alignment vertical="top"/>
      <protection locked="0"/>
    </xf>
    <xf numFmtId="0" fontId="39" fillId="0" borderId="1" xfId="0" applyFont="1" applyBorder="1" applyAlignment="1">
      <alignment horizontal="center" vertical="center"/>
      <protection locked="0"/>
    </xf>
    <xf numFmtId="0" fontId="39" fillId="0" borderId="1" xfId="0" applyFont="1" applyBorder="1" applyAlignment="1">
      <alignment horizontal="left" vertical="top"/>
      <protection locked="0"/>
    </xf>
    <xf numFmtId="0" fontId="39" fillId="0" borderId="35" xfId="0" applyFont="1" applyBorder="1" applyAlignment="1">
      <alignment vertical="top"/>
      <protection locked="0"/>
    </xf>
    <xf numFmtId="0" fontId="39" fillId="0" borderId="34" xfId="0" applyFont="1" applyBorder="1" applyAlignment="1">
      <alignment vertical="top"/>
      <protection locked="0"/>
    </xf>
    <xf numFmtId="0" fontId="39" fillId="0" borderId="36" xfId="0" applyFont="1" applyBorder="1" applyAlignment="1">
      <alignment vertical="top"/>
      <protection locked="0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theme" Target="theme/theme1.xml" /><Relationship Id="rId18" Type="http://schemas.openxmlformats.org/officeDocument/2006/relationships/calcChain" Target="calcChain.xml" /><Relationship Id="rId1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0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1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6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7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8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9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&#65279;<?xml version="1.0" encoding="utf-8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&#65279;<?xml version="1.0" encoding="utf-8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&#65279;<?xml version="1.0" encoding="utf-8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&#65279;<?xml version="1.0" encoding="utf-8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&#65279;<?xml version="1.0" encoding="utf-8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&#65279;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&#65279;<?xml version="1.0" encoding="utf-8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&#65279;<?xml version="1.0" encoding="utf-8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&#65279;<?xml version="1.0" encoding="utf-8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&#65279;<?xml version="1.0" encoding="utf-8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2.67" customWidth="1"/>
    <col min="5" max="5" width="2.67" customWidth="1"/>
    <col min="6" max="6" width="2.67" customWidth="1"/>
    <col min="7" max="7" width="2.67" customWidth="1"/>
    <col min="8" max="8" width="2.67" customWidth="1"/>
    <col min="9" max="9" width="2.67" customWidth="1"/>
    <col min="10" max="10" width="2.67" customWidth="1"/>
    <col min="11" max="11" width="2.67" customWidth="1"/>
    <col min="12" max="12" width="2.67" customWidth="1"/>
    <col min="13" max="13" width="2.67" customWidth="1"/>
    <col min="14" max="14" width="2.67" customWidth="1"/>
    <col min="15" max="15" width="2.67" customWidth="1"/>
    <col min="16" max="16" width="2.67" customWidth="1"/>
    <col min="17" max="17" width="2.67" customWidth="1"/>
    <col min="18" max="18" width="2.67" customWidth="1"/>
    <col min="19" max="19" width="2.67" customWidth="1"/>
    <col min="20" max="20" width="2.67" customWidth="1"/>
    <col min="21" max="21" width="2.67" customWidth="1"/>
    <col min="22" max="22" width="2.67" customWidth="1"/>
    <col min="23" max="23" width="2.67" customWidth="1"/>
    <col min="24" max="24" width="2.67" customWidth="1"/>
    <col min="25" max="25" width="2.67" customWidth="1"/>
    <col min="26" max="26" width="2.67" customWidth="1"/>
    <col min="27" max="27" width="2.67" customWidth="1"/>
    <col min="28" max="28" width="2.67" customWidth="1"/>
    <col min="29" max="29" width="2.67" customWidth="1"/>
    <col min="30" max="30" width="2.67" customWidth="1"/>
    <col min="31" max="31" width="2.67" customWidth="1"/>
    <col min="32" max="32" width="2.67" customWidth="1"/>
    <col min="33" max="33" width="2.67" customWidth="1"/>
    <col min="34" max="34" width="3.33" customWidth="1"/>
    <col min="35" max="35" width="31.67" customWidth="1"/>
    <col min="36" max="36" width="2.5" customWidth="1"/>
    <col min="37" max="37" width="2.5" customWidth="1"/>
    <col min="38" max="38" width="8.33" customWidth="1"/>
    <col min="39" max="39" width="3.33" customWidth="1"/>
    <col min="40" max="40" width="13.33" customWidth="1"/>
    <col min="41" max="41" width="7.5" customWidth="1"/>
    <col min="42" max="42" width="4.17" customWidth="1"/>
    <col min="43" max="43" width="15.67" customWidth="1"/>
    <col min="44" max="44" width="13.67" customWidth="1"/>
    <col min="45" max="45" width="25.83" hidden="1" customWidth="1"/>
    <col min="46" max="46" width="25.83" hidden="1" customWidth="1"/>
    <col min="47" max="47" width="25.83" hidden="1" customWidth="1"/>
    <col min="48" max="48" width="21.67" hidden="1" customWidth="1"/>
    <col min="49" max="49" width="21.67" hidden="1" customWidth="1"/>
    <col min="50" max="50" width="21.67" hidden="1" customWidth="1"/>
    <col min="51" max="51" width="21.67" hidden="1" customWidth="1"/>
    <col min="52" max="52" width="21.67" hidden="1" customWidth="1"/>
    <col min="53" max="53" width="19.17" hidden="1" customWidth="1"/>
    <col min="54" max="54" width="25" hidden="1" customWidth="1"/>
    <col min="55" max="55" width="19.17" hidden="1" customWidth="1"/>
    <col min="56" max="56" width="19.17" hidden="1" customWidth="1"/>
    <col min="57" max="57" width="66.5" customWidth="1"/>
    <col min="71" max="71" width="9.33" hidden="1"/>
    <col min="72" max="72" width="9.33" hidden="1"/>
    <col min="73" max="73" width="9.33" hidden="1"/>
    <col min="74" max="74" width="9.33" hidden="1"/>
    <col min="75" max="75" width="9.33" hidden="1"/>
    <col min="76" max="76" width="9.33" hidden="1"/>
    <col min="77" max="77" width="9.33" hidden="1"/>
    <col min="78" max="78" width="9.33" hidden="1"/>
    <col min="79" max="79" width="9.33" hidden="1"/>
    <col min="80" max="80" width="9.33" hidden="1"/>
    <col min="81" max="81" width="9.33" hidden="1"/>
    <col min="82" max="82" width="9.33" hidden="1"/>
    <col min="83" max="83" width="9.33" hidden="1"/>
    <col min="84" max="84" width="9.33" hidden="1"/>
    <col min="85" max="85" width="9.33" hidden="1"/>
    <col min="86" max="86" width="9.33" hidden="1"/>
    <col min="87" max="87" width="9.33" hidden="1"/>
    <col min="88" max="88" width="9.33" hidden="1"/>
    <col min="89" max="89" width="9.33" hidden="1"/>
    <col min="90" max="90" width="9.33" hidden="1"/>
    <col min="91" max="91" width="9.33" hidden="1"/>
  </cols>
  <sheetData>
    <row r="1" ht="21.36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ht="36.96" customHeight="1">
      <c r="AR2"/>
      <c r="BS2" s="24" t="s">
        <v>8</v>
      </c>
      <c r="BT2" s="24" t="s">
        <v>9</v>
      </c>
    </row>
    <row r="3" ht="6.96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ht="36.96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ht="14.4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5" t="s">
        <v>16</v>
      </c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31"/>
      <c r="BE5" s="36" t="s">
        <v>17</v>
      </c>
      <c r="BS5" s="24" t="s">
        <v>8</v>
      </c>
    </row>
    <row r="6" ht="36.96" customHeight="1">
      <c r="B6" s="28"/>
      <c r="C6" s="29"/>
      <c r="D6" s="37" t="s">
        <v>18</v>
      </c>
      <c r="E6" s="29"/>
      <c r="F6" s="29"/>
      <c r="G6" s="29"/>
      <c r="H6" s="29"/>
      <c r="I6" s="29"/>
      <c r="J6" s="29"/>
      <c r="K6" s="38" t="s">
        <v>19</v>
      </c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31"/>
      <c r="BE6" s="39"/>
      <c r="BS6" s="24" t="s">
        <v>20</v>
      </c>
    </row>
    <row r="7" ht="14.4" customHeight="1">
      <c r="B7" s="28"/>
      <c r="C7" s="29"/>
      <c r="D7" s="40" t="s">
        <v>21</v>
      </c>
      <c r="E7" s="29"/>
      <c r="F7" s="29"/>
      <c r="G7" s="29"/>
      <c r="H7" s="29"/>
      <c r="I7" s="29"/>
      <c r="J7" s="29"/>
      <c r="K7" s="35" t="s">
        <v>22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40" t="s">
        <v>23</v>
      </c>
      <c r="AL7" s="29"/>
      <c r="AM7" s="29"/>
      <c r="AN7" s="35" t="s">
        <v>24</v>
      </c>
      <c r="AO7" s="29"/>
      <c r="AP7" s="29"/>
      <c r="AQ7" s="31"/>
      <c r="BE7" s="39"/>
      <c r="BS7" s="24" t="s">
        <v>24</v>
      </c>
    </row>
    <row r="8" ht="14.4" customHeight="1">
      <c r="B8" s="28"/>
      <c r="C8" s="29"/>
      <c r="D8" s="40" t="s">
        <v>25</v>
      </c>
      <c r="E8" s="29"/>
      <c r="F8" s="29"/>
      <c r="G8" s="29"/>
      <c r="H8" s="29"/>
      <c r="I8" s="29"/>
      <c r="J8" s="29"/>
      <c r="K8" s="35" t="s">
        <v>26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40" t="s">
        <v>27</v>
      </c>
      <c r="AL8" s="29"/>
      <c r="AM8" s="29"/>
      <c r="AN8" s="41" t="s">
        <v>28</v>
      </c>
      <c r="AO8" s="29"/>
      <c r="AP8" s="29"/>
      <c r="AQ8" s="31"/>
      <c r="BE8" s="39"/>
      <c r="BS8" s="24" t="s">
        <v>29</v>
      </c>
    </row>
    <row r="9" ht="29.28" customHeight="1">
      <c r="B9" s="28"/>
      <c r="C9" s="29"/>
      <c r="D9" s="34" t="s">
        <v>30</v>
      </c>
      <c r="E9" s="29"/>
      <c r="F9" s="29"/>
      <c r="G9" s="29"/>
      <c r="H9" s="29"/>
      <c r="I9" s="29"/>
      <c r="J9" s="29"/>
      <c r="K9" s="42" t="s">
        <v>31</v>
      </c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34" t="s">
        <v>32</v>
      </c>
      <c r="AL9" s="29"/>
      <c r="AM9" s="29"/>
      <c r="AN9" s="42" t="s">
        <v>33</v>
      </c>
      <c r="AO9" s="29"/>
      <c r="AP9" s="29"/>
      <c r="AQ9" s="31"/>
      <c r="BE9" s="39"/>
      <c r="BS9" s="24" t="s">
        <v>34</v>
      </c>
    </row>
    <row r="10" ht="14.4" customHeight="1">
      <c r="B10" s="28"/>
      <c r="C10" s="29"/>
      <c r="D10" s="40" t="s">
        <v>35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40" t="s">
        <v>36</v>
      </c>
      <c r="AL10" s="29"/>
      <c r="AM10" s="29"/>
      <c r="AN10" s="35" t="s">
        <v>37</v>
      </c>
      <c r="AO10" s="29"/>
      <c r="AP10" s="29"/>
      <c r="AQ10" s="31"/>
      <c r="BE10" s="39"/>
      <c r="BS10" s="24" t="s">
        <v>20</v>
      </c>
    </row>
    <row r="11" ht="18.48" customHeight="1">
      <c r="B11" s="28"/>
      <c r="C11" s="29"/>
      <c r="D11" s="29"/>
      <c r="E11" s="35" t="s">
        <v>38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40" t="s">
        <v>39</v>
      </c>
      <c r="AL11" s="29"/>
      <c r="AM11" s="29"/>
      <c r="AN11" s="35" t="s">
        <v>37</v>
      </c>
      <c r="AO11" s="29"/>
      <c r="AP11" s="29"/>
      <c r="AQ11" s="31"/>
      <c r="BE11" s="39"/>
      <c r="BS11" s="24" t="s">
        <v>20</v>
      </c>
    </row>
    <row r="12" ht="6.96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9"/>
      <c r="BS12" s="24" t="s">
        <v>20</v>
      </c>
    </row>
    <row r="13" ht="14.4" customHeight="1">
      <c r="B13" s="28"/>
      <c r="C13" s="29"/>
      <c r="D13" s="40" t="s">
        <v>40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40" t="s">
        <v>36</v>
      </c>
      <c r="AL13" s="29"/>
      <c r="AM13" s="29"/>
      <c r="AN13" s="43" t="s">
        <v>41</v>
      </c>
      <c r="AO13" s="29"/>
      <c r="AP13" s="29"/>
      <c r="AQ13" s="31"/>
      <c r="BE13" s="39"/>
      <c r="BS13" s="24" t="s">
        <v>20</v>
      </c>
    </row>
    <row r="14">
      <c r="B14" s="28"/>
      <c r="C14" s="29"/>
      <c r="D14" s="29"/>
      <c r="E14" s="43" t="s">
        <v>41</v>
      </c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44"/>
      <c r="AD14" s="44"/>
      <c r="AE14" s="44"/>
      <c r="AF14" s="44"/>
      <c r="AG14" s="44"/>
      <c r="AH14" s="44"/>
      <c r="AI14" s="44"/>
      <c r="AJ14" s="44"/>
      <c r="AK14" s="40" t="s">
        <v>39</v>
      </c>
      <c r="AL14" s="29"/>
      <c r="AM14" s="29"/>
      <c r="AN14" s="43" t="s">
        <v>41</v>
      </c>
      <c r="AO14" s="29"/>
      <c r="AP14" s="29"/>
      <c r="AQ14" s="31"/>
      <c r="BE14" s="39"/>
      <c r="BS14" s="24" t="s">
        <v>20</v>
      </c>
    </row>
    <row r="15" ht="6.96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9"/>
      <c r="BS15" s="24" t="s">
        <v>6</v>
      </c>
    </row>
    <row r="16" ht="14.4" customHeight="1">
      <c r="B16" s="28"/>
      <c r="C16" s="29"/>
      <c r="D16" s="40" t="s">
        <v>42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40" t="s">
        <v>36</v>
      </c>
      <c r="AL16" s="29"/>
      <c r="AM16" s="29"/>
      <c r="AN16" s="35" t="s">
        <v>43</v>
      </c>
      <c r="AO16" s="29"/>
      <c r="AP16" s="29"/>
      <c r="AQ16" s="31"/>
      <c r="BE16" s="39"/>
      <c r="BS16" s="24" t="s">
        <v>6</v>
      </c>
    </row>
    <row r="17" ht="18.48" customHeight="1">
      <c r="B17" s="28"/>
      <c r="C17" s="29"/>
      <c r="D17" s="29"/>
      <c r="E17" s="35" t="s">
        <v>44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40" t="s">
        <v>39</v>
      </c>
      <c r="AL17" s="29"/>
      <c r="AM17" s="29"/>
      <c r="AN17" s="35" t="s">
        <v>37</v>
      </c>
      <c r="AO17" s="29"/>
      <c r="AP17" s="29"/>
      <c r="AQ17" s="31"/>
      <c r="BE17" s="39"/>
      <c r="BS17" s="24" t="s">
        <v>45</v>
      </c>
    </row>
    <row r="18" ht="6.96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9"/>
      <c r="BS18" s="24" t="s">
        <v>8</v>
      </c>
    </row>
    <row r="19" ht="14.4" customHeight="1">
      <c r="B19" s="28"/>
      <c r="C19" s="29"/>
      <c r="D19" s="40" t="s">
        <v>46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9"/>
      <c r="BS19" s="24" t="s">
        <v>8</v>
      </c>
    </row>
    <row r="20" ht="57" customHeight="1">
      <c r="B20" s="28"/>
      <c r="C20" s="29"/>
      <c r="D20" s="29"/>
      <c r="E20" s="45" t="s">
        <v>47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  <c r="AH20" s="45"/>
      <c r="AI20" s="45"/>
      <c r="AJ20" s="45"/>
      <c r="AK20" s="45"/>
      <c r="AL20" s="45"/>
      <c r="AM20" s="45"/>
      <c r="AN20" s="45"/>
      <c r="AO20" s="29"/>
      <c r="AP20" s="29"/>
      <c r="AQ20" s="31"/>
      <c r="BE20" s="39"/>
      <c r="BS20" s="24" t="s">
        <v>6</v>
      </c>
    </row>
    <row r="21" ht="6.96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9"/>
    </row>
    <row r="22" ht="6.96" customHeight="1">
      <c r="B22" s="28"/>
      <c r="C22" s="29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29"/>
      <c r="AQ22" s="31"/>
      <c r="BE22" s="39"/>
    </row>
    <row r="23" s="1" customFormat="1" ht="25.92" customHeight="1">
      <c r="B23" s="47"/>
      <c r="C23" s="48"/>
      <c r="D23" s="49" t="s">
        <v>48</v>
      </c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1">
        <f>ROUND(AG51,2)</f>
        <v>0</v>
      </c>
      <c r="AL23" s="50"/>
      <c r="AM23" s="50"/>
      <c r="AN23" s="50"/>
      <c r="AO23" s="50"/>
      <c r="AP23" s="48"/>
      <c r="AQ23" s="52"/>
      <c r="BE23" s="39"/>
    </row>
    <row r="24" s="1" customFormat="1" ht="6.96" customHeight="1">
      <c r="B24" s="47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52"/>
      <c r="BE24" s="39"/>
    </row>
    <row r="25" s="1" customFormat="1">
      <c r="B25" s="47"/>
      <c r="C25" s="48"/>
      <c r="D25" s="48"/>
      <c r="E25" s="48"/>
      <c r="F25" s="48"/>
      <c r="G25" s="48"/>
      <c r="H25" s="48"/>
      <c r="I25" s="48"/>
      <c r="J25" s="48"/>
      <c r="K25" s="48"/>
      <c r="L25" s="53" t="s">
        <v>49</v>
      </c>
      <c r="M25" s="53"/>
      <c r="N25" s="53"/>
      <c r="O25" s="53"/>
      <c r="P25" s="48"/>
      <c r="Q25" s="48"/>
      <c r="R25" s="48"/>
      <c r="S25" s="48"/>
      <c r="T25" s="48"/>
      <c r="U25" s="48"/>
      <c r="V25" s="48"/>
      <c r="W25" s="53" t="s">
        <v>50</v>
      </c>
      <c r="X25" s="53"/>
      <c r="Y25" s="53"/>
      <c r="Z25" s="53"/>
      <c r="AA25" s="53"/>
      <c r="AB25" s="53"/>
      <c r="AC25" s="53"/>
      <c r="AD25" s="53"/>
      <c r="AE25" s="53"/>
      <c r="AF25" s="48"/>
      <c r="AG25" s="48"/>
      <c r="AH25" s="48"/>
      <c r="AI25" s="48"/>
      <c r="AJ25" s="48"/>
      <c r="AK25" s="53" t="s">
        <v>51</v>
      </c>
      <c r="AL25" s="53"/>
      <c r="AM25" s="53"/>
      <c r="AN25" s="53"/>
      <c r="AO25" s="53"/>
      <c r="AP25" s="48"/>
      <c r="AQ25" s="52"/>
      <c r="BE25" s="39"/>
    </row>
    <row r="26" s="2" customFormat="1" ht="14.4" customHeight="1">
      <c r="B26" s="54"/>
      <c r="C26" s="55"/>
      <c r="D26" s="56" t="s">
        <v>52</v>
      </c>
      <c r="E26" s="55"/>
      <c r="F26" s="56" t="s">
        <v>53</v>
      </c>
      <c r="G26" s="55"/>
      <c r="H26" s="55"/>
      <c r="I26" s="55"/>
      <c r="J26" s="55"/>
      <c r="K26" s="55"/>
      <c r="L26" s="57">
        <v>0.20999999999999999</v>
      </c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8">
        <f>ROUND(AZ51,2)</f>
        <v>0</v>
      </c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5"/>
      <c r="AI26" s="55"/>
      <c r="AJ26" s="55"/>
      <c r="AK26" s="58">
        <f>ROUND(AV51,2)</f>
        <v>0</v>
      </c>
      <c r="AL26" s="55"/>
      <c r="AM26" s="55"/>
      <c r="AN26" s="55"/>
      <c r="AO26" s="55"/>
      <c r="AP26" s="55"/>
      <c r="AQ26" s="59"/>
      <c r="BE26" s="39"/>
    </row>
    <row r="27" s="2" customFormat="1" ht="14.4" customHeight="1">
      <c r="B27" s="54"/>
      <c r="C27" s="55"/>
      <c r="D27" s="55"/>
      <c r="E27" s="55"/>
      <c r="F27" s="56" t="s">
        <v>54</v>
      </c>
      <c r="G27" s="55"/>
      <c r="H27" s="55"/>
      <c r="I27" s="55"/>
      <c r="J27" s="55"/>
      <c r="K27" s="55"/>
      <c r="L27" s="57">
        <v>0.14999999999999999</v>
      </c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8">
        <f>ROUND(BA51,2)</f>
        <v>0</v>
      </c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8">
        <f>ROUND(AW51,2)</f>
        <v>0</v>
      </c>
      <c r="AL27" s="55"/>
      <c r="AM27" s="55"/>
      <c r="AN27" s="55"/>
      <c r="AO27" s="55"/>
      <c r="AP27" s="55"/>
      <c r="AQ27" s="59"/>
      <c r="BE27" s="39"/>
    </row>
    <row r="28" hidden="1" s="2" customFormat="1" ht="14.4" customHeight="1">
      <c r="B28" s="54"/>
      <c r="C28" s="55"/>
      <c r="D28" s="55"/>
      <c r="E28" s="55"/>
      <c r="F28" s="56" t="s">
        <v>55</v>
      </c>
      <c r="G28" s="55"/>
      <c r="H28" s="55"/>
      <c r="I28" s="55"/>
      <c r="J28" s="55"/>
      <c r="K28" s="55"/>
      <c r="L28" s="57">
        <v>0.20999999999999999</v>
      </c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8">
        <f>ROUND(BB51,2)</f>
        <v>0</v>
      </c>
      <c r="X28" s="55"/>
      <c r="Y28" s="55"/>
      <c r="Z28" s="55"/>
      <c r="AA28" s="55"/>
      <c r="AB28" s="55"/>
      <c r="AC28" s="55"/>
      <c r="AD28" s="55"/>
      <c r="AE28" s="55"/>
      <c r="AF28" s="55"/>
      <c r="AG28" s="55"/>
      <c r="AH28" s="55"/>
      <c r="AI28" s="55"/>
      <c r="AJ28" s="55"/>
      <c r="AK28" s="58">
        <v>0</v>
      </c>
      <c r="AL28" s="55"/>
      <c r="AM28" s="55"/>
      <c r="AN28" s="55"/>
      <c r="AO28" s="55"/>
      <c r="AP28" s="55"/>
      <c r="AQ28" s="59"/>
      <c r="BE28" s="39"/>
    </row>
    <row r="29" hidden="1" s="2" customFormat="1" ht="14.4" customHeight="1">
      <c r="B29" s="54"/>
      <c r="C29" s="55"/>
      <c r="D29" s="55"/>
      <c r="E29" s="55"/>
      <c r="F29" s="56" t="s">
        <v>56</v>
      </c>
      <c r="G29" s="55"/>
      <c r="H29" s="55"/>
      <c r="I29" s="55"/>
      <c r="J29" s="55"/>
      <c r="K29" s="55"/>
      <c r="L29" s="57">
        <v>0.14999999999999999</v>
      </c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8">
        <f>ROUND(BC51,2)</f>
        <v>0</v>
      </c>
      <c r="X29" s="55"/>
      <c r="Y29" s="55"/>
      <c r="Z29" s="55"/>
      <c r="AA29" s="55"/>
      <c r="AB29" s="55"/>
      <c r="AC29" s="55"/>
      <c r="AD29" s="55"/>
      <c r="AE29" s="55"/>
      <c r="AF29" s="55"/>
      <c r="AG29" s="55"/>
      <c r="AH29" s="55"/>
      <c r="AI29" s="55"/>
      <c r="AJ29" s="55"/>
      <c r="AK29" s="58">
        <v>0</v>
      </c>
      <c r="AL29" s="55"/>
      <c r="AM29" s="55"/>
      <c r="AN29" s="55"/>
      <c r="AO29" s="55"/>
      <c r="AP29" s="55"/>
      <c r="AQ29" s="59"/>
      <c r="BE29" s="39"/>
    </row>
    <row r="30" hidden="1" s="2" customFormat="1" ht="14.4" customHeight="1">
      <c r="B30" s="54"/>
      <c r="C30" s="55"/>
      <c r="D30" s="55"/>
      <c r="E30" s="55"/>
      <c r="F30" s="56" t="s">
        <v>57</v>
      </c>
      <c r="G30" s="55"/>
      <c r="H30" s="55"/>
      <c r="I30" s="55"/>
      <c r="J30" s="55"/>
      <c r="K30" s="55"/>
      <c r="L30" s="57">
        <v>0</v>
      </c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8">
        <f>ROUND(BD51,2)</f>
        <v>0</v>
      </c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8">
        <v>0</v>
      </c>
      <c r="AL30" s="55"/>
      <c r="AM30" s="55"/>
      <c r="AN30" s="55"/>
      <c r="AO30" s="55"/>
      <c r="AP30" s="55"/>
      <c r="AQ30" s="59"/>
      <c r="BE30" s="39"/>
    </row>
    <row r="31" s="1" customFormat="1" ht="6.96" customHeight="1"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52"/>
      <c r="BE31" s="39"/>
    </row>
    <row r="32" s="1" customFormat="1" ht="25.92" customHeight="1">
      <c r="B32" s="47"/>
      <c r="C32" s="60"/>
      <c r="D32" s="61" t="s">
        <v>58</v>
      </c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3" t="s">
        <v>59</v>
      </c>
      <c r="U32" s="62"/>
      <c r="V32" s="62"/>
      <c r="W32" s="62"/>
      <c r="X32" s="64" t="s">
        <v>60</v>
      </c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5">
        <f>SUM(AK23:AK30)</f>
        <v>0</v>
      </c>
      <c r="AL32" s="62"/>
      <c r="AM32" s="62"/>
      <c r="AN32" s="62"/>
      <c r="AO32" s="66"/>
      <c r="AP32" s="60"/>
      <c r="AQ32" s="67"/>
      <c r="BE32" s="39"/>
    </row>
    <row r="33" s="1" customFormat="1" ht="6.96" customHeight="1">
      <c r="B33" s="47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52"/>
    </row>
    <row r="34" s="1" customFormat="1" ht="6.96" customHeight="1"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/>
      <c r="AP34" s="69"/>
      <c r="AQ34" s="70"/>
    </row>
    <row r="38" s="1" customFormat="1" ht="6.96" customHeight="1">
      <c r="B38" s="71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3"/>
    </row>
    <row r="39" s="1" customFormat="1" ht="36.96" customHeight="1">
      <c r="B39" s="47"/>
      <c r="C39" s="74" t="s">
        <v>61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3"/>
    </row>
    <row r="40" s="1" customFormat="1" ht="6.96" customHeight="1">
      <c r="B40" s="47"/>
      <c r="C40" s="75"/>
      <c r="D40" s="75"/>
      <c r="E40" s="75"/>
      <c r="F40" s="75"/>
      <c r="G40" s="75"/>
      <c r="H40" s="75"/>
      <c r="I40" s="75"/>
      <c r="J40" s="75"/>
      <c r="K40" s="75"/>
      <c r="L40" s="75"/>
      <c r="M40" s="75"/>
      <c r="N40" s="75"/>
      <c r="O40" s="75"/>
      <c r="P40" s="75"/>
      <c r="Q40" s="75"/>
      <c r="R40" s="75"/>
      <c r="S40" s="75"/>
      <c r="T40" s="75"/>
      <c r="U40" s="75"/>
      <c r="V40" s="75"/>
      <c r="W40" s="75"/>
      <c r="X40" s="75"/>
      <c r="Y40" s="75"/>
      <c r="Z40" s="75"/>
      <c r="AA40" s="75"/>
      <c r="AB40" s="75"/>
      <c r="AC40" s="75"/>
      <c r="AD40" s="75"/>
      <c r="AE40" s="75"/>
      <c r="AF40" s="75"/>
      <c r="AG40" s="75"/>
      <c r="AH40" s="75"/>
      <c r="AI40" s="75"/>
      <c r="AJ40" s="75"/>
      <c r="AK40" s="75"/>
      <c r="AL40" s="75"/>
      <c r="AM40" s="75"/>
      <c r="AN40" s="75"/>
      <c r="AO40" s="75"/>
      <c r="AP40" s="75"/>
      <c r="AQ40" s="75"/>
      <c r="AR40" s="73"/>
    </row>
    <row r="41" s="3" customFormat="1" ht="14.4" customHeight="1">
      <c r="B41" s="76"/>
      <c r="C41" s="77" t="s">
        <v>15</v>
      </c>
      <c r="D41" s="78"/>
      <c r="E41" s="78"/>
      <c r="F41" s="78"/>
      <c r="G41" s="78"/>
      <c r="H41" s="78"/>
      <c r="I41" s="78"/>
      <c r="J41" s="78"/>
      <c r="K41" s="78"/>
      <c r="L41" s="78" t="str">
        <f>K5</f>
        <v>JERA1605</v>
      </c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  <c r="AP41" s="78"/>
      <c r="AQ41" s="78"/>
      <c r="AR41" s="79"/>
    </row>
    <row r="42" s="4" customFormat="1" ht="36.96" customHeight="1">
      <c r="B42" s="80"/>
      <c r="C42" s="81" t="s">
        <v>18</v>
      </c>
      <c r="D42" s="82"/>
      <c r="E42" s="82"/>
      <c r="F42" s="82"/>
      <c r="G42" s="82"/>
      <c r="H42" s="82"/>
      <c r="I42" s="82"/>
      <c r="J42" s="82"/>
      <c r="K42" s="82"/>
      <c r="L42" s="83" t="str">
        <f>K6</f>
        <v>Rekonstrukce a přístavby hasičské zbrojnice Hošťálkovice</v>
      </c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4"/>
    </row>
    <row r="43" s="1" customFormat="1" ht="6.96" customHeight="1">
      <c r="B43" s="47"/>
      <c r="C43" s="75"/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5"/>
      <c r="AG43" s="75"/>
      <c r="AH43" s="75"/>
      <c r="AI43" s="75"/>
      <c r="AJ43" s="75"/>
      <c r="AK43" s="75"/>
      <c r="AL43" s="75"/>
      <c r="AM43" s="75"/>
      <c r="AN43" s="75"/>
      <c r="AO43" s="75"/>
      <c r="AP43" s="75"/>
      <c r="AQ43" s="75"/>
      <c r="AR43" s="73"/>
    </row>
    <row r="44" s="1" customFormat="1">
      <c r="B44" s="47"/>
      <c r="C44" s="77" t="s">
        <v>25</v>
      </c>
      <c r="D44" s="75"/>
      <c r="E44" s="75"/>
      <c r="F44" s="75"/>
      <c r="G44" s="75"/>
      <c r="H44" s="75"/>
      <c r="I44" s="75"/>
      <c r="J44" s="75"/>
      <c r="K44" s="75"/>
      <c r="L44" s="85" t="str">
        <f>IF(K8="","",K8)</f>
        <v xml:space="preserve">Ostrava-Hošťálkovice </v>
      </c>
      <c r="M44" s="75"/>
      <c r="N44" s="75"/>
      <c r="O44" s="75"/>
      <c r="P44" s="75"/>
      <c r="Q44" s="75"/>
      <c r="R44" s="75"/>
      <c r="S44" s="75"/>
      <c r="T44" s="75"/>
      <c r="U44" s="75"/>
      <c r="V44" s="75"/>
      <c r="W44" s="75"/>
      <c r="X44" s="75"/>
      <c r="Y44" s="75"/>
      <c r="Z44" s="75"/>
      <c r="AA44" s="75"/>
      <c r="AB44" s="75"/>
      <c r="AC44" s="75"/>
      <c r="AD44" s="75"/>
      <c r="AE44" s="75"/>
      <c r="AF44" s="75"/>
      <c r="AG44" s="75"/>
      <c r="AH44" s="75"/>
      <c r="AI44" s="77" t="s">
        <v>27</v>
      </c>
      <c r="AJ44" s="75"/>
      <c r="AK44" s="75"/>
      <c r="AL44" s="75"/>
      <c r="AM44" s="86" t="str">
        <f>IF(AN8= "","",AN8)</f>
        <v>2. 12. 2016</v>
      </c>
      <c r="AN44" s="86"/>
      <c r="AO44" s="75"/>
      <c r="AP44" s="75"/>
      <c r="AQ44" s="75"/>
      <c r="AR44" s="73"/>
    </row>
    <row r="45" s="1" customFormat="1" ht="6.96" customHeight="1">
      <c r="B45" s="47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3"/>
    </row>
    <row r="46" s="1" customFormat="1">
      <c r="B46" s="47"/>
      <c r="C46" s="77" t="s">
        <v>35</v>
      </c>
      <c r="D46" s="75"/>
      <c r="E46" s="75"/>
      <c r="F46" s="75"/>
      <c r="G46" s="75"/>
      <c r="H46" s="75"/>
      <c r="I46" s="75"/>
      <c r="J46" s="75"/>
      <c r="K46" s="75"/>
      <c r="L46" s="78" t="str">
        <f>IF(E11= "","",E11)</f>
        <v xml:space="preserve">Statutární město Ostrava,MOb Hošťálkovice </v>
      </c>
      <c r="M46" s="75"/>
      <c r="N46" s="75"/>
      <c r="O46" s="75"/>
      <c r="P46" s="75"/>
      <c r="Q46" s="75"/>
      <c r="R46" s="75"/>
      <c r="S46" s="75"/>
      <c r="T46" s="75"/>
      <c r="U46" s="75"/>
      <c r="V46" s="75"/>
      <c r="W46" s="75"/>
      <c r="X46" s="75"/>
      <c r="Y46" s="75"/>
      <c r="Z46" s="75"/>
      <c r="AA46" s="75"/>
      <c r="AB46" s="75"/>
      <c r="AC46" s="75"/>
      <c r="AD46" s="75"/>
      <c r="AE46" s="75"/>
      <c r="AF46" s="75"/>
      <c r="AG46" s="75"/>
      <c r="AH46" s="75"/>
      <c r="AI46" s="77" t="s">
        <v>42</v>
      </c>
      <c r="AJ46" s="75"/>
      <c r="AK46" s="75"/>
      <c r="AL46" s="75"/>
      <c r="AM46" s="78" t="str">
        <f>IF(E17="","",E17)</f>
        <v xml:space="preserve">Lenka Jerakasová </v>
      </c>
      <c r="AN46" s="78"/>
      <c r="AO46" s="78"/>
      <c r="AP46" s="78"/>
      <c r="AQ46" s="75"/>
      <c r="AR46" s="73"/>
      <c r="AS46" s="87" t="s">
        <v>62</v>
      </c>
      <c r="AT46" s="88"/>
      <c r="AU46" s="89"/>
      <c r="AV46" s="89"/>
      <c r="AW46" s="89"/>
      <c r="AX46" s="89"/>
      <c r="AY46" s="89"/>
      <c r="AZ46" s="89"/>
      <c r="BA46" s="89"/>
      <c r="BB46" s="89"/>
      <c r="BC46" s="89"/>
      <c r="BD46" s="90"/>
    </row>
    <row r="47" s="1" customFormat="1">
      <c r="B47" s="47"/>
      <c r="C47" s="77" t="s">
        <v>40</v>
      </c>
      <c r="D47" s="75"/>
      <c r="E47" s="75"/>
      <c r="F47" s="75"/>
      <c r="G47" s="75"/>
      <c r="H47" s="75"/>
      <c r="I47" s="75"/>
      <c r="J47" s="75"/>
      <c r="K47" s="75"/>
      <c r="L47" s="78" t="str">
        <f>IF(E14= "Vyplň údaj","",E14)</f>
        <v/>
      </c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3"/>
      <c r="AS47" s="91"/>
      <c r="AT47" s="92"/>
      <c r="AU47" s="93"/>
      <c r="AV47" s="93"/>
      <c r="AW47" s="93"/>
      <c r="AX47" s="93"/>
      <c r="AY47" s="93"/>
      <c r="AZ47" s="93"/>
      <c r="BA47" s="93"/>
      <c r="BB47" s="93"/>
      <c r="BC47" s="93"/>
      <c r="BD47" s="94"/>
    </row>
    <row r="48" s="1" customFormat="1" ht="10.8" customHeight="1">
      <c r="B48" s="47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5"/>
      <c r="R48" s="75"/>
      <c r="S48" s="75"/>
      <c r="T48" s="75"/>
      <c r="U48" s="75"/>
      <c r="V48" s="75"/>
      <c r="W48" s="75"/>
      <c r="X48" s="75"/>
      <c r="Y48" s="75"/>
      <c r="Z48" s="75"/>
      <c r="AA48" s="75"/>
      <c r="AB48" s="75"/>
      <c r="AC48" s="75"/>
      <c r="AD48" s="75"/>
      <c r="AE48" s="75"/>
      <c r="AF48" s="75"/>
      <c r="AG48" s="75"/>
      <c r="AH48" s="75"/>
      <c r="AI48" s="75"/>
      <c r="AJ48" s="75"/>
      <c r="AK48" s="75"/>
      <c r="AL48" s="75"/>
      <c r="AM48" s="75"/>
      <c r="AN48" s="75"/>
      <c r="AO48" s="75"/>
      <c r="AP48" s="75"/>
      <c r="AQ48" s="75"/>
      <c r="AR48" s="73"/>
      <c r="AS48" s="95"/>
      <c r="AT48" s="56"/>
      <c r="AU48" s="48"/>
      <c r="AV48" s="48"/>
      <c r="AW48" s="48"/>
      <c r="AX48" s="48"/>
      <c r="AY48" s="48"/>
      <c r="AZ48" s="48"/>
      <c r="BA48" s="48"/>
      <c r="BB48" s="48"/>
      <c r="BC48" s="48"/>
      <c r="BD48" s="96"/>
    </row>
    <row r="49" s="1" customFormat="1" ht="29.28" customHeight="1">
      <c r="B49" s="47"/>
      <c r="C49" s="97" t="s">
        <v>63</v>
      </c>
      <c r="D49" s="98"/>
      <c r="E49" s="98"/>
      <c r="F49" s="98"/>
      <c r="G49" s="98"/>
      <c r="H49" s="99"/>
      <c r="I49" s="100" t="s">
        <v>64</v>
      </c>
      <c r="J49" s="98"/>
      <c r="K49" s="98"/>
      <c r="L49" s="98"/>
      <c r="M49" s="98"/>
      <c r="N49" s="98"/>
      <c r="O49" s="98"/>
      <c r="P49" s="98"/>
      <c r="Q49" s="98"/>
      <c r="R49" s="98"/>
      <c r="S49" s="98"/>
      <c r="T49" s="98"/>
      <c r="U49" s="98"/>
      <c r="V49" s="98"/>
      <c r="W49" s="98"/>
      <c r="X49" s="98"/>
      <c r="Y49" s="98"/>
      <c r="Z49" s="98"/>
      <c r="AA49" s="98"/>
      <c r="AB49" s="98"/>
      <c r="AC49" s="98"/>
      <c r="AD49" s="98"/>
      <c r="AE49" s="98"/>
      <c r="AF49" s="98"/>
      <c r="AG49" s="101" t="s">
        <v>65</v>
      </c>
      <c r="AH49" s="98"/>
      <c r="AI49" s="98"/>
      <c r="AJ49" s="98"/>
      <c r="AK49" s="98"/>
      <c r="AL49" s="98"/>
      <c r="AM49" s="98"/>
      <c r="AN49" s="100" t="s">
        <v>66</v>
      </c>
      <c r="AO49" s="98"/>
      <c r="AP49" s="98"/>
      <c r="AQ49" s="102" t="s">
        <v>67</v>
      </c>
      <c r="AR49" s="73"/>
      <c r="AS49" s="103" t="s">
        <v>68</v>
      </c>
      <c r="AT49" s="104" t="s">
        <v>69</v>
      </c>
      <c r="AU49" s="104" t="s">
        <v>70</v>
      </c>
      <c r="AV49" s="104" t="s">
        <v>71</v>
      </c>
      <c r="AW49" s="104" t="s">
        <v>72</v>
      </c>
      <c r="AX49" s="104" t="s">
        <v>73</v>
      </c>
      <c r="AY49" s="104" t="s">
        <v>74</v>
      </c>
      <c r="AZ49" s="104" t="s">
        <v>75</v>
      </c>
      <c r="BA49" s="104" t="s">
        <v>76</v>
      </c>
      <c r="BB49" s="104" t="s">
        <v>77</v>
      </c>
      <c r="BC49" s="104" t="s">
        <v>78</v>
      </c>
      <c r="BD49" s="105" t="s">
        <v>79</v>
      </c>
    </row>
    <row r="50" s="1" customFormat="1" ht="10.8" customHeight="1">
      <c r="B50" s="47"/>
      <c r="C50" s="75"/>
      <c r="D50" s="75"/>
      <c r="E50" s="75"/>
      <c r="F50" s="75"/>
      <c r="G50" s="75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5"/>
      <c r="AG50" s="75"/>
      <c r="AH50" s="75"/>
      <c r="AI50" s="75"/>
      <c r="AJ50" s="75"/>
      <c r="AK50" s="75"/>
      <c r="AL50" s="75"/>
      <c r="AM50" s="75"/>
      <c r="AN50" s="75"/>
      <c r="AO50" s="75"/>
      <c r="AP50" s="75"/>
      <c r="AQ50" s="75"/>
      <c r="AR50" s="73"/>
      <c r="AS50" s="106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8"/>
    </row>
    <row r="51" s="4" customFormat="1" ht="32.4" customHeight="1">
      <c r="B51" s="80"/>
      <c r="C51" s="109" t="s">
        <v>80</v>
      </c>
      <c r="D51" s="110"/>
      <c r="E51" s="110"/>
      <c r="F51" s="110"/>
      <c r="G51" s="110"/>
      <c r="H51" s="110"/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1">
        <f>ROUND(SUM(AG52:AG64),2)</f>
        <v>0</v>
      </c>
      <c r="AH51" s="111"/>
      <c r="AI51" s="111"/>
      <c r="AJ51" s="111"/>
      <c r="AK51" s="111"/>
      <c r="AL51" s="111"/>
      <c r="AM51" s="111"/>
      <c r="AN51" s="112">
        <f>SUM(AG51,AT51)</f>
        <v>0</v>
      </c>
      <c r="AO51" s="112"/>
      <c r="AP51" s="112"/>
      <c r="AQ51" s="113" t="s">
        <v>37</v>
      </c>
      <c r="AR51" s="84"/>
      <c r="AS51" s="114">
        <f>ROUND(SUM(AS52:AS64),2)</f>
        <v>0</v>
      </c>
      <c r="AT51" s="115">
        <f>ROUND(SUM(AV51:AW51),2)</f>
        <v>0</v>
      </c>
      <c r="AU51" s="116">
        <f>ROUND(SUM(AU52:AU64),5)</f>
        <v>0</v>
      </c>
      <c r="AV51" s="115">
        <f>ROUND(AZ51*L26,2)</f>
        <v>0</v>
      </c>
      <c r="AW51" s="115">
        <f>ROUND(BA51*L27,2)</f>
        <v>0</v>
      </c>
      <c r="AX51" s="115">
        <f>ROUND(BB51*L26,2)</f>
        <v>0</v>
      </c>
      <c r="AY51" s="115">
        <f>ROUND(BC51*L27,2)</f>
        <v>0</v>
      </c>
      <c r="AZ51" s="115">
        <f>ROUND(SUM(AZ52:AZ64),2)</f>
        <v>0</v>
      </c>
      <c r="BA51" s="115">
        <f>ROUND(SUM(BA52:BA64),2)</f>
        <v>0</v>
      </c>
      <c r="BB51" s="115">
        <f>ROUND(SUM(BB52:BB64),2)</f>
        <v>0</v>
      </c>
      <c r="BC51" s="115">
        <f>ROUND(SUM(BC52:BC64),2)</f>
        <v>0</v>
      </c>
      <c r="BD51" s="117">
        <f>ROUND(SUM(BD52:BD64),2)</f>
        <v>0</v>
      </c>
      <c r="BS51" s="118" t="s">
        <v>81</v>
      </c>
      <c r="BT51" s="118" t="s">
        <v>82</v>
      </c>
      <c r="BU51" s="119" t="s">
        <v>83</v>
      </c>
      <c r="BV51" s="118" t="s">
        <v>84</v>
      </c>
      <c r="BW51" s="118" t="s">
        <v>7</v>
      </c>
      <c r="BX51" s="118" t="s">
        <v>85</v>
      </c>
      <c r="CL51" s="118" t="s">
        <v>22</v>
      </c>
    </row>
    <row r="52" s="5" customFormat="1" ht="31.5" customHeight="1">
      <c r="A52" s="120" t="s">
        <v>86</v>
      </c>
      <c r="B52" s="121"/>
      <c r="C52" s="122"/>
      <c r="D52" s="123" t="s">
        <v>87</v>
      </c>
      <c r="E52" s="123"/>
      <c r="F52" s="123"/>
      <c r="G52" s="123"/>
      <c r="H52" s="123"/>
      <c r="I52" s="124"/>
      <c r="J52" s="123" t="s">
        <v>88</v>
      </c>
      <c r="K52" s="123"/>
      <c r="L52" s="123"/>
      <c r="M52" s="123"/>
      <c r="N52" s="123"/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/>
      <c r="AA52" s="123"/>
      <c r="AB52" s="123"/>
      <c r="AC52" s="123"/>
      <c r="AD52" s="123"/>
      <c r="AE52" s="123"/>
      <c r="AF52" s="123"/>
      <c r="AG52" s="125">
        <f>'SO 05 - HZ Hošťálkovice -...'!J27</f>
        <v>0</v>
      </c>
      <c r="AH52" s="124"/>
      <c r="AI52" s="124"/>
      <c r="AJ52" s="124"/>
      <c r="AK52" s="124"/>
      <c r="AL52" s="124"/>
      <c r="AM52" s="124"/>
      <c r="AN52" s="125">
        <f>SUM(AG52,AT52)</f>
        <v>0</v>
      </c>
      <c r="AO52" s="124"/>
      <c r="AP52" s="124"/>
      <c r="AQ52" s="126" t="s">
        <v>89</v>
      </c>
      <c r="AR52" s="127"/>
      <c r="AS52" s="128">
        <v>0</v>
      </c>
      <c r="AT52" s="129">
        <f>ROUND(SUM(AV52:AW52),2)</f>
        <v>0</v>
      </c>
      <c r="AU52" s="130">
        <f>'SO 05 - HZ Hošťálkovice -...'!P76</f>
        <v>0</v>
      </c>
      <c r="AV52" s="129">
        <f>'SO 05 - HZ Hošťálkovice -...'!J30</f>
        <v>0</v>
      </c>
      <c r="AW52" s="129">
        <f>'SO 05 - HZ Hošťálkovice -...'!J31</f>
        <v>0</v>
      </c>
      <c r="AX52" s="129">
        <f>'SO 05 - HZ Hošťálkovice -...'!J32</f>
        <v>0</v>
      </c>
      <c r="AY52" s="129">
        <f>'SO 05 - HZ Hošťálkovice -...'!J33</f>
        <v>0</v>
      </c>
      <c r="AZ52" s="129">
        <f>'SO 05 - HZ Hošťálkovice -...'!F30</f>
        <v>0</v>
      </c>
      <c r="BA52" s="129">
        <f>'SO 05 - HZ Hošťálkovice -...'!F31</f>
        <v>0</v>
      </c>
      <c r="BB52" s="129">
        <f>'SO 05 - HZ Hošťálkovice -...'!F32</f>
        <v>0</v>
      </c>
      <c r="BC52" s="129">
        <f>'SO 05 - HZ Hošťálkovice -...'!F33</f>
        <v>0</v>
      </c>
      <c r="BD52" s="131">
        <f>'SO 05 - HZ Hošťálkovice -...'!F34</f>
        <v>0</v>
      </c>
      <c r="BT52" s="132" t="s">
        <v>24</v>
      </c>
      <c r="BV52" s="132" t="s">
        <v>84</v>
      </c>
      <c r="BW52" s="132" t="s">
        <v>90</v>
      </c>
      <c r="BX52" s="132" t="s">
        <v>7</v>
      </c>
      <c r="CL52" s="132" t="s">
        <v>37</v>
      </c>
      <c r="CM52" s="132" t="s">
        <v>91</v>
      </c>
    </row>
    <row r="53" s="5" customFormat="1" ht="47.25" customHeight="1">
      <c r="A53" s="120" t="s">
        <v>86</v>
      </c>
      <c r="B53" s="121"/>
      <c r="C53" s="122"/>
      <c r="D53" s="123" t="s">
        <v>92</v>
      </c>
      <c r="E53" s="123"/>
      <c r="F53" s="123"/>
      <c r="G53" s="123"/>
      <c r="H53" s="123"/>
      <c r="I53" s="124"/>
      <c r="J53" s="123" t="s">
        <v>93</v>
      </c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5">
        <f>'166021 - SO 01 - SO 01 Re...'!J27</f>
        <v>0</v>
      </c>
      <c r="AH53" s="124"/>
      <c r="AI53" s="124"/>
      <c r="AJ53" s="124"/>
      <c r="AK53" s="124"/>
      <c r="AL53" s="124"/>
      <c r="AM53" s="124"/>
      <c r="AN53" s="125">
        <f>SUM(AG53,AT53)</f>
        <v>0</v>
      </c>
      <c r="AO53" s="124"/>
      <c r="AP53" s="124"/>
      <c r="AQ53" s="126" t="s">
        <v>89</v>
      </c>
      <c r="AR53" s="127"/>
      <c r="AS53" s="128">
        <v>0</v>
      </c>
      <c r="AT53" s="129">
        <f>ROUND(SUM(AV53:AW53),2)</f>
        <v>0</v>
      </c>
      <c r="AU53" s="130">
        <f>'166021 - SO 01 - SO 01 Re...'!P98</f>
        <v>0</v>
      </c>
      <c r="AV53" s="129">
        <f>'166021 - SO 01 - SO 01 Re...'!J30</f>
        <v>0</v>
      </c>
      <c r="AW53" s="129">
        <f>'166021 - SO 01 - SO 01 Re...'!J31</f>
        <v>0</v>
      </c>
      <c r="AX53" s="129">
        <f>'166021 - SO 01 - SO 01 Re...'!J32</f>
        <v>0</v>
      </c>
      <c r="AY53" s="129">
        <f>'166021 - SO 01 - SO 01 Re...'!J33</f>
        <v>0</v>
      </c>
      <c r="AZ53" s="129">
        <f>'166021 - SO 01 - SO 01 Re...'!F30</f>
        <v>0</v>
      </c>
      <c r="BA53" s="129">
        <f>'166021 - SO 01 - SO 01 Re...'!F31</f>
        <v>0</v>
      </c>
      <c r="BB53" s="129">
        <f>'166021 - SO 01 - SO 01 Re...'!F32</f>
        <v>0</v>
      </c>
      <c r="BC53" s="129">
        <f>'166021 - SO 01 - SO 01 Re...'!F33</f>
        <v>0</v>
      </c>
      <c r="BD53" s="131">
        <f>'166021 - SO 01 - SO 01 Re...'!F34</f>
        <v>0</v>
      </c>
      <c r="BT53" s="132" t="s">
        <v>24</v>
      </c>
      <c r="BV53" s="132" t="s">
        <v>84</v>
      </c>
      <c r="BW53" s="132" t="s">
        <v>94</v>
      </c>
      <c r="BX53" s="132" t="s">
        <v>7</v>
      </c>
      <c r="CL53" s="132" t="s">
        <v>37</v>
      </c>
      <c r="CM53" s="132" t="s">
        <v>91</v>
      </c>
    </row>
    <row r="54" s="5" customFormat="1" ht="63" customHeight="1">
      <c r="A54" s="120" t="s">
        <v>86</v>
      </c>
      <c r="B54" s="121"/>
      <c r="C54" s="122"/>
      <c r="D54" s="123" t="s">
        <v>95</v>
      </c>
      <c r="E54" s="123"/>
      <c r="F54" s="123"/>
      <c r="G54" s="123"/>
      <c r="H54" s="123"/>
      <c r="I54" s="124"/>
      <c r="J54" s="123" t="s">
        <v>96</v>
      </c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5">
        <f>'166022 - SO 02 Příst -  S...'!J27</f>
        <v>0</v>
      </c>
      <c r="AH54" s="124"/>
      <c r="AI54" s="124"/>
      <c r="AJ54" s="124"/>
      <c r="AK54" s="124"/>
      <c r="AL54" s="124"/>
      <c r="AM54" s="124"/>
      <c r="AN54" s="125">
        <f>SUM(AG54,AT54)</f>
        <v>0</v>
      </c>
      <c r="AO54" s="124"/>
      <c r="AP54" s="124"/>
      <c r="AQ54" s="126" t="s">
        <v>89</v>
      </c>
      <c r="AR54" s="127"/>
      <c r="AS54" s="128">
        <v>0</v>
      </c>
      <c r="AT54" s="129">
        <f>ROUND(SUM(AV54:AW54),2)</f>
        <v>0</v>
      </c>
      <c r="AU54" s="130">
        <f>'166022 - SO 02 Příst -  S...'!P97</f>
        <v>0</v>
      </c>
      <c r="AV54" s="129">
        <f>'166022 - SO 02 Příst -  S...'!J30</f>
        <v>0</v>
      </c>
      <c r="AW54" s="129">
        <f>'166022 - SO 02 Příst -  S...'!J31</f>
        <v>0</v>
      </c>
      <c r="AX54" s="129">
        <f>'166022 - SO 02 Příst -  S...'!J32</f>
        <v>0</v>
      </c>
      <c r="AY54" s="129">
        <f>'166022 - SO 02 Příst -  S...'!J33</f>
        <v>0</v>
      </c>
      <c r="AZ54" s="129">
        <f>'166022 - SO 02 Příst -  S...'!F30</f>
        <v>0</v>
      </c>
      <c r="BA54" s="129">
        <f>'166022 - SO 02 Příst -  S...'!F31</f>
        <v>0</v>
      </c>
      <c r="BB54" s="129">
        <f>'166022 - SO 02 Příst -  S...'!F32</f>
        <v>0</v>
      </c>
      <c r="BC54" s="129">
        <f>'166022 - SO 02 Příst -  S...'!F33</f>
        <v>0</v>
      </c>
      <c r="BD54" s="131">
        <f>'166022 - SO 02 Příst -  S...'!F34</f>
        <v>0</v>
      </c>
      <c r="BT54" s="132" t="s">
        <v>24</v>
      </c>
      <c r="BV54" s="132" t="s">
        <v>84</v>
      </c>
      <c r="BW54" s="132" t="s">
        <v>97</v>
      </c>
      <c r="BX54" s="132" t="s">
        <v>7</v>
      </c>
      <c r="CL54" s="132" t="s">
        <v>37</v>
      </c>
      <c r="CM54" s="132" t="s">
        <v>91</v>
      </c>
    </row>
    <row r="55" s="5" customFormat="1" ht="63" customHeight="1">
      <c r="A55" s="120" t="s">
        <v>86</v>
      </c>
      <c r="B55" s="121"/>
      <c r="C55" s="122"/>
      <c r="D55" s="123" t="s">
        <v>98</v>
      </c>
      <c r="E55" s="123"/>
      <c r="F55" s="123"/>
      <c r="G55" s="123"/>
      <c r="H55" s="123"/>
      <c r="I55" s="124"/>
      <c r="J55" s="123" t="s">
        <v>99</v>
      </c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3"/>
      <c r="AB55" s="123"/>
      <c r="AC55" s="123"/>
      <c r="AD55" s="123"/>
      <c r="AE55" s="123"/>
      <c r="AF55" s="123"/>
      <c r="AG55" s="125">
        <f>'166023 - SO 03 Sušic -  S...'!J27</f>
        <v>0</v>
      </c>
      <c r="AH55" s="124"/>
      <c r="AI55" s="124"/>
      <c r="AJ55" s="124"/>
      <c r="AK55" s="124"/>
      <c r="AL55" s="124"/>
      <c r="AM55" s="124"/>
      <c r="AN55" s="125">
        <f>SUM(AG55,AT55)</f>
        <v>0</v>
      </c>
      <c r="AO55" s="124"/>
      <c r="AP55" s="124"/>
      <c r="AQ55" s="126" t="s">
        <v>89</v>
      </c>
      <c r="AR55" s="127"/>
      <c r="AS55" s="128">
        <v>0</v>
      </c>
      <c r="AT55" s="129">
        <f>ROUND(SUM(AV55:AW55),2)</f>
        <v>0</v>
      </c>
      <c r="AU55" s="130">
        <f>'166023 - SO 03 Sušic -  S...'!P95</f>
        <v>0</v>
      </c>
      <c r="AV55" s="129">
        <f>'166023 - SO 03 Sušic -  S...'!J30</f>
        <v>0</v>
      </c>
      <c r="AW55" s="129">
        <f>'166023 - SO 03 Sušic -  S...'!J31</f>
        <v>0</v>
      </c>
      <c r="AX55" s="129">
        <f>'166023 - SO 03 Sušic -  S...'!J32</f>
        <v>0</v>
      </c>
      <c r="AY55" s="129">
        <f>'166023 - SO 03 Sušic -  S...'!J33</f>
        <v>0</v>
      </c>
      <c r="AZ55" s="129">
        <f>'166023 - SO 03 Sušic -  S...'!F30</f>
        <v>0</v>
      </c>
      <c r="BA55" s="129">
        <f>'166023 - SO 03 Sušic -  S...'!F31</f>
        <v>0</v>
      </c>
      <c r="BB55" s="129">
        <f>'166023 - SO 03 Sušic -  S...'!F32</f>
        <v>0</v>
      </c>
      <c r="BC55" s="129">
        <f>'166023 - SO 03 Sušic -  S...'!F33</f>
        <v>0</v>
      </c>
      <c r="BD55" s="131">
        <f>'166023 - SO 03 Sušic -  S...'!F34</f>
        <v>0</v>
      </c>
      <c r="BT55" s="132" t="s">
        <v>24</v>
      </c>
      <c r="BV55" s="132" t="s">
        <v>84</v>
      </c>
      <c r="BW55" s="132" t="s">
        <v>100</v>
      </c>
      <c r="BX55" s="132" t="s">
        <v>7</v>
      </c>
      <c r="CL55" s="132" t="s">
        <v>37</v>
      </c>
      <c r="CM55" s="132" t="s">
        <v>91</v>
      </c>
    </row>
    <row r="56" s="5" customFormat="1" ht="63" customHeight="1">
      <c r="A56" s="120" t="s">
        <v>86</v>
      </c>
      <c r="B56" s="121"/>
      <c r="C56" s="122"/>
      <c r="D56" s="123" t="s">
        <v>101</v>
      </c>
      <c r="E56" s="123"/>
      <c r="F56" s="123"/>
      <c r="G56" s="123"/>
      <c r="H56" s="123"/>
      <c r="I56" s="124"/>
      <c r="J56" s="123" t="s">
        <v>102</v>
      </c>
      <c r="K56" s="123"/>
      <c r="L56" s="123"/>
      <c r="M56" s="123"/>
      <c r="N56" s="123"/>
      <c r="O56" s="123"/>
      <c r="P56" s="123"/>
      <c r="Q56" s="123"/>
      <c r="R56" s="123"/>
      <c r="S56" s="123"/>
      <c r="T56" s="123"/>
      <c r="U56" s="123"/>
      <c r="V56" s="123"/>
      <c r="W56" s="123"/>
      <c r="X56" s="123"/>
      <c r="Y56" s="123"/>
      <c r="Z56" s="123"/>
      <c r="AA56" s="123"/>
      <c r="AB56" s="123"/>
      <c r="AC56" s="123"/>
      <c r="AD56" s="123"/>
      <c r="AE56" s="123"/>
      <c r="AF56" s="123"/>
      <c r="AG56" s="125">
        <f>'166024 - SO 04 Sklad -  S...'!J27</f>
        <v>0</v>
      </c>
      <c r="AH56" s="124"/>
      <c r="AI56" s="124"/>
      <c r="AJ56" s="124"/>
      <c r="AK56" s="124"/>
      <c r="AL56" s="124"/>
      <c r="AM56" s="124"/>
      <c r="AN56" s="125">
        <f>SUM(AG56,AT56)</f>
        <v>0</v>
      </c>
      <c r="AO56" s="124"/>
      <c r="AP56" s="124"/>
      <c r="AQ56" s="126" t="s">
        <v>89</v>
      </c>
      <c r="AR56" s="127"/>
      <c r="AS56" s="128">
        <v>0</v>
      </c>
      <c r="AT56" s="129">
        <f>ROUND(SUM(AV56:AW56),2)</f>
        <v>0</v>
      </c>
      <c r="AU56" s="130">
        <f>'166024 - SO 04 Sklad -  S...'!P97</f>
        <v>0</v>
      </c>
      <c r="AV56" s="129">
        <f>'166024 - SO 04 Sklad -  S...'!J30</f>
        <v>0</v>
      </c>
      <c r="AW56" s="129">
        <f>'166024 - SO 04 Sklad -  S...'!J31</f>
        <v>0</v>
      </c>
      <c r="AX56" s="129">
        <f>'166024 - SO 04 Sklad -  S...'!J32</f>
        <v>0</v>
      </c>
      <c r="AY56" s="129">
        <f>'166024 - SO 04 Sklad -  S...'!J33</f>
        <v>0</v>
      </c>
      <c r="AZ56" s="129">
        <f>'166024 - SO 04 Sklad -  S...'!F30</f>
        <v>0</v>
      </c>
      <c r="BA56" s="129">
        <f>'166024 - SO 04 Sklad -  S...'!F31</f>
        <v>0</v>
      </c>
      <c r="BB56" s="129">
        <f>'166024 - SO 04 Sklad -  S...'!F32</f>
        <v>0</v>
      </c>
      <c r="BC56" s="129">
        <f>'166024 - SO 04 Sklad -  S...'!F33</f>
        <v>0</v>
      </c>
      <c r="BD56" s="131">
        <f>'166024 - SO 04 Sklad -  S...'!F34</f>
        <v>0</v>
      </c>
      <c r="BT56" s="132" t="s">
        <v>24</v>
      </c>
      <c r="BV56" s="132" t="s">
        <v>84</v>
      </c>
      <c r="BW56" s="132" t="s">
        <v>103</v>
      </c>
      <c r="BX56" s="132" t="s">
        <v>7</v>
      </c>
      <c r="CL56" s="132" t="s">
        <v>37</v>
      </c>
      <c r="CM56" s="132" t="s">
        <v>91</v>
      </c>
    </row>
    <row r="57" s="5" customFormat="1" ht="63" customHeight="1">
      <c r="A57" s="120" t="s">
        <v>86</v>
      </c>
      <c r="B57" s="121"/>
      <c r="C57" s="122"/>
      <c r="D57" s="123" t="s">
        <v>104</v>
      </c>
      <c r="E57" s="123"/>
      <c r="F57" s="123"/>
      <c r="G57" s="123"/>
      <c r="H57" s="123"/>
      <c r="I57" s="124"/>
      <c r="J57" s="123" t="s">
        <v>105</v>
      </c>
      <c r="K57" s="123"/>
      <c r="L57" s="123"/>
      <c r="M57" s="123"/>
      <c r="N57" s="123"/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/>
      <c r="Z57" s="123"/>
      <c r="AA57" s="123"/>
      <c r="AB57" s="123"/>
      <c r="AC57" s="123"/>
      <c r="AD57" s="123"/>
      <c r="AE57" s="123"/>
      <c r="AF57" s="123"/>
      <c r="AG57" s="125">
        <f>'166025 - Vedlejší a -  Ve...'!J27</f>
        <v>0</v>
      </c>
      <c r="AH57" s="124"/>
      <c r="AI57" s="124"/>
      <c r="AJ57" s="124"/>
      <c r="AK57" s="124"/>
      <c r="AL57" s="124"/>
      <c r="AM57" s="124"/>
      <c r="AN57" s="125">
        <f>SUM(AG57,AT57)</f>
        <v>0</v>
      </c>
      <c r="AO57" s="124"/>
      <c r="AP57" s="124"/>
      <c r="AQ57" s="126" t="s">
        <v>89</v>
      </c>
      <c r="AR57" s="127"/>
      <c r="AS57" s="128">
        <v>0</v>
      </c>
      <c r="AT57" s="129">
        <f>ROUND(SUM(AV57:AW57),2)</f>
        <v>0</v>
      </c>
      <c r="AU57" s="130">
        <f>'166025 - Vedlejší a -  Ve...'!P79</f>
        <v>0</v>
      </c>
      <c r="AV57" s="129">
        <f>'166025 - Vedlejší a -  Ve...'!J30</f>
        <v>0</v>
      </c>
      <c r="AW57" s="129">
        <f>'166025 - Vedlejší a -  Ve...'!J31</f>
        <v>0</v>
      </c>
      <c r="AX57" s="129">
        <f>'166025 - Vedlejší a -  Ve...'!J32</f>
        <v>0</v>
      </c>
      <c r="AY57" s="129">
        <f>'166025 - Vedlejší a -  Ve...'!J33</f>
        <v>0</v>
      </c>
      <c r="AZ57" s="129">
        <f>'166025 - Vedlejší a -  Ve...'!F30</f>
        <v>0</v>
      </c>
      <c r="BA57" s="129">
        <f>'166025 - Vedlejší a -  Ve...'!F31</f>
        <v>0</v>
      </c>
      <c r="BB57" s="129">
        <f>'166025 - Vedlejší a -  Ve...'!F32</f>
        <v>0</v>
      </c>
      <c r="BC57" s="129">
        <f>'166025 - Vedlejší a -  Ve...'!F33</f>
        <v>0</v>
      </c>
      <c r="BD57" s="131">
        <f>'166025 - Vedlejší a -  Ve...'!F34</f>
        <v>0</v>
      </c>
      <c r="BT57" s="132" t="s">
        <v>24</v>
      </c>
      <c r="BV57" s="132" t="s">
        <v>84</v>
      </c>
      <c r="BW57" s="132" t="s">
        <v>106</v>
      </c>
      <c r="BX57" s="132" t="s">
        <v>7</v>
      </c>
      <c r="CL57" s="132" t="s">
        <v>37</v>
      </c>
      <c r="CM57" s="132" t="s">
        <v>91</v>
      </c>
    </row>
    <row r="58" s="5" customFormat="1" ht="47.25" customHeight="1">
      <c r="A58" s="120" t="s">
        <v>86</v>
      </c>
      <c r="B58" s="121"/>
      <c r="C58" s="122"/>
      <c r="D58" s="123" t="s">
        <v>107</v>
      </c>
      <c r="E58" s="123"/>
      <c r="F58" s="123"/>
      <c r="G58" s="123"/>
      <c r="H58" s="123"/>
      <c r="I58" s="124"/>
      <c r="J58" s="123" t="s">
        <v>108</v>
      </c>
      <c r="K58" s="123"/>
      <c r="L58" s="123"/>
      <c r="M58" s="123"/>
      <c r="N58" s="123"/>
      <c r="O58" s="123"/>
      <c r="P58" s="123"/>
      <c r="Q58" s="123"/>
      <c r="R58" s="123"/>
      <c r="S58" s="123"/>
      <c r="T58" s="123"/>
      <c r="U58" s="123"/>
      <c r="V58" s="123"/>
      <c r="W58" s="123"/>
      <c r="X58" s="123"/>
      <c r="Y58" s="123"/>
      <c r="Z58" s="123"/>
      <c r="AA58" s="123"/>
      <c r="AB58" s="123"/>
      <c r="AC58" s="123"/>
      <c r="AD58" s="123"/>
      <c r="AE58" s="123"/>
      <c r="AF58" s="123"/>
      <c r="AG58" s="125">
        <f>'SO 01 - SO 01 Rekonstrukc...'!J27</f>
        <v>0</v>
      </c>
      <c r="AH58" s="124"/>
      <c r="AI58" s="124"/>
      <c r="AJ58" s="124"/>
      <c r="AK58" s="124"/>
      <c r="AL58" s="124"/>
      <c r="AM58" s="124"/>
      <c r="AN58" s="125">
        <f>SUM(AG58,AT58)</f>
        <v>0</v>
      </c>
      <c r="AO58" s="124"/>
      <c r="AP58" s="124"/>
      <c r="AQ58" s="126" t="s">
        <v>89</v>
      </c>
      <c r="AR58" s="127"/>
      <c r="AS58" s="128">
        <v>0</v>
      </c>
      <c r="AT58" s="129">
        <f>ROUND(SUM(AV58:AW58),2)</f>
        <v>0</v>
      </c>
      <c r="AU58" s="130">
        <f>'SO 01 - SO 01 Rekonstrukc...'!P92</f>
        <v>0</v>
      </c>
      <c r="AV58" s="129">
        <f>'SO 01 - SO 01 Rekonstrukc...'!J30</f>
        <v>0</v>
      </c>
      <c r="AW58" s="129">
        <f>'SO 01 - SO 01 Rekonstrukc...'!J31</f>
        <v>0</v>
      </c>
      <c r="AX58" s="129">
        <f>'SO 01 - SO 01 Rekonstrukc...'!J32</f>
        <v>0</v>
      </c>
      <c r="AY58" s="129">
        <f>'SO 01 - SO 01 Rekonstrukc...'!J33</f>
        <v>0</v>
      </c>
      <c r="AZ58" s="129">
        <f>'SO 01 - SO 01 Rekonstrukc...'!F30</f>
        <v>0</v>
      </c>
      <c r="BA58" s="129">
        <f>'SO 01 - SO 01 Rekonstrukc...'!F31</f>
        <v>0</v>
      </c>
      <c r="BB58" s="129">
        <f>'SO 01 - SO 01 Rekonstrukc...'!F32</f>
        <v>0</v>
      </c>
      <c r="BC58" s="129">
        <f>'SO 01 - SO 01 Rekonstrukc...'!F33</f>
        <v>0</v>
      </c>
      <c r="BD58" s="131">
        <f>'SO 01 - SO 01 Rekonstrukc...'!F34</f>
        <v>0</v>
      </c>
      <c r="BT58" s="132" t="s">
        <v>24</v>
      </c>
      <c r="BV58" s="132" t="s">
        <v>84</v>
      </c>
      <c r="BW58" s="132" t="s">
        <v>109</v>
      </c>
      <c r="BX58" s="132" t="s">
        <v>7</v>
      </c>
      <c r="CL58" s="132" t="s">
        <v>37</v>
      </c>
      <c r="CM58" s="132" t="s">
        <v>91</v>
      </c>
    </row>
    <row r="59" s="5" customFormat="1" ht="63" customHeight="1">
      <c r="A59" s="120" t="s">
        <v>86</v>
      </c>
      <c r="B59" s="121"/>
      <c r="C59" s="122"/>
      <c r="D59" s="123" t="s">
        <v>110</v>
      </c>
      <c r="E59" s="123"/>
      <c r="F59" s="123"/>
      <c r="G59" s="123"/>
      <c r="H59" s="123"/>
      <c r="I59" s="124"/>
      <c r="J59" s="123" t="s">
        <v>111</v>
      </c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5">
        <f>'SO 02 - Přístavba - SO 02...'!J27</f>
        <v>0</v>
      </c>
      <c r="AH59" s="124"/>
      <c r="AI59" s="124"/>
      <c r="AJ59" s="124"/>
      <c r="AK59" s="124"/>
      <c r="AL59" s="124"/>
      <c r="AM59" s="124"/>
      <c r="AN59" s="125">
        <f>SUM(AG59,AT59)</f>
        <v>0</v>
      </c>
      <c r="AO59" s="124"/>
      <c r="AP59" s="124"/>
      <c r="AQ59" s="126" t="s">
        <v>89</v>
      </c>
      <c r="AR59" s="127"/>
      <c r="AS59" s="128">
        <v>0</v>
      </c>
      <c r="AT59" s="129">
        <f>ROUND(SUM(AV59:AW59),2)</f>
        <v>0</v>
      </c>
      <c r="AU59" s="130">
        <f>'SO 02 - Přístavba - SO 02...'!P88</f>
        <v>0</v>
      </c>
      <c r="AV59" s="129">
        <f>'SO 02 - Přístavba - SO 02...'!J30</f>
        <v>0</v>
      </c>
      <c r="AW59" s="129">
        <f>'SO 02 - Přístavba - SO 02...'!J31</f>
        <v>0</v>
      </c>
      <c r="AX59" s="129">
        <f>'SO 02 - Přístavba - SO 02...'!J32</f>
        <v>0</v>
      </c>
      <c r="AY59" s="129">
        <f>'SO 02 - Přístavba - SO 02...'!J33</f>
        <v>0</v>
      </c>
      <c r="AZ59" s="129">
        <f>'SO 02 - Přístavba - SO 02...'!F30</f>
        <v>0</v>
      </c>
      <c r="BA59" s="129">
        <f>'SO 02 - Přístavba - SO 02...'!F31</f>
        <v>0</v>
      </c>
      <c r="BB59" s="129">
        <f>'SO 02 - Přístavba - SO 02...'!F32</f>
        <v>0</v>
      </c>
      <c r="BC59" s="129">
        <f>'SO 02 - Přístavba - SO 02...'!F33</f>
        <v>0</v>
      </c>
      <c r="BD59" s="131">
        <f>'SO 02 - Přístavba - SO 02...'!F34</f>
        <v>0</v>
      </c>
      <c r="BT59" s="132" t="s">
        <v>24</v>
      </c>
      <c r="BV59" s="132" t="s">
        <v>84</v>
      </c>
      <c r="BW59" s="132" t="s">
        <v>112</v>
      </c>
      <c r="BX59" s="132" t="s">
        <v>7</v>
      </c>
      <c r="CL59" s="132" t="s">
        <v>37</v>
      </c>
      <c r="CM59" s="132" t="s">
        <v>91</v>
      </c>
    </row>
    <row r="60" s="5" customFormat="1" ht="31.5" customHeight="1">
      <c r="A60" s="120" t="s">
        <v>86</v>
      </c>
      <c r="B60" s="121"/>
      <c r="C60" s="122"/>
      <c r="D60" s="123" t="s">
        <v>113</v>
      </c>
      <c r="E60" s="123"/>
      <c r="F60" s="123"/>
      <c r="G60" s="123"/>
      <c r="H60" s="123"/>
      <c r="I60" s="124"/>
      <c r="J60" s="123" t="s">
        <v>114</v>
      </c>
      <c r="K60" s="123"/>
      <c r="L60" s="123"/>
      <c r="M60" s="123"/>
      <c r="N60" s="123"/>
      <c r="O60" s="123"/>
      <c r="P60" s="123"/>
      <c r="Q60" s="123"/>
      <c r="R60" s="123"/>
      <c r="S60" s="123"/>
      <c r="T60" s="123"/>
      <c r="U60" s="123"/>
      <c r="V60" s="123"/>
      <c r="W60" s="123"/>
      <c r="X60" s="123"/>
      <c r="Y60" s="123"/>
      <c r="Z60" s="123"/>
      <c r="AA60" s="123"/>
      <c r="AB60" s="123"/>
      <c r="AC60" s="123"/>
      <c r="AD60" s="123"/>
      <c r="AE60" s="123"/>
      <c r="AF60" s="123"/>
      <c r="AG60" s="125">
        <f>'SO 06.1 - SO 06.1 Přípojk...'!J27</f>
        <v>0</v>
      </c>
      <c r="AH60" s="124"/>
      <c r="AI60" s="124"/>
      <c r="AJ60" s="124"/>
      <c r="AK60" s="124"/>
      <c r="AL60" s="124"/>
      <c r="AM60" s="124"/>
      <c r="AN60" s="125">
        <f>SUM(AG60,AT60)</f>
        <v>0</v>
      </c>
      <c r="AO60" s="124"/>
      <c r="AP60" s="124"/>
      <c r="AQ60" s="126" t="s">
        <v>89</v>
      </c>
      <c r="AR60" s="127"/>
      <c r="AS60" s="128">
        <v>0</v>
      </c>
      <c r="AT60" s="129">
        <f>ROUND(SUM(AV60:AW60),2)</f>
        <v>0</v>
      </c>
      <c r="AU60" s="130">
        <f>'SO 06.1 - SO 06.1 Přípojk...'!P83</f>
        <v>0</v>
      </c>
      <c r="AV60" s="129">
        <f>'SO 06.1 - SO 06.1 Přípojk...'!J30</f>
        <v>0</v>
      </c>
      <c r="AW60" s="129">
        <f>'SO 06.1 - SO 06.1 Přípojk...'!J31</f>
        <v>0</v>
      </c>
      <c r="AX60" s="129">
        <f>'SO 06.1 - SO 06.1 Přípojk...'!J32</f>
        <v>0</v>
      </c>
      <c r="AY60" s="129">
        <f>'SO 06.1 - SO 06.1 Přípojk...'!J33</f>
        <v>0</v>
      </c>
      <c r="AZ60" s="129">
        <f>'SO 06.1 - SO 06.1 Přípojk...'!F30</f>
        <v>0</v>
      </c>
      <c r="BA60" s="129">
        <f>'SO 06.1 - SO 06.1 Přípojk...'!F31</f>
        <v>0</v>
      </c>
      <c r="BB60" s="129">
        <f>'SO 06.1 - SO 06.1 Přípojk...'!F32</f>
        <v>0</v>
      </c>
      <c r="BC60" s="129">
        <f>'SO 06.1 - SO 06.1 Přípojk...'!F33</f>
        <v>0</v>
      </c>
      <c r="BD60" s="131">
        <f>'SO 06.1 - SO 06.1 Přípojk...'!F34</f>
        <v>0</v>
      </c>
      <c r="BT60" s="132" t="s">
        <v>24</v>
      </c>
      <c r="BV60" s="132" t="s">
        <v>84</v>
      </c>
      <c r="BW60" s="132" t="s">
        <v>115</v>
      </c>
      <c r="BX60" s="132" t="s">
        <v>7</v>
      </c>
      <c r="CL60" s="132" t="s">
        <v>37</v>
      </c>
      <c r="CM60" s="132" t="s">
        <v>91</v>
      </c>
    </row>
    <row r="61" s="5" customFormat="1" ht="31.5" customHeight="1">
      <c r="A61" s="120" t="s">
        <v>86</v>
      </c>
      <c r="B61" s="121"/>
      <c r="C61" s="122"/>
      <c r="D61" s="123" t="s">
        <v>116</v>
      </c>
      <c r="E61" s="123"/>
      <c r="F61" s="123"/>
      <c r="G61" s="123"/>
      <c r="H61" s="123"/>
      <c r="I61" s="124"/>
      <c r="J61" s="123" t="s">
        <v>117</v>
      </c>
      <c r="K61" s="123"/>
      <c r="L61" s="123"/>
      <c r="M61" s="123"/>
      <c r="N61" s="123"/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/>
      <c r="AA61" s="123"/>
      <c r="AB61" s="123"/>
      <c r="AC61" s="123"/>
      <c r="AD61" s="123"/>
      <c r="AE61" s="123"/>
      <c r="AF61" s="123"/>
      <c r="AG61" s="125">
        <f>'SO 06.2 - SO 06.2 Přípojk...'!J27</f>
        <v>0</v>
      </c>
      <c r="AH61" s="124"/>
      <c r="AI61" s="124"/>
      <c r="AJ61" s="124"/>
      <c r="AK61" s="124"/>
      <c r="AL61" s="124"/>
      <c r="AM61" s="124"/>
      <c r="AN61" s="125">
        <f>SUM(AG61,AT61)</f>
        <v>0</v>
      </c>
      <c r="AO61" s="124"/>
      <c r="AP61" s="124"/>
      <c r="AQ61" s="126" t="s">
        <v>89</v>
      </c>
      <c r="AR61" s="127"/>
      <c r="AS61" s="128">
        <v>0</v>
      </c>
      <c r="AT61" s="129">
        <f>ROUND(SUM(AV61:AW61),2)</f>
        <v>0</v>
      </c>
      <c r="AU61" s="130">
        <f>'SO 06.2 - SO 06.2 Přípojk...'!P81</f>
        <v>0</v>
      </c>
      <c r="AV61" s="129">
        <f>'SO 06.2 - SO 06.2 Přípojk...'!J30</f>
        <v>0</v>
      </c>
      <c r="AW61" s="129">
        <f>'SO 06.2 - SO 06.2 Přípojk...'!J31</f>
        <v>0</v>
      </c>
      <c r="AX61" s="129">
        <f>'SO 06.2 - SO 06.2 Přípojk...'!J32</f>
        <v>0</v>
      </c>
      <c r="AY61" s="129">
        <f>'SO 06.2 - SO 06.2 Přípojk...'!J33</f>
        <v>0</v>
      </c>
      <c r="AZ61" s="129">
        <f>'SO 06.2 - SO 06.2 Přípojk...'!F30</f>
        <v>0</v>
      </c>
      <c r="BA61" s="129">
        <f>'SO 06.2 - SO 06.2 Přípojk...'!F31</f>
        <v>0</v>
      </c>
      <c r="BB61" s="129">
        <f>'SO 06.2 - SO 06.2 Přípojk...'!F32</f>
        <v>0</v>
      </c>
      <c r="BC61" s="129">
        <f>'SO 06.2 - SO 06.2 Přípojk...'!F33</f>
        <v>0</v>
      </c>
      <c r="BD61" s="131">
        <f>'SO 06.2 - SO 06.2 Přípojk...'!F34</f>
        <v>0</v>
      </c>
      <c r="BT61" s="132" t="s">
        <v>24</v>
      </c>
      <c r="BV61" s="132" t="s">
        <v>84</v>
      </c>
      <c r="BW61" s="132" t="s">
        <v>118</v>
      </c>
      <c r="BX61" s="132" t="s">
        <v>7</v>
      </c>
      <c r="CL61" s="132" t="s">
        <v>37</v>
      </c>
      <c r="CM61" s="132" t="s">
        <v>91</v>
      </c>
    </row>
    <row r="62" s="5" customFormat="1" ht="31.5" customHeight="1">
      <c r="A62" s="120" t="s">
        <v>86</v>
      </c>
      <c r="B62" s="121"/>
      <c r="C62" s="122"/>
      <c r="D62" s="123" t="s">
        <v>119</v>
      </c>
      <c r="E62" s="123"/>
      <c r="F62" s="123"/>
      <c r="G62" s="123"/>
      <c r="H62" s="123"/>
      <c r="I62" s="124"/>
      <c r="J62" s="123" t="s">
        <v>120</v>
      </c>
      <c r="K62" s="123"/>
      <c r="L62" s="123"/>
      <c r="M62" s="123"/>
      <c r="N62" s="123"/>
      <c r="O62" s="123"/>
      <c r="P62" s="123"/>
      <c r="Q62" s="123"/>
      <c r="R62" s="123"/>
      <c r="S62" s="123"/>
      <c r="T62" s="123"/>
      <c r="U62" s="123"/>
      <c r="V62" s="123"/>
      <c r="W62" s="123"/>
      <c r="X62" s="123"/>
      <c r="Y62" s="123"/>
      <c r="Z62" s="123"/>
      <c r="AA62" s="123"/>
      <c r="AB62" s="123"/>
      <c r="AC62" s="123"/>
      <c r="AD62" s="123"/>
      <c r="AE62" s="123"/>
      <c r="AF62" s="123"/>
      <c r="AG62" s="125">
        <f>'SO 06.3 - SO 06.3 Přípojk...'!J27</f>
        <v>0</v>
      </c>
      <c r="AH62" s="124"/>
      <c r="AI62" s="124"/>
      <c r="AJ62" s="124"/>
      <c r="AK62" s="124"/>
      <c r="AL62" s="124"/>
      <c r="AM62" s="124"/>
      <c r="AN62" s="125">
        <f>SUM(AG62,AT62)</f>
        <v>0</v>
      </c>
      <c r="AO62" s="124"/>
      <c r="AP62" s="124"/>
      <c r="AQ62" s="126" t="s">
        <v>89</v>
      </c>
      <c r="AR62" s="127"/>
      <c r="AS62" s="128">
        <v>0</v>
      </c>
      <c r="AT62" s="129">
        <f>ROUND(SUM(AV62:AW62),2)</f>
        <v>0</v>
      </c>
      <c r="AU62" s="130">
        <f>'SO 06.3 - SO 06.3 Přípojk...'!P82</f>
        <v>0</v>
      </c>
      <c r="AV62" s="129">
        <f>'SO 06.3 - SO 06.3 Přípojk...'!J30</f>
        <v>0</v>
      </c>
      <c r="AW62" s="129">
        <f>'SO 06.3 - SO 06.3 Přípojk...'!J31</f>
        <v>0</v>
      </c>
      <c r="AX62" s="129">
        <f>'SO 06.3 - SO 06.3 Přípojk...'!J32</f>
        <v>0</v>
      </c>
      <c r="AY62" s="129">
        <f>'SO 06.3 - SO 06.3 Přípojk...'!J33</f>
        <v>0</v>
      </c>
      <c r="AZ62" s="129">
        <f>'SO 06.3 - SO 06.3 Přípojk...'!F30</f>
        <v>0</v>
      </c>
      <c r="BA62" s="129">
        <f>'SO 06.3 - SO 06.3 Přípojk...'!F31</f>
        <v>0</v>
      </c>
      <c r="BB62" s="129">
        <f>'SO 06.3 - SO 06.3 Přípojk...'!F32</f>
        <v>0</v>
      </c>
      <c r="BC62" s="129">
        <f>'SO 06.3 - SO 06.3 Přípojk...'!F33</f>
        <v>0</v>
      </c>
      <c r="BD62" s="131">
        <f>'SO 06.3 - SO 06.3 Přípojk...'!F34</f>
        <v>0</v>
      </c>
      <c r="BT62" s="132" t="s">
        <v>24</v>
      </c>
      <c r="BV62" s="132" t="s">
        <v>84</v>
      </c>
      <c r="BW62" s="132" t="s">
        <v>121</v>
      </c>
      <c r="BX62" s="132" t="s">
        <v>7</v>
      </c>
      <c r="CL62" s="132" t="s">
        <v>37</v>
      </c>
      <c r="CM62" s="132" t="s">
        <v>91</v>
      </c>
    </row>
    <row r="63" s="5" customFormat="1" ht="16.5" customHeight="1">
      <c r="A63" s="120" t="s">
        <v>86</v>
      </c>
      <c r="B63" s="121"/>
      <c r="C63" s="122"/>
      <c r="D63" s="123" t="s">
        <v>122</v>
      </c>
      <c r="E63" s="123"/>
      <c r="F63" s="123"/>
      <c r="G63" s="123"/>
      <c r="H63" s="123"/>
      <c r="I63" s="124"/>
      <c r="J63" s="123" t="s">
        <v>123</v>
      </c>
      <c r="K63" s="123"/>
      <c r="L63" s="123"/>
      <c r="M63" s="123"/>
      <c r="N63" s="123"/>
      <c r="O63" s="123"/>
      <c r="P63" s="123"/>
      <c r="Q63" s="123"/>
      <c r="R63" s="123"/>
      <c r="S63" s="123"/>
      <c r="T63" s="123"/>
      <c r="U63" s="123"/>
      <c r="V63" s="123"/>
      <c r="W63" s="123"/>
      <c r="X63" s="123"/>
      <c r="Y63" s="123"/>
      <c r="Z63" s="123"/>
      <c r="AA63" s="123"/>
      <c r="AB63" s="123"/>
      <c r="AC63" s="123"/>
      <c r="AD63" s="123"/>
      <c r="AE63" s="123"/>
      <c r="AF63" s="123"/>
      <c r="AG63" s="125">
        <f>'SO 08 - SO 08 Odlučovač l...'!J27</f>
        <v>0</v>
      </c>
      <c r="AH63" s="124"/>
      <c r="AI63" s="124"/>
      <c r="AJ63" s="124"/>
      <c r="AK63" s="124"/>
      <c r="AL63" s="124"/>
      <c r="AM63" s="124"/>
      <c r="AN63" s="125">
        <f>SUM(AG63,AT63)</f>
        <v>0</v>
      </c>
      <c r="AO63" s="124"/>
      <c r="AP63" s="124"/>
      <c r="AQ63" s="126" t="s">
        <v>89</v>
      </c>
      <c r="AR63" s="127"/>
      <c r="AS63" s="128">
        <v>0</v>
      </c>
      <c r="AT63" s="129">
        <f>ROUND(SUM(AV63:AW63),2)</f>
        <v>0</v>
      </c>
      <c r="AU63" s="130">
        <f>'SO 08 - SO 08 Odlučovač l...'!P81</f>
        <v>0</v>
      </c>
      <c r="AV63" s="129">
        <f>'SO 08 - SO 08 Odlučovač l...'!J30</f>
        <v>0</v>
      </c>
      <c r="AW63" s="129">
        <f>'SO 08 - SO 08 Odlučovač l...'!J31</f>
        <v>0</v>
      </c>
      <c r="AX63" s="129">
        <f>'SO 08 - SO 08 Odlučovač l...'!J32</f>
        <v>0</v>
      </c>
      <c r="AY63" s="129">
        <f>'SO 08 - SO 08 Odlučovač l...'!J33</f>
        <v>0</v>
      </c>
      <c r="AZ63" s="129">
        <f>'SO 08 - SO 08 Odlučovač l...'!F30</f>
        <v>0</v>
      </c>
      <c r="BA63" s="129">
        <f>'SO 08 - SO 08 Odlučovač l...'!F31</f>
        <v>0</v>
      </c>
      <c r="BB63" s="129">
        <f>'SO 08 - SO 08 Odlučovač l...'!F32</f>
        <v>0</v>
      </c>
      <c r="BC63" s="129">
        <f>'SO 08 - SO 08 Odlučovač l...'!F33</f>
        <v>0</v>
      </c>
      <c r="BD63" s="131">
        <f>'SO 08 - SO 08 Odlučovač l...'!F34</f>
        <v>0</v>
      </c>
      <c r="BT63" s="132" t="s">
        <v>24</v>
      </c>
      <c r="BV63" s="132" t="s">
        <v>84</v>
      </c>
      <c r="BW63" s="132" t="s">
        <v>124</v>
      </c>
      <c r="BX63" s="132" t="s">
        <v>7</v>
      </c>
      <c r="CL63" s="132" t="s">
        <v>37</v>
      </c>
      <c r="CM63" s="132" t="s">
        <v>91</v>
      </c>
    </row>
    <row r="64" s="5" customFormat="1" ht="47.25" customHeight="1">
      <c r="A64" s="120" t="s">
        <v>86</v>
      </c>
      <c r="B64" s="121"/>
      <c r="C64" s="122"/>
      <c r="D64" s="123" t="s">
        <v>125</v>
      </c>
      <c r="E64" s="123"/>
      <c r="F64" s="123"/>
      <c r="G64" s="123"/>
      <c r="H64" s="123"/>
      <c r="I64" s="124"/>
      <c r="J64" s="123" t="s">
        <v>126</v>
      </c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123"/>
      <c r="AE64" s="123"/>
      <c r="AF64" s="123"/>
      <c r="AG64" s="125">
        <f>'HZ Hošťálkovice - SO 01,S...'!J27</f>
        <v>0</v>
      </c>
      <c r="AH64" s="124"/>
      <c r="AI64" s="124"/>
      <c r="AJ64" s="124"/>
      <c r="AK64" s="124"/>
      <c r="AL64" s="124"/>
      <c r="AM64" s="124"/>
      <c r="AN64" s="125">
        <f>SUM(AG64,AT64)</f>
        <v>0</v>
      </c>
      <c r="AO64" s="124"/>
      <c r="AP64" s="124"/>
      <c r="AQ64" s="126" t="s">
        <v>89</v>
      </c>
      <c r="AR64" s="127"/>
      <c r="AS64" s="133">
        <v>0</v>
      </c>
      <c r="AT64" s="134">
        <f>ROUND(SUM(AV64:AW64),2)</f>
        <v>0</v>
      </c>
      <c r="AU64" s="135">
        <f>'HZ Hošťálkovice - SO 01,S...'!P89</f>
        <v>0</v>
      </c>
      <c r="AV64" s="134">
        <f>'HZ Hošťálkovice - SO 01,S...'!J30</f>
        <v>0</v>
      </c>
      <c r="AW64" s="134">
        <f>'HZ Hošťálkovice - SO 01,S...'!J31</f>
        <v>0</v>
      </c>
      <c r="AX64" s="134">
        <f>'HZ Hošťálkovice - SO 01,S...'!J32</f>
        <v>0</v>
      </c>
      <c r="AY64" s="134">
        <f>'HZ Hošťálkovice - SO 01,S...'!J33</f>
        <v>0</v>
      </c>
      <c r="AZ64" s="134">
        <f>'HZ Hošťálkovice - SO 01,S...'!F30</f>
        <v>0</v>
      </c>
      <c r="BA64" s="134">
        <f>'HZ Hošťálkovice - SO 01,S...'!F31</f>
        <v>0</v>
      </c>
      <c r="BB64" s="134">
        <f>'HZ Hošťálkovice - SO 01,S...'!F32</f>
        <v>0</v>
      </c>
      <c r="BC64" s="134">
        <f>'HZ Hošťálkovice - SO 01,S...'!F33</f>
        <v>0</v>
      </c>
      <c r="BD64" s="136">
        <f>'HZ Hošťálkovice - SO 01,S...'!F34</f>
        <v>0</v>
      </c>
      <c r="BT64" s="132" t="s">
        <v>24</v>
      </c>
      <c r="BV64" s="132" t="s">
        <v>84</v>
      </c>
      <c r="BW64" s="132" t="s">
        <v>127</v>
      </c>
      <c r="BX64" s="132" t="s">
        <v>7</v>
      </c>
      <c r="CL64" s="132" t="s">
        <v>37</v>
      </c>
      <c r="CM64" s="132" t="s">
        <v>91</v>
      </c>
    </row>
    <row r="65" s="1" customFormat="1" ht="30" customHeight="1">
      <c r="B65" s="47"/>
      <c r="C65" s="75"/>
      <c r="D65" s="75"/>
      <c r="E65" s="75"/>
      <c r="F65" s="75"/>
      <c r="G65" s="75"/>
      <c r="H65" s="75"/>
      <c r="I65" s="75"/>
      <c r="J65" s="75"/>
      <c r="K65" s="75"/>
      <c r="L65" s="75"/>
      <c r="M65" s="75"/>
      <c r="N65" s="75"/>
      <c r="O65" s="75"/>
      <c r="P65" s="75"/>
      <c r="Q65" s="75"/>
      <c r="R65" s="75"/>
      <c r="S65" s="75"/>
      <c r="T65" s="75"/>
      <c r="U65" s="75"/>
      <c r="V65" s="75"/>
      <c r="W65" s="75"/>
      <c r="X65" s="75"/>
      <c r="Y65" s="75"/>
      <c r="Z65" s="75"/>
      <c r="AA65" s="75"/>
      <c r="AB65" s="75"/>
      <c r="AC65" s="75"/>
      <c r="AD65" s="75"/>
      <c r="AE65" s="75"/>
      <c r="AF65" s="75"/>
      <c r="AG65" s="75"/>
      <c r="AH65" s="75"/>
      <c r="AI65" s="75"/>
      <c r="AJ65" s="75"/>
      <c r="AK65" s="75"/>
      <c r="AL65" s="75"/>
      <c r="AM65" s="75"/>
      <c r="AN65" s="75"/>
      <c r="AO65" s="75"/>
      <c r="AP65" s="75"/>
      <c r="AQ65" s="75"/>
      <c r="AR65" s="73"/>
    </row>
    <row r="66" s="1" customFormat="1" ht="6.96" customHeight="1">
      <c r="B66" s="68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73"/>
    </row>
  </sheetData>
  <sheetProtection sheet="1" formatColumns="0" formatRows="0" objects="1" scenarios="1" spinCount="100000" saltValue="pZe0jOkbY9/eF19+XDbmA1xizZonOCTuQf8rK+0tdjjGVuGjLbL8d2MvbVtQnvAW9bSTD4TcHJqQA8eWQQ+FBA==" hashValue="qu71FnxsyLbhBrfqLZJAnmKzPeJ0zs+CVOovogk4xHN7+nCIHbZSMViZkFzHM9D+eOLmZrAjtQDG+nKFrkMD+A==" algorithmName="SHA-512" password="CC35"/>
  <mergeCells count="89"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  <mergeCell ref="W28:AE28"/>
    <mergeCell ref="AK28:AO28"/>
    <mergeCell ref="L29:O29"/>
    <mergeCell ref="W29:AE29"/>
    <mergeCell ref="AK29:AO29"/>
    <mergeCell ref="L30:O30"/>
    <mergeCell ref="W30:AE30"/>
    <mergeCell ref="AK30:AO30"/>
    <mergeCell ref="X32:AB32"/>
    <mergeCell ref="AK32:AO32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8:AP58"/>
    <mergeCell ref="AG58:AM58"/>
    <mergeCell ref="D58:H58"/>
    <mergeCell ref="J58:AF58"/>
    <mergeCell ref="AN59:AP59"/>
    <mergeCell ref="AG59:AM59"/>
    <mergeCell ref="D59:H59"/>
    <mergeCell ref="J59:AF59"/>
    <mergeCell ref="AN60:AP60"/>
    <mergeCell ref="AG60:AM60"/>
    <mergeCell ref="D60:H60"/>
    <mergeCell ref="J60:AF60"/>
    <mergeCell ref="AN61:AP61"/>
    <mergeCell ref="AG61:AM61"/>
    <mergeCell ref="D61:H61"/>
    <mergeCell ref="J61:AF61"/>
    <mergeCell ref="AN62:AP62"/>
    <mergeCell ref="AG62:AM62"/>
    <mergeCell ref="D62:H62"/>
    <mergeCell ref="J62:AF62"/>
    <mergeCell ref="AN63:AP63"/>
    <mergeCell ref="AG63:AM63"/>
    <mergeCell ref="D63:H63"/>
    <mergeCell ref="J63:AF63"/>
    <mergeCell ref="AN64:AP64"/>
    <mergeCell ref="AG64:AM64"/>
    <mergeCell ref="D64:H64"/>
    <mergeCell ref="J64:AF64"/>
    <mergeCell ref="AG51:AM51"/>
    <mergeCell ref="AN51:AP51"/>
    <mergeCell ref="AR2:BE2"/>
  </mergeCells>
  <hyperlinks>
    <hyperlink ref="K1:S1" location="C2" display="1) Rekapitulace stavby"/>
    <hyperlink ref="W1:AI1" location="C51" display="2) Rekapitulace objektů stavby a soupisů prací"/>
    <hyperlink ref="A52" location="'SO 05 - HZ Hošťálkovice -...'!C2" display="/"/>
    <hyperlink ref="A53" location="'166021 - SO 01 - SO 01 Re...'!C2" display="/"/>
    <hyperlink ref="A54" location="'166022 - SO 02 Příst -  S...'!C2" display="/"/>
    <hyperlink ref="A55" location="'166023 - SO 03 Sušic -  S...'!C2" display="/"/>
    <hyperlink ref="A56" location="'166024 - SO 04 Sklad -  S...'!C2" display="/"/>
    <hyperlink ref="A57" location="'166025 - Vedlejší a -  Ve...'!C2" display="/"/>
    <hyperlink ref="A58" location="'SO 01 - SO 01 Rekonstrukc...'!C2" display="/"/>
    <hyperlink ref="A59" location="'SO 02 - Přístavba - SO 02...'!C2" display="/"/>
    <hyperlink ref="A60" location="'SO 06.1 - SO 06.1 Přípojk...'!C2" display="/"/>
    <hyperlink ref="A61" location="'SO 06.2 - SO 06.2 Přípojk...'!C2" display="/"/>
    <hyperlink ref="A62" location="'SO 06.3 - SO 06.3 Přípojk...'!C2" display="/"/>
    <hyperlink ref="A63" location="'SO 08 - SO 08 Odlučovač l...'!C2" display="/"/>
    <hyperlink ref="A64" location="'HZ Hošťálkovice - SO 01,S...'!C2" display="/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0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115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2279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ROUND(J83,2)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ROUND(SUM(BE83:BE145), 2)</f>
        <v>0</v>
      </c>
      <c r="G30" s="48"/>
      <c r="H30" s="48"/>
      <c r="I30" s="159">
        <v>0.20999999999999999</v>
      </c>
      <c r="J30" s="158">
        <f>ROUND(ROUND((SUM(BE83:BE145)),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ROUND(SUM(BF83:BF145), 2)</f>
        <v>0</v>
      </c>
      <c r="G31" s="48"/>
      <c r="H31" s="48"/>
      <c r="I31" s="159">
        <v>0.14999999999999999</v>
      </c>
      <c r="J31" s="158">
        <f>ROUND(ROUND((SUM(BF83:BF145)),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ROUND(SUM(BG83:BG145),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ROUND(SUM(BH83:BH145),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ROUND(SUM(BI83:BI145),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06.1 - SO 06.1 Přípojka vody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J83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2280</v>
      </c>
      <c r="E57" s="221"/>
      <c r="F57" s="221"/>
      <c r="G57" s="221"/>
      <c r="H57" s="221"/>
      <c r="I57" s="222"/>
      <c r="J57" s="223">
        <f>J84</f>
        <v>0</v>
      </c>
      <c r="K57" s="224"/>
    </row>
    <row r="58" s="8" customFormat="1" ht="24.96" customHeight="1">
      <c r="B58" s="218"/>
      <c r="C58" s="219"/>
      <c r="D58" s="220" t="s">
        <v>1789</v>
      </c>
      <c r="E58" s="221"/>
      <c r="F58" s="221"/>
      <c r="G58" s="221"/>
      <c r="H58" s="221"/>
      <c r="I58" s="222"/>
      <c r="J58" s="223">
        <f>J105</f>
        <v>0</v>
      </c>
      <c r="K58" s="224"/>
    </row>
    <row r="59" s="8" customFormat="1" ht="24.96" customHeight="1">
      <c r="B59" s="218"/>
      <c r="C59" s="219"/>
      <c r="D59" s="220" t="s">
        <v>2281</v>
      </c>
      <c r="E59" s="221"/>
      <c r="F59" s="221"/>
      <c r="G59" s="221"/>
      <c r="H59" s="221"/>
      <c r="I59" s="222"/>
      <c r="J59" s="223">
        <f>J109</f>
        <v>0</v>
      </c>
      <c r="K59" s="224"/>
    </row>
    <row r="60" s="8" customFormat="1" ht="24.96" customHeight="1">
      <c r="B60" s="218"/>
      <c r="C60" s="219"/>
      <c r="D60" s="220" t="s">
        <v>2282</v>
      </c>
      <c r="E60" s="221"/>
      <c r="F60" s="221"/>
      <c r="G60" s="221"/>
      <c r="H60" s="221"/>
      <c r="I60" s="222"/>
      <c r="J60" s="223">
        <f>J113</f>
        <v>0</v>
      </c>
      <c r="K60" s="224"/>
    </row>
    <row r="61" s="8" customFormat="1" ht="24.96" customHeight="1">
      <c r="B61" s="218"/>
      <c r="C61" s="219"/>
      <c r="D61" s="220" t="s">
        <v>1792</v>
      </c>
      <c r="E61" s="221"/>
      <c r="F61" s="221"/>
      <c r="G61" s="221"/>
      <c r="H61" s="221"/>
      <c r="I61" s="222"/>
      <c r="J61" s="223">
        <f>J134</f>
        <v>0</v>
      </c>
      <c r="K61" s="224"/>
    </row>
    <row r="62" s="8" customFormat="1" ht="24.96" customHeight="1">
      <c r="B62" s="218"/>
      <c r="C62" s="219"/>
      <c r="D62" s="220" t="s">
        <v>1795</v>
      </c>
      <c r="E62" s="221"/>
      <c r="F62" s="221"/>
      <c r="G62" s="221"/>
      <c r="H62" s="221"/>
      <c r="I62" s="222"/>
      <c r="J62" s="223">
        <f>J136</f>
        <v>0</v>
      </c>
      <c r="K62" s="224"/>
    </row>
    <row r="63" s="8" customFormat="1" ht="24.96" customHeight="1">
      <c r="B63" s="218"/>
      <c r="C63" s="219"/>
      <c r="D63" s="220" t="s">
        <v>2283</v>
      </c>
      <c r="E63" s="221"/>
      <c r="F63" s="221"/>
      <c r="G63" s="221"/>
      <c r="H63" s="221"/>
      <c r="I63" s="222"/>
      <c r="J63" s="223">
        <f>J143</f>
        <v>0</v>
      </c>
      <c r="K63" s="224"/>
    </row>
    <row r="64" s="1" customFormat="1" ht="21.84" customHeight="1">
      <c r="B64" s="47"/>
      <c r="C64" s="48"/>
      <c r="D64" s="48"/>
      <c r="E64" s="48"/>
      <c r="F64" s="48"/>
      <c r="G64" s="48"/>
      <c r="H64" s="48"/>
      <c r="I64" s="145"/>
      <c r="J64" s="48"/>
      <c r="K64" s="52"/>
    </row>
    <row r="65" s="1" customFormat="1" ht="6.96" customHeight="1">
      <c r="B65" s="68"/>
      <c r="C65" s="69"/>
      <c r="D65" s="69"/>
      <c r="E65" s="69"/>
      <c r="F65" s="69"/>
      <c r="G65" s="69"/>
      <c r="H65" s="69"/>
      <c r="I65" s="167"/>
      <c r="J65" s="69"/>
      <c r="K65" s="70"/>
    </row>
    <row r="69" s="1" customFormat="1" ht="6.96" customHeight="1">
      <c r="B69" s="71"/>
      <c r="C69" s="72"/>
      <c r="D69" s="72"/>
      <c r="E69" s="72"/>
      <c r="F69" s="72"/>
      <c r="G69" s="72"/>
      <c r="H69" s="72"/>
      <c r="I69" s="170"/>
      <c r="J69" s="72"/>
      <c r="K69" s="72"/>
      <c r="L69" s="73"/>
    </row>
    <row r="70" s="1" customFormat="1" ht="36.96" customHeight="1">
      <c r="B70" s="47"/>
      <c r="C70" s="74" t="s">
        <v>142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4.4" customHeight="1">
      <c r="B72" s="47"/>
      <c r="C72" s="77" t="s">
        <v>18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6.5" customHeight="1">
      <c r="B73" s="47"/>
      <c r="C73" s="75"/>
      <c r="D73" s="75"/>
      <c r="E73" s="179" t="str">
        <f>E7</f>
        <v>Rekonstrukce a přístavby hasičské zbrojnice Hošťálkovice</v>
      </c>
      <c r="F73" s="77"/>
      <c r="G73" s="77"/>
      <c r="H73" s="77"/>
      <c r="I73" s="178"/>
      <c r="J73" s="75"/>
      <c r="K73" s="75"/>
      <c r="L73" s="73"/>
    </row>
    <row r="74" s="1" customFormat="1" ht="14.4" customHeight="1">
      <c r="B74" s="47"/>
      <c r="C74" s="77" t="s">
        <v>134</v>
      </c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7.25" customHeight="1">
      <c r="B75" s="47"/>
      <c r="C75" s="75"/>
      <c r="D75" s="75"/>
      <c r="E75" s="83" t="str">
        <f>E9</f>
        <v>SO 06.1 - SO 06.1 Přípojka vody</v>
      </c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8" customHeight="1">
      <c r="B77" s="47"/>
      <c r="C77" s="77" t="s">
        <v>25</v>
      </c>
      <c r="D77" s="75"/>
      <c r="E77" s="75"/>
      <c r="F77" s="180" t="str">
        <f>F12</f>
        <v xml:space="preserve"> </v>
      </c>
      <c r="G77" s="75"/>
      <c r="H77" s="75"/>
      <c r="I77" s="181" t="s">
        <v>27</v>
      </c>
      <c r="J77" s="86" t="str">
        <f>IF(J12="","",J12)</f>
        <v>2. 12. 2016</v>
      </c>
      <c r="K77" s="75"/>
      <c r="L77" s="73"/>
    </row>
    <row r="78" s="1" customFormat="1" ht="6.96" customHeight="1">
      <c r="B78" s="47"/>
      <c r="C78" s="75"/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>
      <c r="B79" s="47"/>
      <c r="C79" s="77" t="s">
        <v>35</v>
      </c>
      <c r="D79" s="75"/>
      <c r="E79" s="75"/>
      <c r="F79" s="180" t="str">
        <f>E15</f>
        <v xml:space="preserve">Statutární město Ostrava,MOb Hošťálkovice </v>
      </c>
      <c r="G79" s="75"/>
      <c r="H79" s="75"/>
      <c r="I79" s="181" t="s">
        <v>42</v>
      </c>
      <c r="J79" s="180" t="str">
        <f>E21</f>
        <v xml:space="preserve">Lenka Jerakasová </v>
      </c>
      <c r="K79" s="75"/>
      <c r="L79" s="73"/>
    </row>
    <row r="80" s="1" customFormat="1" ht="14.4" customHeight="1">
      <c r="B80" s="47"/>
      <c r="C80" s="77" t="s">
        <v>40</v>
      </c>
      <c r="D80" s="75"/>
      <c r="E80" s="75"/>
      <c r="F80" s="180" t="str">
        <f>IF(E18="","",E18)</f>
        <v/>
      </c>
      <c r="G80" s="75"/>
      <c r="H80" s="75"/>
      <c r="I80" s="178"/>
      <c r="J80" s="75"/>
      <c r="K80" s="75"/>
      <c r="L80" s="73"/>
    </row>
    <row r="81" s="1" customFormat="1" ht="10.32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7" customFormat="1" ht="29.28" customHeight="1">
      <c r="B82" s="182"/>
      <c r="C82" s="183" t="s">
        <v>143</v>
      </c>
      <c r="D82" s="184" t="s">
        <v>67</v>
      </c>
      <c r="E82" s="184" t="s">
        <v>63</v>
      </c>
      <c r="F82" s="184" t="s">
        <v>144</v>
      </c>
      <c r="G82" s="184" t="s">
        <v>145</v>
      </c>
      <c r="H82" s="184" t="s">
        <v>146</v>
      </c>
      <c r="I82" s="185" t="s">
        <v>147</v>
      </c>
      <c r="J82" s="184" t="s">
        <v>139</v>
      </c>
      <c r="K82" s="186" t="s">
        <v>148</v>
      </c>
      <c r="L82" s="187"/>
      <c r="M82" s="103" t="s">
        <v>149</v>
      </c>
      <c r="N82" s="104" t="s">
        <v>52</v>
      </c>
      <c r="O82" s="104" t="s">
        <v>150</v>
      </c>
      <c r="P82" s="104" t="s">
        <v>151</v>
      </c>
      <c r="Q82" s="104" t="s">
        <v>152</v>
      </c>
      <c r="R82" s="104" t="s">
        <v>153</v>
      </c>
      <c r="S82" s="104" t="s">
        <v>154</v>
      </c>
      <c r="T82" s="105" t="s">
        <v>155</v>
      </c>
    </row>
    <row r="83" s="1" customFormat="1" ht="29.28" customHeight="1">
      <c r="B83" s="47"/>
      <c r="C83" s="109" t="s">
        <v>140</v>
      </c>
      <c r="D83" s="75"/>
      <c r="E83" s="75"/>
      <c r="F83" s="75"/>
      <c r="G83" s="75"/>
      <c r="H83" s="75"/>
      <c r="I83" s="178"/>
      <c r="J83" s="188">
        <f>BK83</f>
        <v>0</v>
      </c>
      <c r="K83" s="75"/>
      <c r="L83" s="73"/>
      <c r="M83" s="106"/>
      <c r="N83" s="107"/>
      <c r="O83" s="107"/>
      <c r="P83" s="189">
        <f>P84+P105+P109+P113+P134+P136+P143</f>
        <v>0</v>
      </c>
      <c r="Q83" s="107"/>
      <c r="R83" s="189">
        <f>R84+R105+R109+R113+R134+R136+R143</f>
        <v>0</v>
      </c>
      <c r="S83" s="107"/>
      <c r="T83" s="190">
        <f>T84+T105+T109+T113+T134+T136+T143</f>
        <v>0</v>
      </c>
      <c r="AT83" s="24" t="s">
        <v>81</v>
      </c>
      <c r="AU83" s="24" t="s">
        <v>141</v>
      </c>
      <c r="BK83" s="191">
        <f>BK84+BK105+BK109+BK113+BK134+BK136+BK143</f>
        <v>0</v>
      </c>
    </row>
    <row r="84" s="10" customFormat="1" ht="37.44" customHeight="1">
      <c r="B84" s="232"/>
      <c r="C84" s="233"/>
      <c r="D84" s="234" t="s">
        <v>81</v>
      </c>
      <c r="E84" s="235" t="s">
        <v>24</v>
      </c>
      <c r="F84" s="235" t="s">
        <v>1270</v>
      </c>
      <c r="G84" s="233"/>
      <c r="H84" s="233"/>
      <c r="I84" s="236"/>
      <c r="J84" s="237">
        <f>BK84</f>
        <v>0</v>
      </c>
      <c r="K84" s="233"/>
      <c r="L84" s="238"/>
      <c r="M84" s="239"/>
      <c r="N84" s="240"/>
      <c r="O84" s="240"/>
      <c r="P84" s="241">
        <f>SUM(P85:P104)</f>
        <v>0</v>
      </c>
      <c r="Q84" s="240"/>
      <c r="R84" s="241">
        <f>SUM(R85:R104)</f>
        <v>0</v>
      </c>
      <c r="S84" s="240"/>
      <c r="T84" s="242">
        <f>SUM(T85:T104)</f>
        <v>0</v>
      </c>
      <c r="AR84" s="243" t="s">
        <v>24</v>
      </c>
      <c r="AT84" s="244" t="s">
        <v>81</v>
      </c>
      <c r="AU84" s="244" t="s">
        <v>82</v>
      </c>
      <c r="AY84" s="243" t="s">
        <v>162</v>
      </c>
      <c r="BK84" s="245">
        <f>SUM(BK85:BK104)</f>
        <v>0</v>
      </c>
    </row>
    <row r="85" s="1" customFormat="1" ht="16.5" customHeight="1">
      <c r="B85" s="47"/>
      <c r="C85" s="192" t="s">
        <v>24</v>
      </c>
      <c r="D85" s="192" t="s">
        <v>156</v>
      </c>
      <c r="E85" s="193" t="s">
        <v>2284</v>
      </c>
      <c r="F85" s="194" t="s">
        <v>2285</v>
      </c>
      <c r="G85" s="195" t="s">
        <v>159</v>
      </c>
      <c r="H85" s="196">
        <v>9.25</v>
      </c>
      <c r="I85" s="197"/>
      <c r="J85" s="198">
        <f>ROUND(I85*H85,2)</f>
        <v>0</v>
      </c>
      <c r="K85" s="194" t="s">
        <v>2110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91</v>
      </c>
    </row>
    <row r="86" s="1" customFormat="1" ht="16.5" customHeight="1">
      <c r="B86" s="47"/>
      <c r="C86" s="192" t="s">
        <v>91</v>
      </c>
      <c r="D86" s="192" t="s">
        <v>156</v>
      </c>
      <c r="E86" s="193" t="s">
        <v>2286</v>
      </c>
      <c r="F86" s="194" t="s">
        <v>2287</v>
      </c>
      <c r="G86" s="195" t="s">
        <v>159</v>
      </c>
      <c r="H86" s="196">
        <v>9.25</v>
      </c>
      <c r="I86" s="197"/>
      <c r="J86" s="198">
        <f>ROUND(I86*H86,2)</f>
        <v>0</v>
      </c>
      <c r="K86" s="194" t="s">
        <v>2110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161</v>
      </c>
    </row>
    <row r="87" s="1" customFormat="1" ht="16.5" customHeight="1">
      <c r="B87" s="47"/>
      <c r="C87" s="192" t="s">
        <v>165</v>
      </c>
      <c r="D87" s="192" t="s">
        <v>156</v>
      </c>
      <c r="E87" s="193" t="s">
        <v>2288</v>
      </c>
      <c r="F87" s="194" t="s">
        <v>2289</v>
      </c>
      <c r="G87" s="195" t="s">
        <v>171</v>
      </c>
      <c r="H87" s="196">
        <v>3.375</v>
      </c>
      <c r="I87" s="197"/>
      <c r="J87" s="198">
        <f>ROUND(I87*H87,2)</f>
        <v>0</v>
      </c>
      <c r="K87" s="194" t="s">
        <v>2110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168</v>
      </c>
    </row>
    <row r="88" s="1" customFormat="1" ht="16.5" customHeight="1">
      <c r="B88" s="47"/>
      <c r="C88" s="192" t="s">
        <v>161</v>
      </c>
      <c r="D88" s="192" t="s">
        <v>156</v>
      </c>
      <c r="E88" s="193" t="s">
        <v>2290</v>
      </c>
      <c r="F88" s="194" t="s">
        <v>2291</v>
      </c>
      <c r="G88" s="195" t="s">
        <v>171</v>
      </c>
      <c r="H88" s="196">
        <v>40.679000000000002</v>
      </c>
      <c r="I88" s="197"/>
      <c r="J88" s="198">
        <f>ROUND(I88*H88,2)</f>
        <v>0</v>
      </c>
      <c r="K88" s="194" t="s">
        <v>2110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172</v>
      </c>
    </row>
    <row r="89" s="1" customFormat="1" ht="16.5" customHeight="1">
      <c r="B89" s="47"/>
      <c r="C89" s="192" t="s">
        <v>173</v>
      </c>
      <c r="D89" s="192" t="s">
        <v>156</v>
      </c>
      <c r="E89" s="193" t="s">
        <v>2292</v>
      </c>
      <c r="F89" s="194" t="s">
        <v>2293</v>
      </c>
      <c r="G89" s="195" t="s">
        <v>171</v>
      </c>
      <c r="H89" s="196">
        <v>40.68</v>
      </c>
      <c r="I89" s="197"/>
      <c r="J89" s="198">
        <f>ROUND(I89*H89,2)</f>
        <v>0</v>
      </c>
      <c r="K89" s="194" t="s">
        <v>2110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29</v>
      </c>
    </row>
    <row r="90" s="1" customFormat="1" ht="16.5" customHeight="1">
      <c r="B90" s="47"/>
      <c r="C90" s="192" t="s">
        <v>168</v>
      </c>
      <c r="D90" s="192" t="s">
        <v>156</v>
      </c>
      <c r="E90" s="193" t="s">
        <v>2294</v>
      </c>
      <c r="F90" s="194" t="s">
        <v>2295</v>
      </c>
      <c r="G90" s="195" t="s">
        <v>159</v>
      </c>
      <c r="H90" s="196">
        <v>18.300000000000001</v>
      </c>
      <c r="I90" s="197"/>
      <c r="J90" s="198">
        <f>ROUND(I90*H90,2)</f>
        <v>0</v>
      </c>
      <c r="K90" s="194" t="s">
        <v>2110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178</v>
      </c>
    </row>
    <row r="91" s="1" customFormat="1" ht="16.5" customHeight="1">
      <c r="B91" s="47"/>
      <c r="C91" s="192" t="s">
        <v>179</v>
      </c>
      <c r="D91" s="192" t="s">
        <v>156</v>
      </c>
      <c r="E91" s="193" t="s">
        <v>2296</v>
      </c>
      <c r="F91" s="194" t="s">
        <v>2297</v>
      </c>
      <c r="G91" s="195" t="s">
        <v>159</v>
      </c>
      <c r="H91" s="196">
        <v>18.300000000000001</v>
      </c>
      <c r="I91" s="197"/>
      <c r="J91" s="198">
        <f>ROUND(I91*H91,2)</f>
        <v>0</v>
      </c>
      <c r="K91" s="194" t="s">
        <v>2110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182</v>
      </c>
    </row>
    <row r="92" s="1" customFormat="1" ht="16.5" customHeight="1">
      <c r="B92" s="47"/>
      <c r="C92" s="192" t="s">
        <v>172</v>
      </c>
      <c r="D92" s="192" t="s">
        <v>156</v>
      </c>
      <c r="E92" s="193" t="s">
        <v>2298</v>
      </c>
      <c r="F92" s="194" t="s">
        <v>2299</v>
      </c>
      <c r="G92" s="195" t="s">
        <v>171</v>
      </c>
      <c r="H92" s="196">
        <v>40.68</v>
      </c>
      <c r="I92" s="197"/>
      <c r="J92" s="198">
        <f>ROUND(I92*H92,2)</f>
        <v>0</v>
      </c>
      <c r="K92" s="194" t="s">
        <v>2110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185</v>
      </c>
    </row>
    <row r="93" s="1" customFormat="1" ht="16.5" customHeight="1">
      <c r="B93" s="47"/>
      <c r="C93" s="192" t="s">
        <v>186</v>
      </c>
      <c r="D93" s="192" t="s">
        <v>156</v>
      </c>
      <c r="E93" s="193" t="s">
        <v>2300</v>
      </c>
      <c r="F93" s="194" t="s">
        <v>2301</v>
      </c>
      <c r="G93" s="195" t="s">
        <v>171</v>
      </c>
      <c r="H93" s="196">
        <v>40.68</v>
      </c>
      <c r="I93" s="197"/>
      <c r="J93" s="198">
        <f>ROUND(I93*H93,2)</f>
        <v>0</v>
      </c>
      <c r="K93" s="194" t="s">
        <v>2110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189</v>
      </c>
    </row>
    <row r="94" s="1" customFormat="1" ht="16.5" customHeight="1">
      <c r="B94" s="47"/>
      <c r="C94" s="192" t="s">
        <v>29</v>
      </c>
      <c r="D94" s="192" t="s">
        <v>156</v>
      </c>
      <c r="E94" s="193" t="s">
        <v>1286</v>
      </c>
      <c r="F94" s="194" t="s">
        <v>191</v>
      </c>
      <c r="G94" s="195" t="s">
        <v>171</v>
      </c>
      <c r="H94" s="196">
        <v>9.0899999999999999</v>
      </c>
      <c r="I94" s="197"/>
      <c r="J94" s="198">
        <f>ROUND(I94*H94,2)</f>
        <v>0</v>
      </c>
      <c r="K94" s="194" t="s">
        <v>2110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192</v>
      </c>
    </row>
    <row r="95" s="1" customFormat="1" ht="16.5" customHeight="1">
      <c r="B95" s="47"/>
      <c r="C95" s="192" t="s">
        <v>193</v>
      </c>
      <c r="D95" s="192" t="s">
        <v>156</v>
      </c>
      <c r="E95" s="193" t="s">
        <v>2302</v>
      </c>
      <c r="F95" s="194" t="s">
        <v>2303</v>
      </c>
      <c r="G95" s="195" t="s">
        <v>171</v>
      </c>
      <c r="H95" s="196">
        <v>90.900000000000006</v>
      </c>
      <c r="I95" s="197"/>
      <c r="J95" s="198">
        <f>ROUND(I95*H95,2)</f>
        <v>0</v>
      </c>
      <c r="K95" s="194" t="s">
        <v>2110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197</v>
      </c>
    </row>
    <row r="96" s="1" customFormat="1" ht="16.5" customHeight="1">
      <c r="B96" s="47"/>
      <c r="C96" s="192" t="s">
        <v>178</v>
      </c>
      <c r="D96" s="192" t="s">
        <v>156</v>
      </c>
      <c r="E96" s="193" t="s">
        <v>1288</v>
      </c>
      <c r="F96" s="194" t="s">
        <v>184</v>
      </c>
      <c r="G96" s="195" t="s">
        <v>171</v>
      </c>
      <c r="H96" s="196">
        <v>9.0899999999999999</v>
      </c>
      <c r="I96" s="197"/>
      <c r="J96" s="198">
        <f>ROUND(I96*H96,2)</f>
        <v>0</v>
      </c>
      <c r="K96" s="194" t="s">
        <v>2110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200</v>
      </c>
    </row>
    <row r="97" s="1" customFormat="1" ht="16.5" customHeight="1">
      <c r="B97" s="47"/>
      <c r="C97" s="192" t="s">
        <v>201</v>
      </c>
      <c r="D97" s="192" t="s">
        <v>156</v>
      </c>
      <c r="E97" s="193" t="s">
        <v>2304</v>
      </c>
      <c r="F97" s="194" t="s">
        <v>2305</v>
      </c>
      <c r="G97" s="195" t="s">
        <v>171</v>
      </c>
      <c r="H97" s="196">
        <v>9.0899999999999999</v>
      </c>
      <c r="I97" s="197"/>
      <c r="J97" s="198">
        <f>ROUND(I97*H97,2)</f>
        <v>0</v>
      </c>
      <c r="K97" s="194" t="s">
        <v>2110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204</v>
      </c>
    </row>
    <row r="98" s="1" customFormat="1" ht="16.5" customHeight="1">
      <c r="B98" s="47"/>
      <c r="C98" s="192" t="s">
        <v>182</v>
      </c>
      <c r="D98" s="192" t="s">
        <v>156</v>
      </c>
      <c r="E98" s="193" t="s">
        <v>1292</v>
      </c>
      <c r="F98" s="194" t="s">
        <v>2306</v>
      </c>
      <c r="G98" s="195" t="s">
        <v>196</v>
      </c>
      <c r="H98" s="196">
        <v>15.452999999999999</v>
      </c>
      <c r="I98" s="197"/>
      <c r="J98" s="198">
        <f>ROUND(I98*H98,2)</f>
        <v>0</v>
      </c>
      <c r="K98" s="194" t="s">
        <v>2110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208</v>
      </c>
    </row>
    <row r="99" s="1" customFormat="1" ht="16.5" customHeight="1">
      <c r="B99" s="47"/>
      <c r="C99" s="192" t="s">
        <v>10</v>
      </c>
      <c r="D99" s="192" t="s">
        <v>156</v>
      </c>
      <c r="E99" s="193" t="s">
        <v>2307</v>
      </c>
      <c r="F99" s="194" t="s">
        <v>2308</v>
      </c>
      <c r="G99" s="195" t="s">
        <v>171</v>
      </c>
      <c r="H99" s="196">
        <v>31.600000000000001</v>
      </c>
      <c r="I99" s="197"/>
      <c r="J99" s="198">
        <f>ROUND(I99*H99,2)</f>
        <v>0</v>
      </c>
      <c r="K99" s="194" t="s">
        <v>2110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211</v>
      </c>
    </row>
    <row r="100" s="1" customFormat="1" ht="25.5" customHeight="1">
      <c r="B100" s="47"/>
      <c r="C100" s="192" t="s">
        <v>185</v>
      </c>
      <c r="D100" s="192" t="s">
        <v>156</v>
      </c>
      <c r="E100" s="193" t="s">
        <v>2309</v>
      </c>
      <c r="F100" s="194" t="s">
        <v>2310</v>
      </c>
      <c r="G100" s="195" t="s">
        <v>171</v>
      </c>
      <c r="H100" s="196">
        <v>5.2640000000000002</v>
      </c>
      <c r="I100" s="197"/>
      <c r="J100" s="198">
        <f>ROUND(I100*H100,2)</f>
        <v>0</v>
      </c>
      <c r="K100" s="194" t="s">
        <v>2110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16.5" customHeight="1">
      <c r="B101" s="47"/>
      <c r="C101" s="192" t="s">
        <v>215</v>
      </c>
      <c r="D101" s="192" t="s">
        <v>156</v>
      </c>
      <c r="E101" s="193" t="s">
        <v>2311</v>
      </c>
      <c r="F101" s="194" t="s">
        <v>2312</v>
      </c>
      <c r="G101" s="195" t="s">
        <v>171</v>
      </c>
      <c r="H101" s="196">
        <v>5.2699999999999996</v>
      </c>
      <c r="I101" s="197"/>
      <c r="J101" s="198">
        <f>ROUND(I101*H101,2)</f>
        <v>0</v>
      </c>
      <c r="K101" s="194" t="s">
        <v>2110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" customFormat="1" ht="16.5" customHeight="1">
      <c r="B102" s="47"/>
      <c r="C102" s="192" t="s">
        <v>189</v>
      </c>
      <c r="D102" s="192" t="s">
        <v>156</v>
      </c>
      <c r="E102" s="193" t="s">
        <v>2313</v>
      </c>
      <c r="F102" s="194" t="s">
        <v>2314</v>
      </c>
      <c r="G102" s="195" t="s">
        <v>171</v>
      </c>
      <c r="H102" s="196">
        <v>10.98</v>
      </c>
      <c r="I102" s="197"/>
      <c r="J102" s="198">
        <f>ROUND(I102*H102,2)</f>
        <v>0</v>
      </c>
      <c r="K102" s="194" t="s">
        <v>2110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221</v>
      </c>
    </row>
    <row r="103" s="1" customFormat="1" ht="16.5" customHeight="1">
      <c r="B103" s="47"/>
      <c r="C103" s="192" t="s">
        <v>222</v>
      </c>
      <c r="D103" s="192" t="s">
        <v>156</v>
      </c>
      <c r="E103" s="193" t="s">
        <v>2315</v>
      </c>
      <c r="F103" s="194" t="s">
        <v>2316</v>
      </c>
      <c r="G103" s="195" t="s">
        <v>171</v>
      </c>
      <c r="H103" s="196">
        <v>10.98</v>
      </c>
      <c r="I103" s="197"/>
      <c r="J103" s="198">
        <f>ROUND(I103*H103,2)</f>
        <v>0</v>
      </c>
      <c r="K103" s="194" t="s">
        <v>2110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225</v>
      </c>
    </row>
    <row r="104" s="1" customFormat="1" ht="16.5" customHeight="1">
      <c r="B104" s="47"/>
      <c r="C104" s="204" t="s">
        <v>192</v>
      </c>
      <c r="D104" s="204" t="s">
        <v>261</v>
      </c>
      <c r="E104" s="205" t="s">
        <v>2317</v>
      </c>
      <c r="F104" s="206" t="s">
        <v>2318</v>
      </c>
      <c r="G104" s="207" t="s">
        <v>196</v>
      </c>
      <c r="H104" s="208">
        <v>5.4400000000000004</v>
      </c>
      <c r="I104" s="209"/>
      <c r="J104" s="210">
        <f>ROUND(I104*H104,2)</f>
        <v>0</v>
      </c>
      <c r="K104" s="206" t="s">
        <v>2110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172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228</v>
      </c>
    </row>
    <row r="105" s="10" customFormat="1" ht="37.44" customHeight="1">
      <c r="B105" s="232"/>
      <c r="C105" s="233"/>
      <c r="D105" s="234" t="s">
        <v>81</v>
      </c>
      <c r="E105" s="235" t="s">
        <v>161</v>
      </c>
      <c r="F105" s="235" t="s">
        <v>444</v>
      </c>
      <c r="G105" s="233"/>
      <c r="H105" s="233"/>
      <c r="I105" s="236"/>
      <c r="J105" s="237">
        <f>BK105</f>
        <v>0</v>
      </c>
      <c r="K105" s="233"/>
      <c r="L105" s="238"/>
      <c r="M105" s="239"/>
      <c r="N105" s="240"/>
      <c r="O105" s="240"/>
      <c r="P105" s="241">
        <f>SUM(P106:P108)</f>
        <v>0</v>
      </c>
      <c r="Q105" s="240"/>
      <c r="R105" s="241">
        <f>SUM(R106:R108)</f>
        <v>0</v>
      </c>
      <c r="S105" s="240"/>
      <c r="T105" s="242">
        <f>SUM(T106:T108)</f>
        <v>0</v>
      </c>
      <c r="AR105" s="243" t="s">
        <v>24</v>
      </c>
      <c r="AT105" s="244" t="s">
        <v>81</v>
      </c>
      <c r="AU105" s="244" t="s">
        <v>82</v>
      </c>
      <c r="AY105" s="243" t="s">
        <v>162</v>
      </c>
      <c r="BK105" s="245">
        <f>SUM(BK106:BK108)</f>
        <v>0</v>
      </c>
    </row>
    <row r="106" s="1" customFormat="1" ht="16.5" customHeight="1">
      <c r="B106" s="47"/>
      <c r="C106" s="192" t="s">
        <v>9</v>
      </c>
      <c r="D106" s="192" t="s">
        <v>156</v>
      </c>
      <c r="E106" s="193" t="s">
        <v>2319</v>
      </c>
      <c r="F106" s="194" t="s">
        <v>2320</v>
      </c>
      <c r="G106" s="195" t="s">
        <v>171</v>
      </c>
      <c r="H106" s="196">
        <v>1.504</v>
      </c>
      <c r="I106" s="197"/>
      <c r="J106" s="198">
        <f>ROUND(I106*H106,2)</f>
        <v>0</v>
      </c>
      <c r="K106" s="194" t="s">
        <v>2110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231</v>
      </c>
    </row>
    <row r="107" s="1" customFormat="1" ht="16.5" customHeight="1">
      <c r="B107" s="47"/>
      <c r="C107" s="192" t="s">
        <v>197</v>
      </c>
      <c r="D107" s="192" t="s">
        <v>156</v>
      </c>
      <c r="E107" s="193" t="s">
        <v>2321</v>
      </c>
      <c r="F107" s="194" t="s">
        <v>2322</v>
      </c>
      <c r="G107" s="195" t="s">
        <v>159</v>
      </c>
      <c r="H107" s="196">
        <v>1.54</v>
      </c>
      <c r="I107" s="197"/>
      <c r="J107" s="198">
        <f>ROUND(I107*H107,2)</f>
        <v>0</v>
      </c>
      <c r="K107" s="194" t="s">
        <v>2110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234</v>
      </c>
    </row>
    <row r="108" s="1" customFormat="1" ht="16.5" customHeight="1">
      <c r="B108" s="47"/>
      <c r="C108" s="192" t="s">
        <v>235</v>
      </c>
      <c r="D108" s="192" t="s">
        <v>156</v>
      </c>
      <c r="E108" s="193" t="s">
        <v>2323</v>
      </c>
      <c r="F108" s="194" t="s">
        <v>2324</v>
      </c>
      <c r="G108" s="195" t="s">
        <v>171</v>
      </c>
      <c r="H108" s="196">
        <v>0.23100000000000001</v>
      </c>
      <c r="I108" s="197"/>
      <c r="J108" s="198">
        <f>ROUND(I108*H108,2)</f>
        <v>0</v>
      </c>
      <c r="K108" s="194" t="s">
        <v>2110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238</v>
      </c>
    </row>
    <row r="109" s="10" customFormat="1" ht="37.44" customHeight="1">
      <c r="B109" s="232"/>
      <c r="C109" s="233"/>
      <c r="D109" s="234" t="s">
        <v>81</v>
      </c>
      <c r="E109" s="235" t="s">
        <v>173</v>
      </c>
      <c r="F109" s="235" t="s">
        <v>2325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SUM(P110:P112)</f>
        <v>0</v>
      </c>
      <c r="Q109" s="240"/>
      <c r="R109" s="241">
        <f>SUM(R110:R112)</f>
        <v>0</v>
      </c>
      <c r="S109" s="240"/>
      <c r="T109" s="242">
        <f>SUM(T110:T112)</f>
        <v>0</v>
      </c>
      <c r="AR109" s="243" t="s">
        <v>24</v>
      </c>
      <c r="AT109" s="244" t="s">
        <v>81</v>
      </c>
      <c r="AU109" s="244" t="s">
        <v>82</v>
      </c>
      <c r="AY109" s="243" t="s">
        <v>162</v>
      </c>
      <c r="BK109" s="245">
        <f>SUM(BK110:BK112)</f>
        <v>0</v>
      </c>
    </row>
    <row r="110" s="1" customFormat="1" ht="16.5" customHeight="1">
      <c r="B110" s="47"/>
      <c r="C110" s="192" t="s">
        <v>200</v>
      </c>
      <c r="D110" s="192" t="s">
        <v>156</v>
      </c>
      <c r="E110" s="193" t="s">
        <v>2326</v>
      </c>
      <c r="F110" s="194" t="s">
        <v>2327</v>
      </c>
      <c r="G110" s="195" t="s">
        <v>171</v>
      </c>
      <c r="H110" s="196">
        <v>3.145</v>
      </c>
      <c r="I110" s="197"/>
      <c r="J110" s="198">
        <f>ROUND(I110*H110,2)</f>
        <v>0</v>
      </c>
      <c r="K110" s="194" t="s">
        <v>2110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2328</v>
      </c>
      <c r="F111" s="194" t="s">
        <v>2329</v>
      </c>
      <c r="G111" s="195" t="s">
        <v>159</v>
      </c>
      <c r="H111" s="196">
        <v>9.25</v>
      </c>
      <c r="I111" s="197"/>
      <c r="J111" s="198">
        <f>ROUND(I111*H111,2)</f>
        <v>0</v>
      </c>
      <c r="K111" s="194" t="s">
        <v>2110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243</v>
      </c>
    </row>
    <row r="112" s="1" customFormat="1" ht="16.5" customHeight="1">
      <c r="B112" s="47"/>
      <c r="C112" s="204" t="s">
        <v>204</v>
      </c>
      <c r="D112" s="204" t="s">
        <v>261</v>
      </c>
      <c r="E112" s="205" t="s">
        <v>2330</v>
      </c>
      <c r="F112" s="206" t="s">
        <v>2331</v>
      </c>
      <c r="G112" s="207" t="s">
        <v>2332</v>
      </c>
      <c r="H112" s="208">
        <v>5.3470000000000004</v>
      </c>
      <c r="I112" s="209"/>
      <c r="J112" s="210">
        <f>ROUND(I112*H112,2)</f>
        <v>0</v>
      </c>
      <c r="K112" s="206" t="s">
        <v>2110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172</v>
      </c>
      <c r="AT112" s="24" t="s">
        <v>261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244</v>
      </c>
    </row>
    <row r="113" s="10" customFormat="1" ht="37.44" customHeight="1">
      <c r="B113" s="232"/>
      <c r="C113" s="233"/>
      <c r="D113" s="234" t="s">
        <v>81</v>
      </c>
      <c r="E113" s="235" t="s">
        <v>172</v>
      </c>
      <c r="F113" s="235" t="s">
        <v>2333</v>
      </c>
      <c r="G113" s="233"/>
      <c r="H113" s="233"/>
      <c r="I113" s="236"/>
      <c r="J113" s="237">
        <f>BK113</f>
        <v>0</v>
      </c>
      <c r="K113" s="233"/>
      <c r="L113" s="238"/>
      <c r="M113" s="239"/>
      <c r="N113" s="240"/>
      <c r="O113" s="240"/>
      <c r="P113" s="241">
        <f>SUM(P114:P133)</f>
        <v>0</v>
      </c>
      <c r="Q113" s="240"/>
      <c r="R113" s="241">
        <f>SUM(R114:R133)</f>
        <v>0</v>
      </c>
      <c r="S113" s="240"/>
      <c r="T113" s="242">
        <f>SUM(T114:T133)</f>
        <v>0</v>
      </c>
      <c r="AR113" s="243" t="s">
        <v>24</v>
      </c>
      <c r="AT113" s="244" t="s">
        <v>81</v>
      </c>
      <c r="AU113" s="244" t="s">
        <v>82</v>
      </c>
      <c r="AY113" s="243" t="s">
        <v>162</v>
      </c>
      <c r="BK113" s="245">
        <f>SUM(BK114:BK133)</f>
        <v>0</v>
      </c>
    </row>
    <row r="114" s="1" customFormat="1" ht="16.5" customHeight="1">
      <c r="B114" s="47"/>
      <c r="C114" s="192" t="s">
        <v>245</v>
      </c>
      <c r="D114" s="192" t="s">
        <v>156</v>
      </c>
      <c r="E114" s="193" t="s">
        <v>2334</v>
      </c>
      <c r="F114" s="194" t="s">
        <v>2335</v>
      </c>
      <c r="G114" s="195" t="s">
        <v>207</v>
      </c>
      <c r="H114" s="196">
        <v>18.800000000000001</v>
      </c>
      <c r="I114" s="197"/>
      <c r="J114" s="198">
        <f>ROUND(I114*H114,2)</f>
        <v>0</v>
      </c>
      <c r="K114" s="194" t="s">
        <v>2110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246</v>
      </c>
    </row>
    <row r="115" s="1" customFormat="1" ht="16.5" customHeight="1">
      <c r="B115" s="47"/>
      <c r="C115" s="192" t="s">
        <v>208</v>
      </c>
      <c r="D115" s="192" t="s">
        <v>156</v>
      </c>
      <c r="E115" s="193" t="s">
        <v>2336</v>
      </c>
      <c r="F115" s="194" t="s">
        <v>2337</v>
      </c>
      <c r="G115" s="195" t="s">
        <v>344</v>
      </c>
      <c r="H115" s="196">
        <v>3</v>
      </c>
      <c r="I115" s="197"/>
      <c r="J115" s="198">
        <f>ROUND(I115*H115,2)</f>
        <v>0</v>
      </c>
      <c r="K115" s="194" t="s">
        <v>2110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249</v>
      </c>
    </row>
    <row r="116" s="1" customFormat="1" ht="16.5" customHeight="1">
      <c r="B116" s="47"/>
      <c r="C116" s="192" t="s">
        <v>250</v>
      </c>
      <c r="D116" s="192" t="s">
        <v>156</v>
      </c>
      <c r="E116" s="193" t="s">
        <v>2338</v>
      </c>
      <c r="F116" s="194" t="s">
        <v>2339</v>
      </c>
      <c r="G116" s="195" t="s">
        <v>344</v>
      </c>
      <c r="H116" s="196">
        <v>1</v>
      </c>
      <c r="I116" s="197"/>
      <c r="J116" s="198">
        <f>ROUND(I116*H116,2)</f>
        <v>0</v>
      </c>
      <c r="K116" s="194" t="s">
        <v>2110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251</v>
      </c>
    </row>
    <row r="117" s="1" customFormat="1" ht="16.5" customHeight="1">
      <c r="B117" s="47"/>
      <c r="C117" s="192" t="s">
        <v>211</v>
      </c>
      <c r="D117" s="192" t="s">
        <v>156</v>
      </c>
      <c r="E117" s="193" t="s">
        <v>2340</v>
      </c>
      <c r="F117" s="194" t="s">
        <v>2341</v>
      </c>
      <c r="G117" s="195" t="s">
        <v>344</v>
      </c>
      <c r="H117" s="196">
        <v>1</v>
      </c>
      <c r="I117" s="197"/>
      <c r="J117" s="198">
        <f>ROUND(I117*H117,2)</f>
        <v>0</v>
      </c>
      <c r="K117" s="194" t="s">
        <v>2110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252</v>
      </c>
    </row>
    <row r="118" s="1" customFormat="1" ht="16.5" customHeight="1">
      <c r="B118" s="47"/>
      <c r="C118" s="192" t="s">
        <v>253</v>
      </c>
      <c r="D118" s="192" t="s">
        <v>156</v>
      </c>
      <c r="E118" s="193" t="s">
        <v>2342</v>
      </c>
      <c r="F118" s="194" t="s">
        <v>2343</v>
      </c>
      <c r="G118" s="195" t="s">
        <v>207</v>
      </c>
      <c r="H118" s="196">
        <v>20</v>
      </c>
      <c r="I118" s="197"/>
      <c r="J118" s="198">
        <f>ROUND(I118*H118,2)</f>
        <v>0</v>
      </c>
      <c r="K118" s="194" t="s">
        <v>2110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256</v>
      </c>
    </row>
    <row r="119" s="1" customFormat="1" ht="16.5" customHeight="1">
      <c r="B119" s="47"/>
      <c r="C119" s="192" t="s">
        <v>214</v>
      </c>
      <c r="D119" s="192" t="s">
        <v>156</v>
      </c>
      <c r="E119" s="193" t="s">
        <v>2344</v>
      </c>
      <c r="F119" s="194" t="s">
        <v>2345</v>
      </c>
      <c r="G119" s="195" t="s">
        <v>207</v>
      </c>
      <c r="H119" s="196">
        <v>20</v>
      </c>
      <c r="I119" s="197"/>
      <c r="J119" s="198">
        <f>ROUND(I119*H119,2)</f>
        <v>0</v>
      </c>
      <c r="K119" s="194" t="s">
        <v>2110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259</v>
      </c>
    </row>
    <row r="120" s="1" customFormat="1" ht="25.5" customHeight="1">
      <c r="B120" s="47"/>
      <c r="C120" s="192" t="s">
        <v>260</v>
      </c>
      <c r="D120" s="192" t="s">
        <v>156</v>
      </c>
      <c r="E120" s="193" t="s">
        <v>2346</v>
      </c>
      <c r="F120" s="194" t="s">
        <v>2347</v>
      </c>
      <c r="G120" s="195" t="s">
        <v>344</v>
      </c>
      <c r="H120" s="196">
        <v>1</v>
      </c>
      <c r="I120" s="197"/>
      <c r="J120" s="198">
        <f>ROUND(I120*H120,2)</f>
        <v>0</v>
      </c>
      <c r="K120" s="194" t="s">
        <v>2110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518</v>
      </c>
    </row>
    <row r="121" s="1" customFormat="1" ht="16.5" customHeight="1">
      <c r="B121" s="47"/>
      <c r="C121" s="192" t="s">
        <v>218</v>
      </c>
      <c r="D121" s="192" t="s">
        <v>156</v>
      </c>
      <c r="E121" s="193" t="s">
        <v>2348</v>
      </c>
      <c r="F121" s="194" t="s">
        <v>2349</v>
      </c>
      <c r="G121" s="195" t="s">
        <v>344</v>
      </c>
      <c r="H121" s="196">
        <v>1</v>
      </c>
      <c r="I121" s="197"/>
      <c r="J121" s="198">
        <f>ROUND(I121*H121,2)</f>
        <v>0</v>
      </c>
      <c r="K121" s="194" t="s">
        <v>2110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267</v>
      </c>
    </row>
    <row r="122" s="1" customFormat="1" ht="16.5" customHeight="1">
      <c r="B122" s="47"/>
      <c r="C122" s="192" t="s">
        <v>268</v>
      </c>
      <c r="D122" s="192" t="s">
        <v>156</v>
      </c>
      <c r="E122" s="193" t="s">
        <v>2350</v>
      </c>
      <c r="F122" s="194" t="s">
        <v>2351</v>
      </c>
      <c r="G122" s="195" t="s">
        <v>207</v>
      </c>
      <c r="H122" s="196">
        <v>18.800000000000001</v>
      </c>
      <c r="I122" s="197"/>
      <c r="J122" s="198">
        <f>ROUND(I122*H122,2)</f>
        <v>0</v>
      </c>
      <c r="K122" s="194" t="s">
        <v>2110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271</v>
      </c>
    </row>
    <row r="123" s="1" customFormat="1" ht="16.5" customHeight="1">
      <c r="B123" s="47"/>
      <c r="C123" s="204" t="s">
        <v>221</v>
      </c>
      <c r="D123" s="204" t="s">
        <v>261</v>
      </c>
      <c r="E123" s="205" t="s">
        <v>2352</v>
      </c>
      <c r="F123" s="206" t="s">
        <v>2353</v>
      </c>
      <c r="G123" s="207" t="s">
        <v>344</v>
      </c>
      <c r="H123" s="208">
        <v>1</v>
      </c>
      <c r="I123" s="209"/>
      <c r="J123" s="210">
        <f>ROUND(I123*H123,2)</f>
        <v>0</v>
      </c>
      <c r="K123" s="206" t="s">
        <v>2110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531</v>
      </c>
    </row>
    <row r="124" s="1" customFormat="1" ht="16.5" customHeight="1">
      <c r="B124" s="47"/>
      <c r="C124" s="204" t="s">
        <v>275</v>
      </c>
      <c r="D124" s="204" t="s">
        <v>261</v>
      </c>
      <c r="E124" s="205" t="s">
        <v>2354</v>
      </c>
      <c r="F124" s="206" t="s">
        <v>2355</v>
      </c>
      <c r="G124" s="207" t="s">
        <v>344</v>
      </c>
      <c r="H124" s="208">
        <v>1</v>
      </c>
      <c r="I124" s="209"/>
      <c r="J124" s="210">
        <f>ROUND(I124*H124,2)</f>
        <v>0</v>
      </c>
      <c r="K124" s="206" t="s">
        <v>2110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172</v>
      </c>
      <c r="AT124" s="24" t="s">
        <v>261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278</v>
      </c>
    </row>
    <row r="125" s="1" customFormat="1" ht="16.5" customHeight="1">
      <c r="B125" s="47"/>
      <c r="C125" s="204" t="s">
        <v>225</v>
      </c>
      <c r="D125" s="204" t="s">
        <v>261</v>
      </c>
      <c r="E125" s="205" t="s">
        <v>2356</v>
      </c>
      <c r="F125" s="206" t="s">
        <v>2357</v>
      </c>
      <c r="G125" s="207" t="s">
        <v>207</v>
      </c>
      <c r="H125" s="208">
        <v>19</v>
      </c>
      <c r="I125" s="209"/>
      <c r="J125" s="210">
        <f>ROUND(I125*H125,2)</f>
        <v>0</v>
      </c>
      <c r="K125" s="206" t="s">
        <v>2110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172</v>
      </c>
      <c r="AT125" s="24" t="s">
        <v>261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281</v>
      </c>
    </row>
    <row r="126" s="1" customFormat="1" ht="16.5" customHeight="1">
      <c r="B126" s="47"/>
      <c r="C126" s="204" t="s">
        <v>282</v>
      </c>
      <c r="D126" s="204" t="s">
        <v>261</v>
      </c>
      <c r="E126" s="205" t="s">
        <v>2358</v>
      </c>
      <c r="F126" s="206" t="s">
        <v>2359</v>
      </c>
      <c r="G126" s="207" t="s">
        <v>207</v>
      </c>
      <c r="H126" s="208">
        <v>19</v>
      </c>
      <c r="I126" s="209"/>
      <c r="J126" s="210">
        <f>ROUND(I126*H126,2)</f>
        <v>0</v>
      </c>
      <c r="K126" s="206" t="s">
        <v>2110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172</v>
      </c>
      <c r="AT126" s="24" t="s">
        <v>261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285</v>
      </c>
    </row>
    <row r="127" s="1" customFormat="1" ht="16.5" customHeight="1">
      <c r="B127" s="47"/>
      <c r="C127" s="204" t="s">
        <v>228</v>
      </c>
      <c r="D127" s="204" t="s">
        <v>261</v>
      </c>
      <c r="E127" s="205" t="s">
        <v>2360</v>
      </c>
      <c r="F127" s="206" t="s">
        <v>2361</v>
      </c>
      <c r="G127" s="207" t="s">
        <v>344</v>
      </c>
      <c r="H127" s="208">
        <v>1</v>
      </c>
      <c r="I127" s="209"/>
      <c r="J127" s="210">
        <f>ROUND(I127*H127,2)</f>
        <v>0</v>
      </c>
      <c r="K127" s="206" t="s">
        <v>2110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172</v>
      </c>
      <c r="AT127" s="24" t="s">
        <v>261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288</v>
      </c>
    </row>
    <row r="128" s="1" customFormat="1" ht="16.5" customHeight="1">
      <c r="B128" s="47"/>
      <c r="C128" s="204" t="s">
        <v>33</v>
      </c>
      <c r="D128" s="204" t="s">
        <v>261</v>
      </c>
      <c r="E128" s="205" t="s">
        <v>2362</v>
      </c>
      <c r="F128" s="206" t="s">
        <v>2363</v>
      </c>
      <c r="G128" s="207" t="s">
        <v>344</v>
      </c>
      <c r="H128" s="208">
        <v>2</v>
      </c>
      <c r="I128" s="209"/>
      <c r="J128" s="210">
        <f>ROUND(I128*H128,2)</f>
        <v>0</v>
      </c>
      <c r="K128" s="206" t="s">
        <v>2110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172</v>
      </c>
      <c r="AT128" s="24" t="s">
        <v>261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291</v>
      </c>
    </row>
    <row r="129" s="1" customFormat="1" ht="16.5" customHeight="1">
      <c r="B129" s="47"/>
      <c r="C129" s="204" t="s">
        <v>231</v>
      </c>
      <c r="D129" s="204" t="s">
        <v>261</v>
      </c>
      <c r="E129" s="205" t="s">
        <v>2364</v>
      </c>
      <c r="F129" s="206" t="s">
        <v>2365</v>
      </c>
      <c r="G129" s="207" t="s">
        <v>344</v>
      </c>
      <c r="H129" s="208">
        <v>1</v>
      </c>
      <c r="I129" s="209"/>
      <c r="J129" s="210">
        <f>ROUND(I129*H129,2)</f>
        <v>0</v>
      </c>
      <c r="K129" s="206" t="s">
        <v>2110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172</v>
      </c>
      <c r="AT129" s="24" t="s">
        <v>261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294</v>
      </c>
    </row>
    <row r="130" s="1" customFormat="1" ht="16.5" customHeight="1">
      <c r="B130" s="47"/>
      <c r="C130" s="204" t="s">
        <v>295</v>
      </c>
      <c r="D130" s="204" t="s">
        <v>261</v>
      </c>
      <c r="E130" s="205" t="s">
        <v>2366</v>
      </c>
      <c r="F130" s="206" t="s">
        <v>2367</v>
      </c>
      <c r="G130" s="207" t="s">
        <v>344</v>
      </c>
      <c r="H130" s="208">
        <v>1</v>
      </c>
      <c r="I130" s="209"/>
      <c r="J130" s="210">
        <f>ROUND(I130*H130,2)</f>
        <v>0</v>
      </c>
      <c r="K130" s="206" t="s">
        <v>2110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172</v>
      </c>
      <c r="AT130" s="24" t="s">
        <v>261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298</v>
      </c>
    </row>
    <row r="131" s="1" customFormat="1" ht="16.5" customHeight="1">
      <c r="B131" s="47"/>
      <c r="C131" s="192" t="s">
        <v>234</v>
      </c>
      <c r="D131" s="192" t="s">
        <v>156</v>
      </c>
      <c r="E131" s="193" t="s">
        <v>2368</v>
      </c>
      <c r="F131" s="194" t="s">
        <v>2369</v>
      </c>
      <c r="G131" s="195" t="s">
        <v>1911</v>
      </c>
      <c r="H131" s="196">
        <v>10</v>
      </c>
      <c r="I131" s="197"/>
      <c r="J131" s="198">
        <f>ROUND(I131*H131,2)</f>
        <v>0</v>
      </c>
      <c r="K131" s="194" t="s">
        <v>2110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301</v>
      </c>
    </row>
    <row r="132" s="1" customFormat="1" ht="16.5" customHeight="1">
      <c r="B132" s="47"/>
      <c r="C132" s="192" t="s">
        <v>302</v>
      </c>
      <c r="D132" s="192" t="s">
        <v>156</v>
      </c>
      <c r="E132" s="193" t="s">
        <v>2370</v>
      </c>
      <c r="F132" s="194" t="s">
        <v>2371</v>
      </c>
      <c r="G132" s="195" t="s">
        <v>1911</v>
      </c>
      <c r="H132" s="196">
        <v>6</v>
      </c>
      <c r="I132" s="197"/>
      <c r="J132" s="198">
        <f>ROUND(I132*H132,2)</f>
        <v>0</v>
      </c>
      <c r="K132" s="194" t="s">
        <v>2110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305</v>
      </c>
    </row>
    <row r="133" s="1" customFormat="1" ht="16.5" customHeight="1">
      <c r="B133" s="47"/>
      <c r="C133" s="192" t="s">
        <v>238</v>
      </c>
      <c r="D133" s="192" t="s">
        <v>156</v>
      </c>
      <c r="E133" s="193" t="s">
        <v>2372</v>
      </c>
      <c r="F133" s="194" t="s">
        <v>2373</v>
      </c>
      <c r="G133" s="195" t="s">
        <v>1911</v>
      </c>
      <c r="H133" s="196">
        <v>12</v>
      </c>
      <c r="I133" s="197"/>
      <c r="J133" s="198">
        <f>ROUND(I133*H133,2)</f>
        <v>0</v>
      </c>
      <c r="K133" s="194" t="s">
        <v>2110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306</v>
      </c>
    </row>
    <row r="134" s="10" customFormat="1" ht="37.44" customHeight="1">
      <c r="B134" s="232"/>
      <c r="C134" s="233"/>
      <c r="D134" s="234" t="s">
        <v>81</v>
      </c>
      <c r="E134" s="235" t="s">
        <v>759</v>
      </c>
      <c r="F134" s="235" t="s">
        <v>1818</v>
      </c>
      <c r="G134" s="233"/>
      <c r="H134" s="233"/>
      <c r="I134" s="236"/>
      <c r="J134" s="237">
        <f>BK134</f>
        <v>0</v>
      </c>
      <c r="K134" s="233"/>
      <c r="L134" s="238"/>
      <c r="M134" s="239"/>
      <c r="N134" s="240"/>
      <c r="O134" s="240"/>
      <c r="P134" s="241">
        <f>P135</f>
        <v>0</v>
      </c>
      <c r="Q134" s="240"/>
      <c r="R134" s="241">
        <f>R135</f>
        <v>0</v>
      </c>
      <c r="S134" s="240"/>
      <c r="T134" s="242">
        <f>T135</f>
        <v>0</v>
      </c>
      <c r="AR134" s="243" t="s">
        <v>24</v>
      </c>
      <c r="AT134" s="244" t="s">
        <v>81</v>
      </c>
      <c r="AU134" s="244" t="s">
        <v>82</v>
      </c>
      <c r="AY134" s="243" t="s">
        <v>162</v>
      </c>
      <c r="BK134" s="245">
        <f>BK135</f>
        <v>0</v>
      </c>
    </row>
    <row r="135" s="1" customFormat="1" ht="16.5" customHeight="1">
      <c r="B135" s="47"/>
      <c r="C135" s="192" t="s">
        <v>307</v>
      </c>
      <c r="D135" s="192" t="s">
        <v>156</v>
      </c>
      <c r="E135" s="193" t="s">
        <v>2374</v>
      </c>
      <c r="F135" s="194" t="s">
        <v>2375</v>
      </c>
      <c r="G135" s="195" t="s">
        <v>196</v>
      </c>
      <c r="H135" s="196">
        <v>33.427999999999997</v>
      </c>
      <c r="I135" s="197"/>
      <c r="J135" s="198">
        <f>ROUND(I135*H135,2)</f>
        <v>0</v>
      </c>
      <c r="K135" s="194" t="s">
        <v>2110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310</v>
      </c>
    </row>
    <row r="136" s="10" customFormat="1" ht="37.44" customHeight="1">
      <c r="B136" s="232"/>
      <c r="C136" s="233"/>
      <c r="D136" s="234" t="s">
        <v>81</v>
      </c>
      <c r="E136" s="235" t="s">
        <v>1877</v>
      </c>
      <c r="F136" s="235" t="s">
        <v>1878</v>
      </c>
      <c r="G136" s="233"/>
      <c r="H136" s="233"/>
      <c r="I136" s="236"/>
      <c r="J136" s="237">
        <f>BK136</f>
        <v>0</v>
      </c>
      <c r="K136" s="233"/>
      <c r="L136" s="238"/>
      <c r="M136" s="239"/>
      <c r="N136" s="240"/>
      <c r="O136" s="240"/>
      <c r="P136" s="241">
        <f>SUM(P137:P142)</f>
        <v>0</v>
      </c>
      <c r="Q136" s="240"/>
      <c r="R136" s="241">
        <f>SUM(R137:R142)</f>
        <v>0</v>
      </c>
      <c r="S136" s="240"/>
      <c r="T136" s="242">
        <f>SUM(T137:T142)</f>
        <v>0</v>
      </c>
      <c r="AR136" s="243" t="s">
        <v>91</v>
      </c>
      <c r="AT136" s="244" t="s">
        <v>81</v>
      </c>
      <c r="AU136" s="244" t="s">
        <v>82</v>
      </c>
      <c r="AY136" s="243" t="s">
        <v>162</v>
      </c>
      <c r="BK136" s="245">
        <f>SUM(BK137:BK142)</f>
        <v>0</v>
      </c>
    </row>
    <row r="137" s="1" customFormat="1" ht="16.5" customHeight="1">
      <c r="B137" s="47"/>
      <c r="C137" s="192" t="s">
        <v>241</v>
      </c>
      <c r="D137" s="192" t="s">
        <v>156</v>
      </c>
      <c r="E137" s="193" t="s">
        <v>2376</v>
      </c>
      <c r="F137" s="194" t="s">
        <v>2377</v>
      </c>
      <c r="G137" s="195" t="s">
        <v>344</v>
      </c>
      <c r="H137" s="196">
        <v>1</v>
      </c>
      <c r="I137" s="197"/>
      <c r="J137" s="198">
        <f>ROUND(I137*H137,2)</f>
        <v>0</v>
      </c>
      <c r="K137" s="194" t="s">
        <v>2110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313</v>
      </c>
    </row>
    <row r="138" s="1" customFormat="1" ht="16.5" customHeight="1">
      <c r="B138" s="47"/>
      <c r="C138" s="192" t="s">
        <v>314</v>
      </c>
      <c r="D138" s="192" t="s">
        <v>156</v>
      </c>
      <c r="E138" s="193" t="s">
        <v>2176</v>
      </c>
      <c r="F138" s="194" t="s">
        <v>2378</v>
      </c>
      <c r="G138" s="195" t="s">
        <v>344</v>
      </c>
      <c r="H138" s="196">
        <v>1</v>
      </c>
      <c r="I138" s="197"/>
      <c r="J138" s="198">
        <f>ROUND(I138*H138,2)</f>
        <v>0</v>
      </c>
      <c r="K138" s="194" t="s">
        <v>2110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317</v>
      </c>
    </row>
    <row r="139" s="1" customFormat="1" ht="16.5" customHeight="1">
      <c r="B139" s="47"/>
      <c r="C139" s="192" t="s">
        <v>243</v>
      </c>
      <c r="D139" s="192" t="s">
        <v>156</v>
      </c>
      <c r="E139" s="193" t="s">
        <v>2379</v>
      </c>
      <c r="F139" s="194" t="s">
        <v>2380</v>
      </c>
      <c r="G139" s="195" t="s">
        <v>344</v>
      </c>
      <c r="H139" s="196">
        <v>1</v>
      </c>
      <c r="I139" s="197"/>
      <c r="J139" s="198">
        <f>ROUND(I139*H139,2)</f>
        <v>0</v>
      </c>
      <c r="K139" s="194" t="s">
        <v>2110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34</v>
      </c>
    </row>
    <row r="140" s="1" customFormat="1" ht="16.5" customHeight="1">
      <c r="B140" s="47"/>
      <c r="C140" s="192" t="s">
        <v>320</v>
      </c>
      <c r="D140" s="192" t="s">
        <v>156</v>
      </c>
      <c r="E140" s="193" t="s">
        <v>2381</v>
      </c>
      <c r="F140" s="194" t="s">
        <v>2382</v>
      </c>
      <c r="G140" s="195" t="s">
        <v>344</v>
      </c>
      <c r="H140" s="196">
        <v>1</v>
      </c>
      <c r="I140" s="197"/>
      <c r="J140" s="198">
        <f>ROUND(I140*H140,2)</f>
        <v>0</v>
      </c>
      <c r="K140" s="194" t="s">
        <v>2110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323</v>
      </c>
    </row>
    <row r="141" s="1" customFormat="1" ht="16.5" customHeight="1">
      <c r="B141" s="47"/>
      <c r="C141" s="192" t="s">
        <v>244</v>
      </c>
      <c r="D141" s="192" t="s">
        <v>156</v>
      </c>
      <c r="E141" s="193" t="s">
        <v>2383</v>
      </c>
      <c r="F141" s="194" t="s">
        <v>2384</v>
      </c>
      <c r="G141" s="195" t="s">
        <v>344</v>
      </c>
      <c r="H141" s="196">
        <v>1</v>
      </c>
      <c r="I141" s="197"/>
      <c r="J141" s="198">
        <f>ROUND(I141*H141,2)</f>
        <v>0</v>
      </c>
      <c r="K141" s="194" t="s">
        <v>2110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571</v>
      </c>
    </row>
    <row r="142" s="1" customFormat="1" ht="16.5" customHeight="1">
      <c r="B142" s="47"/>
      <c r="C142" s="192" t="s">
        <v>327</v>
      </c>
      <c r="D142" s="192" t="s">
        <v>156</v>
      </c>
      <c r="E142" s="193" t="s">
        <v>2182</v>
      </c>
      <c r="F142" s="194" t="s">
        <v>1908</v>
      </c>
      <c r="G142" s="195" t="s">
        <v>196</v>
      </c>
      <c r="H142" s="196">
        <v>0.0080000000000000002</v>
      </c>
      <c r="I142" s="197"/>
      <c r="J142" s="198">
        <f>ROUND(I142*H142,2)</f>
        <v>0</v>
      </c>
      <c r="K142" s="194" t="s">
        <v>2110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330</v>
      </c>
    </row>
    <row r="143" s="10" customFormat="1" ht="37.44" customHeight="1">
      <c r="B143" s="232"/>
      <c r="C143" s="233"/>
      <c r="D143" s="234" t="s">
        <v>81</v>
      </c>
      <c r="E143" s="235" t="s">
        <v>2385</v>
      </c>
      <c r="F143" s="235" t="s">
        <v>2386</v>
      </c>
      <c r="G143" s="233"/>
      <c r="H143" s="233"/>
      <c r="I143" s="236"/>
      <c r="J143" s="237">
        <f>BK143</f>
        <v>0</v>
      </c>
      <c r="K143" s="233"/>
      <c r="L143" s="238"/>
      <c r="M143" s="239"/>
      <c r="N143" s="240"/>
      <c r="O143" s="240"/>
      <c r="P143" s="241">
        <f>SUM(P144:P145)</f>
        <v>0</v>
      </c>
      <c r="Q143" s="240"/>
      <c r="R143" s="241">
        <f>SUM(R144:R145)</f>
        <v>0</v>
      </c>
      <c r="S143" s="240"/>
      <c r="T143" s="242">
        <f>SUM(T144:T145)</f>
        <v>0</v>
      </c>
      <c r="AR143" s="243" t="s">
        <v>24</v>
      </c>
      <c r="AT143" s="244" t="s">
        <v>81</v>
      </c>
      <c r="AU143" s="244" t="s">
        <v>82</v>
      </c>
      <c r="AY143" s="243" t="s">
        <v>162</v>
      </c>
      <c r="BK143" s="245">
        <f>SUM(BK144:BK145)</f>
        <v>0</v>
      </c>
    </row>
    <row r="144" s="1" customFormat="1" ht="16.5" customHeight="1">
      <c r="B144" s="47"/>
      <c r="C144" s="192" t="s">
        <v>246</v>
      </c>
      <c r="D144" s="192" t="s">
        <v>156</v>
      </c>
      <c r="E144" s="193" t="s">
        <v>2387</v>
      </c>
      <c r="F144" s="194" t="s">
        <v>2388</v>
      </c>
      <c r="G144" s="195" t="s">
        <v>207</v>
      </c>
      <c r="H144" s="196">
        <v>19</v>
      </c>
      <c r="I144" s="197"/>
      <c r="J144" s="198">
        <f>ROUND(I144*H144,2)</f>
        <v>0</v>
      </c>
      <c r="K144" s="194" t="s">
        <v>2110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161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161</v>
      </c>
      <c r="BM144" s="24" t="s">
        <v>333</v>
      </c>
    </row>
    <row r="145" s="1" customFormat="1" ht="16.5" customHeight="1">
      <c r="B145" s="47"/>
      <c r="C145" s="204" t="s">
        <v>334</v>
      </c>
      <c r="D145" s="204" t="s">
        <v>261</v>
      </c>
      <c r="E145" s="205" t="s">
        <v>2389</v>
      </c>
      <c r="F145" s="206" t="s">
        <v>2390</v>
      </c>
      <c r="G145" s="207" t="s">
        <v>207</v>
      </c>
      <c r="H145" s="208">
        <v>19</v>
      </c>
      <c r="I145" s="209"/>
      <c r="J145" s="210">
        <f>ROUND(I145*H145,2)</f>
        <v>0</v>
      </c>
      <c r="K145" s="206" t="s">
        <v>2110</v>
      </c>
      <c r="L145" s="211"/>
      <c r="M145" s="212" t="s">
        <v>37</v>
      </c>
      <c r="N145" s="297" t="s">
        <v>53</v>
      </c>
      <c r="O145" s="215"/>
      <c r="P145" s="216">
        <f>O145*H145</f>
        <v>0</v>
      </c>
      <c r="Q145" s="216">
        <v>0</v>
      </c>
      <c r="R145" s="216">
        <f>Q145*H145</f>
        <v>0</v>
      </c>
      <c r="S145" s="216">
        <v>0</v>
      </c>
      <c r="T145" s="217">
        <f>S145*H145</f>
        <v>0</v>
      </c>
      <c r="AR145" s="24" t="s">
        <v>172</v>
      </c>
      <c r="AT145" s="24" t="s">
        <v>261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337</v>
      </c>
    </row>
    <row r="146" s="1" customFormat="1" ht="6.96" customHeight="1">
      <c r="B146" s="68"/>
      <c r="C146" s="69"/>
      <c r="D146" s="69"/>
      <c r="E146" s="69"/>
      <c r="F146" s="69"/>
      <c r="G146" s="69"/>
      <c r="H146" s="69"/>
      <c r="I146" s="167"/>
      <c r="J146" s="69"/>
      <c r="K146" s="69"/>
      <c r="L146" s="73"/>
    </row>
  </sheetData>
  <sheetProtection sheet="1" autoFilter="0" formatColumns="0" formatRows="0" objects="1" scenarios="1" spinCount="100000" saltValue="q2EPa3HQaZ3GmI+4zwI8BzLltSiwnHIWjnCl6g+xn5R9DjjD7Pi67bLgRjWJUEVgeWo0RmmHuaOZckBPU5xn1g==" hashValue="NqTo0v+pFeVRDRpk11F8zZve5NaK8JM6ooU0eFWMbUGNitz8WN7o9uOGn5IBny2ADhy4fr1ShPX27phaNQXiDA==" algorithmName="SHA-512" password="CC35"/>
  <autoFilter ref="C82:K145"/>
  <mergeCells count="10">
    <mergeCell ref="E7:H7"/>
    <mergeCell ref="E9:H9"/>
    <mergeCell ref="E24:H24"/>
    <mergeCell ref="E45:H45"/>
    <mergeCell ref="E47:H47"/>
    <mergeCell ref="J51:J52"/>
    <mergeCell ref="E73:H73"/>
    <mergeCell ref="E75:H75"/>
    <mergeCell ref="G1:H1"/>
    <mergeCell ref="L2:V2"/>
  </mergeCells>
  <hyperlinks>
    <hyperlink ref="F1:G1" location="C2" display="1) Krycí list soupisu"/>
    <hyperlink ref="G1:H1" location="C54" display="2) Rekapitulace"/>
    <hyperlink ref="J1" location="C82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118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2391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ROUND(SUM(BE81:BE127), 2)</f>
        <v>0</v>
      </c>
      <c r="G30" s="48"/>
      <c r="H30" s="48"/>
      <c r="I30" s="159">
        <v>0.20999999999999999</v>
      </c>
      <c r="J30" s="158">
        <f>ROUND(ROUND((SUM(BE81:BE127)),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ROUND(SUM(BF81:BF127), 2)</f>
        <v>0</v>
      </c>
      <c r="G31" s="48"/>
      <c r="H31" s="48"/>
      <c r="I31" s="159">
        <v>0.14999999999999999</v>
      </c>
      <c r="J31" s="158">
        <f>ROUND(ROUND((SUM(BF81:BF127)),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ROUND(SUM(BG81:BG127),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ROUND(SUM(BH81:BH127),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ROUND(SUM(BI81:BI127),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06.2 - SO 06.2 Přípojka splaškové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2280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1789</v>
      </c>
      <c r="E58" s="221"/>
      <c r="F58" s="221"/>
      <c r="G58" s="221"/>
      <c r="H58" s="221"/>
      <c r="I58" s="222"/>
      <c r="J58" s="223">
        <f>J101</f>
        <v>0</v>
      </c>
      <c r="K58" s="224"/>
    </row>
    <row r="59" s="8" customFormat="1" ht="24.96" customHeight="1">
      <c r="B59" s="218"/>
      <c r="C59" s="219"/>
      <c r="D59" s="220" t="s">
        <v>2281</v>
      </c>
      <c r="E59" s="221"/>
      <c r="F59" s="221"/>
      <c r="G59" s="221"/>
      <c r="H59" s="221"/>
      <c r="I59" s="222"/>
      <c r="J59" s="223">
        <f>J104</f>
        <v>0</v>
      </c>
      <c r="K59" s="224"/>
    </row>
    <row r="60" s="8" customFormat="1" ht="24.96" customHeight="1">
      <c r="B60" s="218"/>
      <c r="C60" s="219"/>
      <c r="D60" s="220" t="s">
        <v>2282</v>
      </c>
      <c r="E60" s="221"/>
      <c r="F60" s="221"/>
      <c r="G60" s="221"/>
      <c r="H60" s="221"/>
      <c r="I60" s="222"/>
      <c r="J60" s="223">
        <f>J108</f>
        <v>0</v>
      </c>
      <c r="K60" s="224"/>
    </row>
    <row r="61" s="8" customFormat="1" ht="24.96" customHeight="1">
      <c r="B61" s="218"/>
      <c r="C61" s="219"/>
      <c r="D61" s="220" t="s">
        <v>1792</v>
      </c>
      <c r="E61" s="221"/>
      <c r="F61" s="221"/>
      <c r="G61" s="221"/>
      <c r="H61" s="221"/>
      <c r="I61" s="222"/>
      <c r="J61" s="223">
        <f>J126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06.2 - SO 06.2 Přípojka splaškové kanalizace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P82+P101+P104+P108+P126</f>
        <v>0</v>
      </c>
      <c r="Q81" s="107"/>
      <c r="R81" s="189">
        <f>R82+R101+R104+R108+R126</f>
        <v>0</v>
      </c>
      <c r="S81" s="107"/>
      <c r="T81" s="190">
        <f>T82+T101+T104+T108+T126</f>
        <v>0</v>
      </c>
      <c r="AT81" s="24" t="s">
        <v>81</v>
      </c>
      <c r="AU81" s="24" t="s">
        <v>141</v>
      </c>
      <c r="BK81" s="191">
        <f>BK82+BK101+BK104+BK108+BK126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1270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SUM(P83:P100)</f>
        <v>0</v>
      </c>
      <c r="Q82" s="240"/>
      <c r="R82" s="241">
        <f>SUM(R83:R100)</f>
        <v>0</v>
      </c>
      <c r="S82" s="240"/>
      <c r="T82" s="242">
        <f>SUM(T83:T100)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SUM(BK83:BK100)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2284</v>
      </c>
      <c r="F83" s="194" t="s">
        <v>2285</v>
      </c>
      <c r="G83" s="195" t="s">
        <v>159</v>
      </c>
      <c r="H83" s="196">
        <v>4.5</v>
      </c>
      <c r="I83" s="197"/>
      <c r="J83" s="198">
        <f>ROUND(I83*H83,2)</f>
        <v>0</v>
      </c>
      <c r="K83" s="194" t="s">
        <v>2110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91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2286</v>
      </c>
      <c r="F84" s="194" t="s">
        <v>2287</v>
      </c>
      <c r="G84" s="195" t="s">
        <v>159</v>
      </c>
      <c r="H84" s="196">
        <v>4.5</v>
      </c>
      <c r="I84" s="197"/>
      <c r="J84" s="198">
        <f>ROUND(I84*H84,2)</f>
        <v>0</v>
      </c>
      <c r="K84" s="194" t="s">
        <v>2110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161</v>
      </c>
    </row>
    <row r="85" s="1" customFormat="1" ht="16.5" customHeight="1">
      <c r="B85" s="47"/>
      <c r="C85" s="192" t="s">
        <v>165</v>
      </c>
      <c r="D85" s="192" t="s">
        <v>156</v>
      </c>
      <c r="E85" s="193" t="s">
        <v>2288</v>
      </c>
      <c r="F85" s="194" t="s">
        <v>2289</v>
      </c>
      <c r="G85" s="195" t="s">
        <v>171</v>
      </c>
      <c r="H85" s="196">
        <v>4.2750000000000004</v>
      </c>
      <c r="I85" s="197"/>
      <c r="J85" s="198">
        <f>ROUND(I85*H85,2)</f>
        <v>0</v>
      </c>
      <c r="K85" s="194" t="s">
        <v>2110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168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2290</v>
      </c>
      <c r="F86" s="194" t="s">
        <v>2291</v>
      </c>
      <c r="G86" s="195" t="s">
        <v>171</v>
      </c>
      <c r="H86" s="196">
        <v>36.905000000000001</v>
      </c>
      <c r="I86" s="197"/>
      <c r="J86" s="198">
        <f>ROUND(I86*H86,2)</f>
        <v>0</v>
      </c>
      <c r="K86" s="194" t="s">
        <v>2110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172</v>
      </c>
    </row>
    <row r="87" s="1" customFormat="1" ht="16.5" customHeight="1">
      <c r="B87" s="47"/>
      <c r="C87" s="192" t="s">
        <v>173</v>
      </c>
      <c r="D87" s="192" t="s">
        <v>156</v>
      </c>
      <c r="E87" s="193" t="s">
        <v>2292</v>
      </c>
      <c r="F87" s="194" t="s">
        <v>2293</v>
      </c>
      <c r="G87" s="195" t="s">
        <v>171</v>
      </c>
      <c r="H87" s="196">
        <v>36.909999999999997</v>
      </c>
      <c r="I87" s="197"/>
      <c r="J87" s="198">
        <f>ROUND(I87*H87,2)</f>
        <v>0</v>
      </c>
      <c r="K87" s="194" t="s">
        <v>2110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29</v>
      </c>
    </row>
    <row r="88" s="1" customFormat="1" ht="16.5" customHeight="1">
      <c r="B88" s="47"/>
      <c r="C88" s="192" t="s">
        <v>168</v>
      </c>
      <c r="D88" s="192" t="s">
        <v>156</v>
      </c>
      <c r="E88" s="193" t="s">
        <v>2298</v>
      </c>
      <c r="F88" s="194" t="s">
        <v>2299</v>
      </c>
      <c r="G88" s="195" t="s">
        <v>171</v>
      </c>
      <c r="H88" s="196">
        <v>36.909999999999997</v>
      </c>
      <c r="I88" s="197"/>
      <c r="J88" s="198">
        <f>ROUND(I88*H88,2)</f>
        <v>0</v>
      </c>
      <c r="K88" s="194" t="s">
        <v>2110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178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2300</v>
      </c>
      <c r="F89" s="194" t="s">
        <v>2301</v>
      </c>
      <c r="G89" s="195" t="s">
        <v>171</v>
      </c>
      <c r="H89" s="196">
        <v>36.909999999999997</v>
      </c>
      <c r="I89" s="197"/>
      <c r="J89" s="198">
        <f>ROUND(I89*H89,2)</f>
        <v>0</v>
      </c>
      <c r="K89" s="194" t="s">
        <v>2110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182</v>
      </c>
    </row>
    <row r="90" s="1" customFormat="1" ht="16.5" customHeight="1">
      <c r="B90" s="47"/>
      <c r="C90" s="192" t="s">
        <v>172</v>
      </c>
      <c r="D90" s="192" t="s">
        <v>156</v>
      </c>
      <c r="E90" s="193" t="s">
        <v>1286</v>
      </c>
      <c r="F90" s="194" t="s">
        <v>191</v>
      </c>
      <c r="G90" s="195" t="s">
        <v>171</v>
      </c>
      <c r="H90" s="196">
        <v>36.909999999999997</v>
      </c>
      <c r="I90" s="197"/>
      <c r="J90" s="198">
        <f>ROUND(I90*H90,2)</f>
        <v>0</v>
      </c>
      <c r="K90" s="194" t="s">
        <v>2110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185</v>
      </c>
    </row>
    <row r="91" s="1" customFormat="1" ht="16.5" customHeight="1">
      <c r="B91" s="47"/>
      <c r="C91" s="192" t="s">
        <v>186</v>
      </c>
      <c r="D91" s="192" t="s">
        <v>156</v>
      </c>
      <c r="E91" s="193" t="s">
        <v>2302</v>
      </c>
      <c r="F91" s="194" t="s">
        <v>2303</v>
      </c>
      <c r="G91" s="195" t="s">
        <v>171</v>
      </c>
      <c r="H91" s="196">
        <v>369.10000000000002</v>
      </c>
      <c r="I91" s="197"/>
      <c r="J91" s="198">
        <f>ROUND(I91*H91,2)</f>
        <v>0</v>
      </c>
      <c r="K91" s="194" t="s">
        <v>2110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189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1288</v>
      </c>
      <c r="F92" s="194" t="s">
        <v>184</v>
      </c>
      <c r="G92" s="195" t="s">
        <v>171</v>
      </c>
      <c r="H92" s="196">
        <v>36.909999999999997</v>
      </c>
      <c r="I92" s="197"/>
      <c r="J92" s="198">
        <f>ROUND(I92*H92,2)</f>
        <v>0</v>
      </c>
      <c r="K92" s="194" t="s">
        <v>2110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192</v>
      </c>
    </row>
    <row r="93" s="1" customFormat="1" ht="16.5" customHeight="1">
      <c r="B93" s="47"/>
      <c r="C93" s="192" t="s">
        <v>193</v>
      </c>
      <c r="D93" s="192" t="s">
        <v>156</v>
      </c>
      <c r="E93" s="193" t="s">
        <v>2304</v>
      </c>
      <c r="F93" s="194" t="s">
        <v>2305</v>
      </c>
      <c r="G93" s="195" t="s">
        <v>171</v>
      </c>
      <c r="H93" s="196">
        <v>36.909999999999997</v>
      </c>
      <c r="I93" s="197"/>
      <c r="J93" s="198">
        <f>ROUND(I93*H93,2)</f>
        <v>0</v>
      </c>
      <c r="K93" s="194" t="s">
        <v>2110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197</v>
      </c>
    </row>
    <row r="94" s="1" customFormat="1" ht="16.5" customHeight="1">
      <c r="B94" s="47"/>
      <c r="C94" s="192" t="s">
        <v>178</v>
      </c>
      <c r="D94" s="192" t="s">
        <v>156</v>
      </c>
      <c r="E94" s="193" t="s">
        <v>1292</v>
      </c>
      <c r="F94" s="194" t="s">
        <v>2306</v>
      </c>
      <c r="G94" s="195" t="s">
        <v>196</v>
      </c>
      <c r="H94" s="196">
        <v>62.799999999999997</v>
      </c>
      <c r="I94" s="197"/>
      <c r="J94" s="198">
        <f>ROUND(I94*H94,2)</f>
        <v>0</v>
      </c>
      <c r="K94" s="194" t="s">
        <v>2110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200</v>
      </c>
    </row>
    <row r="95" s="1" customFormat="1" ht="16.5" customHeight="1">
      <c r="B95" s="47"/>
      <c r="C95" s="192" t="s">
        <v>201</v>
      </c>
      <c r="D95" s="192" t="s">
        <v>156</v>
      </c>
      <c r="E95" s="193" t="s">
        <v>2307</v>
      </c>
      <c r="F95" s="194" t="s">
        <v>2308</v>
      </c>
      <c r="G95" s="195" t="s">
        <v>171</v>
      </c>
      <c r="H95" s="196">
        <v>14.648</v>
      </c>
      <c r="I95" s="197"/>
      <c r="J95" s="198">
        <f>ROUND(I95*H95,2)</f>
        <v>0</v>
      </c>
      <c r="K95" s="194" t="s">
        <v>2110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204</v>
      </c>
    </row>
    <row r="96" s="1" customFormat="1" ht="25.5" customHeight="1">
      <c r="B96" s="47"/>
      <c r="C96" s="192" t="s">
        <v>182</v>
      </c>
      <c r="D96" s="192" t="s">
        <v>156</v>
      </c>
      <c r="E96" s="193" t="s">
        <v>2309</v>
      </c>
      <c r="F96" s="194" t="s">
        <v>2310</v>
      </c>
      <c r="G96" s="195" t="s">
        <v>171</v>
      </c>
      <c r="H96" s="196">
        <v>16.088000000000001</v>
      </c>
      <c r="I96" s="197"/>
      <c r="J96" s="198">
        <f>ROUND(I96*H96,2)</f>
        <v>0</v>
      </c>
      <c r="K96" s="194" t="s">
        <v>2110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208</v>
      </c>
    </row>
    <row r="97" s="1" customFormat="1" ht="16.5" customHeight="1">
      <c r="B97" s="47"/>
      <c r="C97" s="192" t="s">
        <v>10</v>
      </c>
      <c r="D97" s="192" t="s">
        <v>156</v>
      </c>
      <c r="E97" s="193" t="s">
        <v>2311</v>
      </c>
      <c r="F97" s="194" t="s">
        <v>2312</v>
      </c>
      <c r="G97" s="195" t="s">
        <v>171</v>
      </c>
      <c r="H97" s="196">
        <v>16.09</v>
      </c>
      <c r="I97" s="197"/>
      <c r="J97" s="198">
        <f>ROUND(I97*H97,2)</f>
        <v>0</v>
      </c>
      <c r="K97" s="194" t="s">
        <v>2110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211</v>
      </c>
    </row>
    <row r="98" s="1" customFormat="1" ht="16.5" customHeight="1">
      <c r="B98" s="47"/>
      <c r="C98" s="192" t="s">
        <v>185</v>
      </c>
      <c r="D98" s="192" t="s">
        <v>156</v>
      </c>
      <c r="E98" s="193" t="s">
        <v>2313</v>
      </c>
      <c r="F98" s="194" t="s">
        <v>2314</v>
      </c>
      <c r="G98" s="195" t="s">
        <v>171</v>
      </c>
      <c r="H98" s="196">
        <v>2.5840000000000001</v>
      </c>
      <c r="I98" s="197"/>
      <c r="J98" s="198">
        <f>ROUND(I98*H98,2)</f>
        <v>0</v>
      </c>
      <c r="K98" s="194" t="s">
        <v>2110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214</v>
      </c>
    </row>
    <row r="99" s="1" customFormat="1" ht="16.5" customHeight="1">
      <c r="B99" s="47"/>
      <c r="C99" s="192" t="s">
        <v>215</v>
      </c>
      <c r="D99" s="192" t="s">
        <v>156</v>
      </c>
      <c r="E99" s="193" t="s">
        <v>2315</v>
      </c>
      <c r="F99" s="194" t="s">
        <v>2316</v>
      </c>
      <c r="G99" s="195" t="s">
        <v>171</v>
      </c>
      <c r="H99" s="196">
        <v>2.5899999999999999</v>
      </c>
      <c r="I99" s="197"/>
      <c r="J99" s="198">
        <f>ROUND(I99*H99,2)</f>
        <v>0</v>
      </c>
      <c r="K99" s="194" t="s">
        <v>2110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218</v>
      </c>
    </row>
    <row r="100" s="1" customFormat="1" ht="16.5" customHeight="1">
      <c r="B100" s="47"/>
      <c r="C100" s="204" t="s">
        <v>189</v>
      </c>
      <c r="D100" s="204" t="s">
        <v>261</v>
      </c>
      <c r="E100" s="205" t="s">
        <v>2317</v>
      </c>
      <c r="F100" s="206" t="s">
        <v>2318</v>
      </c>
      <c r="G100" s="207" t="s">
        <v>196</v>
      </c>
      <c r="H100" s="208">
        <v>15</v>
      </c>
      <c r="I100" s="209"/>
      <c r="J100" s="210">
        <f>ROUND(I100*H100,2)</f>
        <v>0</v>
      </c>
      <c r="K100" s="206" t="s">
        <v>2110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172</v>
      </c>
      <c r="AT100" s="24" t="s">
        <v>261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221</v>
      </c>
    </row>
    <row r="101" s="10" customFormat="1" ht="37.44" customHeight="1">
      <c r="B101" s="232"/>
      <c r="C101" s="233"/>
      <c r="D101" s="234" t="s">
        <v>81</v>
      </c>
      <c r="E101" s="235" t="s">
        <v>161</v>
      </c>
      <c r="F101" s="235" t="s">
        <v>444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SUM(P102:P103)</f>
        <v>0</v>
      </c>
      <c r="Q101" s="240"/>
      <c r="R101" s="241">
        <f>SUM(R102:R103)</f>
        <v>0</v>
      </c>
      <c r="S101" s="240"/>
      <c r="T101" s="242">
        <f>SUM(T102:T103)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SUM(BK102:BK103)</f>
        <v>0</v>
      </c>
    </row>
    <row r="102" s="1" customFormat="1" ht="16.5" customHeight="1">
      <c r="B102" s="47"/>
      <c r="C102" s="192" t="s">
        <v>222</v>
      </c>
      <c r="D102" s="192" t="s">
        <v>156</v>
      </c>
      <c r="E102" s="193" t="s">
        <v>2319</v>
      </c>
      <c r="F102" s="194" t="s">
        <v>2320</v>
      </c>
      <c r="G102" s="195" t="s">
        <v>171</v>
      </c>
      <c r="H102" s="196">
        <v>3.2040000000000002</v>
      </c>
      <c r="I102" s="197"/>
      <c r="J102" s="198">
        <f>ROUND(I102*H102,2)</f>
        <v>0</v>
      </c>
      <c r="K102" s="194" t="s">
        <v>2110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225</v>
      </c>
    </row>
    <row r="103" s="1" customFormat="1" ht="16.5" customHeight="1">
      <c r="B103" s="47"/>
      <c r="C103" s="192" t="s">
        <v>192</v>
      </c>
      <c r="D103" s="192" t="s">
        <v>156</v>
      </c>
      <c r="E103" s="193" t="s">
        <v>2321</v>
      </c>
      <c r="F103" s="194" t="s">
        <v>2322</v>
      </c>
      <c r="G103" s="195" t="s">
        <v>159</v>
      </c>
      <c r="H103" s="196">
        <v>2.8799999999999999</v>
      </c>
      <c r="I103" s="197"/>
      <c r="J103" s="198">
        <f>ROUND(I103*H103,2)</f>
        <v>0</v>
      </c>
      <c r="K103" s="194" t="s">
        <v>2110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228</v>
      </c>
    </row>
    <row r="104" s="10" customFormat="1" ht="37.44" customHeight="1">
      <c r="B104" s="232"/>
      <c r="C104" s="233"/>
      <c r="D104" s="234" t="s">
        <v>81</v>
      </c>
      <c r="E104" s="235" t="s">
        <v>173</v>
      </c>
      <c r="F104" s="235" t="s">
        <v>2325</v>
      </c>
      <c r="G104" s="233"/>
      <c r="H104" s="233"/>
      <c r="I104" s="236"/>
      <c r="J104" s="237">
        <f>BK104</f>
        <v>0</v>
      </c>
      <c r="K104" s="233"/>
      <c r="L104" s="238"/>
      <c r="M104" s="239"/>
      <c r="N104" s="240"/>
      <c r="O104" s="240"/>
      <c r="P104" s="241">
        <f>SUM(P105:P107)</f>
        <v>0</v>
      </c>
      <c r="Q104" s="240"/>
      <c r="R104" s="241">
        <f>SUM(R105:R107)</f>
        <v>0</v>
      </c>
      <c r="S104" s="240"/>
      <c r="T104" s="242">
        <f>SUM(T105:T107)</f>
        <v>0</v>
      </c>
      <c r="AR104" s="243" t="s">
        <v>24</v>
      </c>
      <c r="AT104" s="244" t="s">
        <v>81</v>
      </c>
      <c r="AU104" s="244" t="s">
        <v>82</v>
      </c>
      <c r="AY104" s="243" t="s">
        <v>162</v>
      </c>
      <c r="BK104" s="245">
        <f>SUM(BK105:BK107)</f>
        <v>0</v>
      </c>
    </row>
    <row r="105" s="1" customFormat="1" ht="16.5" customHeight="1">
      <c r="B105" s="47"/>
      <c r="C105" s="192" t="s">
        <v>9</v>
      </c>
      <c r="D105" s="192" t="s">
        <v>156</v>
      </c>
      <c r="E105" s="193" t="s">
        <v>2326</v>
      </c>
      <c r="F105" s="194" t="s">
        <v>2327</v>
      </c>
      <c r="G105" s="195" t="s">
        <v>171</v>
      </c>
      <c r="H105" s="196">
        <v>1.53</v>
      </c>
      <c r="I105" s="197"/>
      <c r="J105" s="198">
        <f>ROUND(I105*H105,2)</f>
        <v>0</v>
      </c>
      <c r="K105" s="194" t="s">
        <v>2110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231</v>
      </c>
    </row>
    <row r="106" s="1" customFormat="1" ht="16.5" customHeight="1">
      <c r="B106" s="47"/>
      <c r="C106" s="192" t="s">
        <v>197</v>
      </c>
      <c r="D106" s="192" t="s">
        <v>156</v>
      </c>
      <c r="E106" s="193" t="s">
        <v>2328</v>
      </c>
      <c r="F106" s="194" t="s">
        <v>2329</v>
      </c>
      <c r="G106" s="195" t="s">
        <v>159</v>
      </c>
      <c r="H106" s="196">
        <v>4.5</v>
      </c>
      <c r="I106" s="197"/>
      <c r="J106" s="198">
        <f>ROUND(I106*H106,2)</f>
        <v>0</v>
      </c>
      <c r="K106" s="194" t="s">
        <v>2110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234</v>
      </c>
    </row>
    <row r="107" s="1" customFormat="1" ht="16.5" customHeight="1">
      <c r="B107" s="47"/>
      <c r="C107" s="204" t="s">
        <v>235</v>
      </c>
      <c r="D107" s="204" t="s">
        <v>261</v>
      </c>
      <c r="E107" s="205" t="s">
        <v>2330</v>
      </c>
      <c r="F107" s="206" t="s">
        <v>2331</v>
      </c>
      <c r="G107" s="207" t="s">
        <v>2332</v>
      </c>
      <c r="H107" s="208">
        <v>2.4500000000000002</v>
      </c>
      <c r="I107" s="209"/>
      <c r="J107" s="210">
        <f>ROUND(I107*H107,2)</f>
        <v>0</v>
      </c>
      <c r="K107" s="206" t="s">
        <v>2110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172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238</v>
      </c>
    </row>
    <row r="108" s="10" customFormat="1" ht="37.44" customHeight="1">
      <c r="B108" s="232"/>
      <c r="C108" s="233"/>
      <c r="D108" s="234" t="s">
        <v>81</v>
      </c>
      <c r="E108" s="235" t="s">
        <v>172</v>
      </c>
      <c r="F108" s="235" t="s">
        <v>2333</v>
      </c>
      <c r="G108" s="233"/>
      <c r="H108" s="233"/>
      <c r="I108" s="236"/>
      <c r="J108" s="237">
        <f>BK108</f>
        <v>0</v>
      </c>
      <c r="K108" s="233"/>
      <c r="L108" s="238"/>
      <c r="M108" s="239"/>
      <c r="N108" s="240"/>
      <c r="O108" s="240"/>
      <c r="P108" s="241">
        <f>SUM(P109:P125)</f>
        <v>0</v>
      </c>
      <c r="Q108" s="240"/>
      <c r="R108" s="241">
        <f>SUM(R109:R125)</f>
        <v>0</v>
      </c>
      <c r="S108" s="240"/>
      <c r="T108" s="242">
        <f>SUM(T109:T125)</f>
        <v>0</v>
      </c>
      <c r="AR108" s="243" t="s">
        <v>24</v>
      </c>
      <c r="AT108" s="244" t="s">
        <v>81</v>
      </c>
      <c r="AU108" s="244" t="s">
        <v>82</v>
      </c>
      <c r="AY108" s="243" t="s">
        <v>162</v>
      </c>
      <c r="BK108" s="245">
        <f>SUM(BK109:BK125)</f>
        <v>0</v>
      </c>
    </row>
    <row r="109" s="1" customFormat="1" ht="16.5" customHeight="1">
      <c r="B109" s="47"/>
      <c r="C109" s="192" t="s">
        <v>200</v>
      </c>
      <c r="D109" s="192" t="s">
        <v>156</v>
      </c>
      <c r="E109" s="193" t="s">
        <v>2392</v>
      </c>
      <c r="F109" s="194" t="s">
        <v>2393</v>
      </c>
      <c r="G109" s="195" t="s">
        <v>207</v>
      </c>
      <c r="H109" s="196">
        <v>5.5999999999999996</v>
      </c>
      <c r="I109" s="197"/>
      <c r="J109" s="198">
        <f>ROUND(I109*H109,2)</f>
        <v>0</v>
      </c>
      <c r="K109" s="194" t="s">
        <v>2110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241</v>
      </c>
    </row>
    <row r="110" s="1" customFormat="1" ht="16.5" customHeight="1">
      <c r="B110" s="47"/>
      <c r="C110" s="192" t="s">
        <v>242</v>
      </c>
      <c r="D110" s="192" t="s">
        <v>156</v>
      </c>
      <c r="E110" s="193" t="s">
        <v>2394</v>
      </c>
      <c r="F110" s="194" t="s">
        <v>2395</v>
      </c>
      <c r="G110" s="195" t="s">
        <v>207</v>
      </c>
      <c r="H110" s="196">
        <v>30</v>
      </c>
      <c r="I110" s="197"/>
      <c r="J110" s="198">
        <f>ROUND(I110*H110,2)</f>
        <v>0</v>
      </c>
      <c r="K110" s="194" t="s">
        <v>2110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243</v>
      </c>
    </row>
    <row r="111" s="1" customFormat="1" ht="16.5" customHeight="1">
      <c r="B111" s="47"/>
      <c r="C111" s="192" t="s">
        <v>204</v>
      </c>
      <c r="D111" s="192" t="s">
        <v>156</v>
      </c>
      <c r="E111" s="193" t="s">
        <v>2396</v>
      </c>
      <c r="F111" s="194" t="s">
        <v>2397</v>
      </c>
      <c r="G111" s="195" t="s">
        <v>207</v>
      </c>
      <c r="H111" s="196">
        <v>36.600000000000001</v>
      </c>
      <c r="I111" s="197"/>
      <c r="J111" s="198">
        <f>ROUND(I111*H111,2)</f>
        <v>0</v>
      </c>
      <c r="K111" s="194" t="s">
        <v>2110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244</v>
      </c>
    </row>
    <row r="112" s="1" customFormat="1" ht="16.5" customHeight="1">
      <c r="B112" s="47"/>
      <c r="C112" s="192" t="s">
        <v>245</v>
      </c>
      <c r="D112" s="192" t="s">
        <v>156</v>
      </c>
      <c r="E112" s="193" t="s">
        <v>2398</v>
      </c>
      <c r="F112" s="194" t="s">
        <v>2399</v>
      </c>
      <c r="G112" s="195" t="s">
        <v>2400</v>
      </c>
      <c r="H112" s="196">
        <v>2</v>
      </c>
      <c r="I112" s="197"/>
      <c r="J112" s="198">
        <f>ROUND(I112*H112,2)</f>
        <v>0</v>
      </c>
      <c r="K112" s="194" t="s">
        <v>2110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246</v>
      </c>
    </row>
    <row r="113" s="1" customFormat="1" ht="16.5" customHeight="1">
      <c r="B113" s="47"/>
      <c r="C113" s="192" t="s">
        <v>208</v>
      </c>
      <c r="D113" s="192" t="s">
        <v>156</v>
      </c>
      <c r="E113" s="193" t="s">
        <v>2401</v>
      </c>
      <c r="F113" s="194" t="s">
        <v>2402</v>
      </c>
      <c r="G113" s="195" t="s">
        <v>344</v>
      </c>
      <c r="H113" s="196">
        <v>2</v>
      </c>
      <c r="I113" s="197"/>
      <c r="J113" s="198">
        <f>ROUND(I113*H113,2)</f>
        <v>0</v>
      </c>
      <c r="K113" s="194" t="s">
        <v>2110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249</v>
      </c>
    </row>
    <row r="114" s="1" customFormat="1" ht="16.5" customHeight="1">
      <c r="B114" s="47"/>
      <c r="C114" s="192" t="s">
        <v>250</v>
      </c>
      <c r="D114" s="192" t="s">
        <v>156</v>
      </c>
      <c r="E114" s="193" t="s">
        <v>2403</v>
      </c>
      <c r="F114" s="194" t="s">
        <v>2404</v>
      </c>
      <c r="G114" s="195" t="s">
        <v>344</v>
      </c>
      <c r="H114" s="196">
        <v>1</v>
      </c>
      <c r="I114" s="197"/>
      <c r="J114" s="198">
        <f>ROUND(I114*H114,2)</f>
        <v>0</v>
      </c>
      <c r="K114" s="194" t="s">
        <v>2110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251</v>
      </c>
    </row>
    <row r="115" s="1" customFormat="1" ht="16.5" customHeight="1">
      <c r="B115" s="47"/>
      <c r="C115" s="192" t="s">
        <v>211</v>
      </c>
      <c r="D115" s="192" t="s">
        <v>156</v>
      </c>
      <c r="E115" s="193" t="s">
        <v>2405</v>
      </c>
      <c r="F115" s="194" t="s">
        <v>2406</v>
      </c>
      <c r="G115" s="195" t="s">
        <v>344</v>
      </c>
      <c r="H115" s="196">
        <v>1</v>
      </c>
      <c r="I115" s="197"/>
      <c r="J115" s="198">
        <f>ROUND(I115*H115,2)</f>
        <v>0</v>
      </c>
      <c r="K115" s="194" t="s">
        <v>2110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252</v>
      </c>
    </row>
    <row r="116" s="1" customFormat="1" ht="16.5" customHeight="1">
      <c r="B116" s="47"/>
      <c r="C116" s="192" t="s">
        <v>253</v>
      </c>
      <c r="D116" s="192" t="s">
        <v>156</v>
      </c>
      <c r="E116" s="193" t="s">
        <v>2407</v>
      </c>
      <c r="F116" s="194" t="s">
        <v>2408</v>
      </c>
      <c r="G116" s="195" t="s">
        <v>344</v>
      </c>
      <c r="H116" s="196">
        <v>2</v>
      </c>
      <c r="I116" s="197"/>
      <c r="J116" s="198">
        <f>ROUND(I116*H116,2)</f>
        <v>0</v>
      </c>
      <c r="K116" s="194" t="s">
        <v>2110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256</v>
      </c>
    </row>
    <row r="117" s="1" customFormat="1" ht="16.5" customHeight="1">
      <c r="B117" s="47"/>
      <c r="C117" s="192" t="s">
        <v>214</v>
      </c>
      <c r="D117" s="192" t="s">
        <v>156</v>
      </c>
      <c r="E117" s="193" t="s">
        <v>2409</v>
      </c>
      <c r="F117" s="194" t="s">
        <v>2410</v>
      </c>
      <c r="G117" s="195" t="s">
        <v>344</v>
      </c>
      <c r="H117" s="196">
        <v>2</v>
      </c>
      <c r="I117" s="197"/>
      <c r="J117" s="198">
        <f>ROUND(I117*H117,2)</f>
        <v>0</v>
      </c>
      <c r="K117" s="194" t="s">
        <v>2110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259</v>
      </c>
    </row>
    <row r="118" s="1" customFormat="1" ht="16.5" customHeight="1">
      <c r="B118" s="47"/>
      <c r="C118" s="192" t="s">
        <v>260</v>
      </c>
      <c r="D118" s="192" t="s">
        <v>156</v>
      </c>
      <c r="E118" s="193" t="s">
        <v>2411</v>
      </c>
      <c r="F118" s="194" t="s">
        <v>2412</v>
      </c>
      <c r="G118" s="195" t="s">
        <v>344</v>
      </c>
      <c r="H118" s="196">
        <v>2</v>
      </c>
      <c r="I118" s="197"/>
      <c r="J118" s="198">
        <f>ROUND(I118*H118,2)</f>
        <v>0</v>
      </c>
      <c r="K118" s="194" t="s">
        <v>2110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518</v>
      </c>
    </row>
    <row r="119" s="1" customFormat="1" ht="16.5" customHeight="1">
      <c r="B119" s="47"/>
      <c r="C119" s="192" t="s">
        <v>218</v>
      </c>
      <c r="D119" s="192" t="s">
        <v>156</v>
      </c>
      <c r="E119" s="193" t="s">
        <v>2350</v>
      </c>
      <c r="F119" s="194" t="s">
        <v>2351</v>
      </c>
      <c r="G119" s="195" t="s">
        <v>207</v>
      </c>
      <c r="H119" s="196">
        <v>30</v>
      </c>
      <c r="I119" s="197"/>
      <c r="J119" s="198">
        <f>ROUND(I119*H119,2)</f>
        <v>0</v>
      </c>
      <c r="K119" s="194" t="s">
        <v>2110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267</v>
      </c>
    </row>
    <row r="120" s="1" customFormat="1" ht="16.5" customHeight="1">
      <c r="B120" s="47"/>
      <c r="C120" s="204" t="s">
        <v>268</v>
      </c>
      <c r="D120" s="204" t="s">
        <v>261</v>
      </c>
      <c r="E120" s="205" t="s">
        <v>2413</v>
      </c>
      <c r="F120" s="206" t="s">
        <v>2414</v>
      </c>
      <c r="G120" s="207" t="s">
        <v>207</v>
      </c>
      <c r="H120" s="208">
        <v>30</v>
      </c>
      <c r="I120" s="209"/>
      <c r="J120" s="210">
        <f>ROUND(I120*H120,2)</f>
        <v>0</v>
      </c>
      <c r="K120" s="206" t="s">
        <v>2110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172</v>
      </c>
      <c r="AT120" s="24" t="s">
        <v>261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271</v>
      </c>
    </row>
    <row r="121" s="1" customFormat="1" ht="16.5" customHeight="1">
      <c r="B121" s="47"/>
      <c r="C121" s="204" t="s">
        <v>221</v>
      </c>
      <c r="D121" s="204" t="s">
        <v>261</v>
      </c>
      <c r="E121" s="205" t="s">
        <v>2415</v>
      </c>
      <c r="F121" s="206" t="s">
        <v>2416</v>
      </c>
      <c r="G121" s="207" t="s">
        <v>344</v>
      </c>
      <c r="H121" s="208">
        <v>2</v>
      </c>
      <c r="I121" s="209"/>
      <c r="J121" s="210">
        <f>ROUND(I121*H121,2)</f>
        <v>0</v>
      </c>
      <c r="K121" s="206" t="s">
        <v>2110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172</v>
      </c>
      <c r="AT121" s="24" t="s">
        <v>261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531</v>
      </c>
    </row>
    <row r="122" s="1" customFormat="1" ht="16.5" customHeight="1">
      <c r="B122" s="47"/>
      <c r="C122" s="204" t="s">
        <v>275</v>
      </c>
      <c r="D122" s="204" t="s">
        <v>261</v>
      </c>
      <c r="E122" s="205" t="s">
        <v>2417</v>
      </c>
      <c r="F122" s="206" t="s">
        <v>2418</v>
      </c>
      <c r="G122" s="207" t="s">
        <v>344</v>
      </c>
      <c r="H122" s="208">
        <v>5</v>
      </c>
      <c r="I122" s="209"/>
      <c r="J122" s="210">
        <f>ROUND(I122*H122,2)</f>
        <v>0</v>
      </c>
      <c r="K122" s="206" t="s">
        <v>2110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172</v>
      </c>
      <c r="AT122" s="24" t="s">
        <v>261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278</v>
      </c>
    </row>
    <row r="123" s="1" customFormat="1" ht="16.5" customHeight="1">
      <c r="B123" s="47"/>
      <c r="C123" s="204" t="s">
        <v>225</v>
      </c>
      <c r="D123" s="204" t="s">
        <v>261</v>
      </c>
      <c r="E123" s="205" t="s">
        <v>2419</v>
      </c>
      <c r="F123" s="206" t="s">
        <v>2420</v>
      </c>
      <c r="G123" s="207" t="s">
        <v>344</v>
      </c>
      <c r="H123" s="208">
        <v>5</v>
      </c>
      <c r="I123" s="209"/>
      <c r="J123" s="210">
        <f>ROUND(I123*H123,2)</f>
        <v>0</v>
      </c>
      <c r="K123" s="206" t="s">
        <v>2110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281</v>
      </c>
    </row>
    <row r="124" s="1" customFormat="1" ht="16.5" customHeight="1">
      <c r="B124" s="47"/>
      <c r="C124" s="192" t="s">
        <v>282</v>
      </c>
      <c r="D124" s="192" t="s">
        <v>156</v>
      </c>
      <c r="E124" s="193" t="s">
        <v>2370</v>
      </c>
      <c r="F124" s="194" t="s">
        <v>2371</v>
      </c>
      <c r="G124" s="195" t="s">
        <v>1911</v>
      </c>
      <c r="H124" s="196">
        <v>6</v>
      </c>
      <c r="I124" s="197"/>
      <c r="J124" s="198">
        <f>ROUND(I124*H124,2)</f>
        <v>0</v>
      </c>
      <c r="K124" s="194" t="s">
        <v>2110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285</v>
      </c>
    </row>
    <row r="125" s="1" customFormat="1" ht="16.5" customHeight="1">
      <c r="B125" s="47"/>
      <c r="C125" s="192" t="s">
        <v>228</v>
      </c>
      <c r="D125" s="192" t="s">
        <v>156</v>
      </c>
      <c r="E125" s="193" t="s">
        <v>2372</v>
      </c>
      <c r="F125" s="194" t="s">
        <v>2373</v>
      </c>
      <c r="G125" s="195" t="s">
        <v>1911</v>
      </c>
      <c r="H125" s="196">
        <v>14</v>
      </c>
      <c r="I125" s="197"/>
      <c r="J125" s="198">
        <f>ROUND(I125*H125,2)</f>
        <v>0</v>
      </c>
      <c r="K125" s="194" t="s">
        <v>2110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288</v>
      </c>
    </row>
    <row r="126" s="10" customFormat="1" ht="37.44" customHeight="1">
      <c r="B126" s="232"/>
      <c r="C126" s="233"/>
      <c r="D126" s="234" t="s">
        <v>81</v>
      </c>
      <c r="E126" s="235" t="s">
        <v>759</v>
      </c>
      <c r="F126" s="235" t="s">
        <v>1818</v>
      </c>
      <c r="G126" s="233"/>
      <c r="H126" s="233"/>
      <c r="I126" s="236"/>
      <c r="J126" s="237">
        <f>BK126</f>
        <v>0</v>
      </c>
      <c r="K126" s="233"/>
      <c r="L126" s="238"/>
      <c r="M126" s="239"/>
      <c r="N126" s="240"/>
      <c r="O126" s="240"/>
      <c r="P126" s="241">
        <f>P127</f>
        <v>0</v>
      </c>
      <c r="Q126" s="240"/>
      <c r="R126" s="241">
        <f>R127</f>
        <v>0</v>
      </c>
      <c r="S126" s="240"/>
      <c r="T126" s="242">
        <f>T127</f>
        <v>0</v>
      </c>
      <c r="AR126" s="243" t="s">
        <v>24</v>
      </c>
      <c r="AT126" s="244" t="s">
        <v>81</v>
      </c>
      <c r="AU126" s="244" t="s">
        <v>82</v>
      </c>
      <c r="AY126" s="243" t="s">
        <v>162</v>
      </c>
      <c r="BK126" s="245">
        <f>BK127</f>
        <v>0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2374</v>
      </c>
      <c r="F127" s="194" t="s">
        <v>2375</v>
      </c>
      <c r="G127" s="195" t="s">
        <v>196</v>
      </c>
      <c r="H127" s="196">
        <v>55.476999999999997</v>
      </c>
      <c r="I127" s="197"/>
      <c r="J127" s="198">
        <f>ROUND(I127*H127,2)</f>
        <v>0</v>
      </c>
      <c r="K127" s="194" t="s">
        <v>2110</v>
      </c>
      <c r="L127" s="73"/>
      <c r="M127" s="199" t="s">
        <v>37</v>
      </c>
      <c r="N127" s="214" t="s">
        <v>53</v>
      </c>
      <c r="O127" s="215"/>
      <c r="P127" s="216">
        <f>O127*H127</f>
        <v>0</v>
      </c>
      <c r="Q127" s="216">
        <v>0</v>
      </c>
      <c r="R127" s="216">
        <f>Q127*H127</f>
        <v>0</v>
      </c>
      <c r="S127" s="216">
        <v>0</v>
      </c>
      <c r="T127" s="217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291</v>
      </c>
    </row>
    <row r="128" s="1" customFormat="1" ht="6.96" customHeight="1">
      <c r="B128" s="68"/>
      <c r="C128" s="69"/>
      <c r="D128" s="69"/>
      <c r="E128" s="69"/>
      <c r="F128" s="69"/>
      <c r="G128" s="69"/>
      <c r="H128" s="69"/>
      <c r="I128" s="167"/>
      <c r="J128" s="69"/>
      <c r="K128" s="69"/>
      <c r="L128" s="73"/>
    </row>
  </sheetData>
  <sheetProtection sheet="1" autoFilter="0" formatColumns="0" formatRows="0" objects="1" scenarios="1" spinCount="100000" saltValue="LRP3NmMmwNAL6vi+diOnJledVK3m2QpzD5Mt5sI8po7k0pt3jUR80Y++exVfup6yntbvkPyTWbOCxyYosPN0Cw==" hashValue="52l8MEeGgTJUTj1Bo6pSipAssLY3bVsq83y51GlH4jJIGgCjwCdIP6XRODr3cL64THOvkL8p8zoTmLdjPc3MYA==" algorithmName="SHA-512" password="CC35"/>
  <autoFilter ref="C80:K127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121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2421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ROUND(SUM(BE82:BE133), 2)</f>
        <v>0</v>
      </c>
      <c r="G30" s="48"/>
      <c r="H30" s="48"/>
      <c r="I30" s="159">
        <v>0.20999999999999999</v>
      </c>
      <c r="J30" s="158">
        <f>ROUND(ROUND((SUM(BE82:BE133)),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ROUND(SUM(BF82:BF133), 2)</f>
        <v>0</v>
      </c>
      <c r="G31" s="48"/>
      <c r="H31" s="48"/>
      <c r="I31" s="159">
        <v>0.14999999999999999</v>
      </c>
      <c r="J31" s="158">
        <f>ROUND(ROUND((SUM(BF82:BF133)),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ROUND(SUM(BG82:BG133),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ROUND(SUM(BH82:BH133),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ROUND(SUM(BI82:BI133),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06.3 - SO 06.3 Přípojka dešťové kanalizace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2280</v>
      </c>
      <c r="E57" s="221"/>
      <c r="F57" s="221"/>
      <c r="G57" s="221"/>
      <c r="H57" s="221"/>
      <c r="I57" s="222"/>
      <c r="J57" s="223">
        <f>J83</f>
        <v>0</v>
      </c>
      <c r="K57" s="224"/>
    </row>
    <row r="58" s="8" customFormat="1" ht="24.96" customHeight="1">
      <c r="B58" s="218"/>
      <c r="C58" s="219"/>
      <c r="D58" s="220" t="s">
        <v>1789</v>
      </c>
      <c r="E58" s="221"/>
      <c r="F58" s="221"/>
      <c r="G58" s="221"/>
      <c r="H58" s="221"/>
      <c r="I58" s="222"/>
      <c r="J58" s="223">
        <f>J99</f>
        <v>0</v>
      </c>
      <c r="K58" s="224"/>
    </row>
    <row r="59" s="8" customFormat="1" ht="24.96" customHeight="1">
      <c r="B59" s="218"/>
      <c r="C59" s="219"/>
      <c r="D59" s="220" t="s">
        <v>2281</v>
      </c>
      <c r="E59" s="221"/>
      <c r="F59" s="221"/>
      <c r="G59" s="221"/>
      <c r="H59" s="221"/>
      <c r="I59" s="222"/>
      <c r="J59" s="223">
        <f>J102</f>
        <v>0</v>
      </c>
      <c r="K59" s="224"/>
    </row>
    <row r="60" s="8" customFormat="1" ht="24.96" customHeight="1">
      <c r="B60" s="218"/>
      <c r="C60" s="219"/>
      <c r="D60" s="220" t="s">
        <v>2282</v>
      </c>
      <c r="E60" s="221"/>
      <c r="F60" s="221"/>
      <c r="G60" s="221"/>
      <c r="H60" s="221"/>
      <c r="I60" s="222"/>
      <c r="J60" s="223">
        <f>J106</f>
        <v>0</v>
      </c>
      <c r="K60" s="224"/>
    </row>
    <row r="61" s="8" customFormat="1" ht="24.96" customHeight="1">
      <c r="B61" s="218"/>
      <c r="C61" s="219"/>
      <c r="D61" s="220" t="s">
        <v>1792</v>
      </c>
      <c r="E61" s="221"/>
      <c r="F61" s="221"/>
      <c r="G61" s="221"/>
      <c r="H61" s="221"/>
      <c r="I61" s="222"/>
      <c r="J61" s="223">
        <f>J129</f>
        <v>0</v>
      </c>
      <c r="K61" s="224"/>
    </row>
    <row r="62" s="8" customFormat="1" ht="24.96" customHeight="1">
      <c r="B62" s="218"/>
      <c r="C62" s="219"/>
      <c r="D62" s="220" t="s">
        <v>1794</v>
      </c>
      <c r="E62" s="221"/>
      <c r="F62" s="221"/>
      <c r="G62" s="221"/>
      <c r="H62" s="221"/>
      <c r="I62" s="222"/>
      <c r="J62" s="223">
        <f>J131</f>
        <v>0</v>
      </c>
      <c r="K62" s="224"/>
    </row>
    <row r="63" s="1" customFormat="1" ht="21.84" customHeight="1">
      <c r="B63" s="47"/>
      <c r="C63" s="48"/>
      <c r="D63" s="48"/>
      <c r="E63" s="48"/>
      <c r="F63" s="48"/>
      <c r="G63" s="48"/>
      <c r="H63" s="48"/>
      <c r="I63" s="145"/>
      <c r="J63" s="48"/>
      <c r="K63" s="52"/>
    </row>
    <row r="64" s="1" customFormat="1" ht="6.96" customHeight="1">
      <c r="B64" s="68"/>
      <c r="C64" s="69"/>
      <c r="D64" s="69"/>
      <c r="E64" s="69"/>
      <c r="F64" s="69"/>
      <c r="G64" s="69"/>
      <c r="H64" s="69"/>
      <c r="I64" s="167"/>
      <c r="J64" s="69"/>
      <c r="K64" s="70"/>
    </row>
    <row r="68" s="1" customFormat="1" ht="6.96" customHeight="1">
      <c r="B68" s="71"/>
      <c r="C68" s="72"/>
      <c r="D68" s="72"/>
      <c r="E68" s="72"/>
      <c r="F68" s="72"/>
      <c r="G68" s="72"/>
      <c r="H68" s="72"/>
      <c r="I68" s="170"/>
      <c r="J68" s="72"/>
      <c r="K68" s="72"/>
      <c r="L68" s="73"/>
    </row>
    <row r="69" s="1" customFormat="1" ht="36.96" customHeight="1">
      <c r="B69" s="47"/>
      <c r="C69" s="74" t="s">
        <v>142</v>
      </c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6.96" customHeight="1">
      <c r="B70" s="47"/>
      <c r="C70" s="75"/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4.4" customHeight="1">
      <c r="B71" s="47"/>
      <c r="C71" s="77" t="s">
        <v>18</v>
      </c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 ht="16.5" customHeight="1">
      <c r="B72" s="47"/>
      <c r="C72" s="75"/>
      <c r="D72" s="75"/>
      <c r="E72" s="179" t="str">
        <f>E7</f>
        <v>Rekonstrukce a přístavby hasičské zbrojnice Hošťálkovice</v>
      </c>
      <c r="F72" s="77"/>
      <c r="G72" s="77"/>
      <c r="H72" s="77"/>
      <c r="I72" s="178"/>
      <c r="J72" s="75"/>
      <c r="K72" s="75"/>
      <c r="L72" s="73"/>
    </row>
    <row r="73" s="1" customFormat="1" ht="14.4" customHeight="1">
      <c r="B73" s="47"/>
      <c r="C73" s="77" t="s">
        <v>134</v>
      </c>
      <c r="D73" s="75"/>
      <c r="E73" s="75"/>
      <c r="F73" s="75"/>
      <c r="G73" s="75"/>
      <c r="H73" s="75"/>
      <c r="I73" s="178"/>
      <c r="J73" s="75"/>
      <c r="K73" s="75"/>
      <c r="L73" s="73"/>
    </row>
    <row r="74" s="1" customFormat="1" ht="17.25" customHeight="1">
      <c r="B74" s="47"/>
      <c r="C74" s="75"/>
      <c r="D74" s="75"/>
      <c r="E74" s="83" t="str">
        <f>E9</f>
        <v>SO 06.3 - SO 06.3 Přípojka dešťové kanalizace</v>
      </c>
      <c r="F74" s="75"/>
      <c r="G74" s="75"/>
      <c r="H74" s="75"/>
      <c r="I74" s="178"/>
      <c r="J74" s="75"/>
      <c r="K74" s="75"/>
      <c r="L74" s="73"/>
    </row>
    <row r="75" s="1" customFormat="1" ht="6.96" customHeight="1">
      <c r="B75" s="47"/>
      <c r="C75" s="75"/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18" customHeight="1">
      <c r="B76" s="47"/>
      <c r="C76" s="77" t="s">
        <v>25</v>
      </c>
      <c r="D76" s="75"/>
      <c r="E76" s="75"/>
      <c r="F76" s="180" t="str">
        <f>F12</f>
        <v xml:space="preserve"> </v>
      </c>
      <c r="G76" s="75"/>
      <c r="H76" s="75"/>
      <c r="I76" s="181" t="s">
        <v>27</v>
      </c>
      <c r="J76" s="86" t="str">
        <f>IF(J12="","",J12)</f>
        <v>2. 12. 2016</v>
      </c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>
      <c r="B78" s="47"/>
      <c r="C78" s="77" t="s">
        <v>35</v>
      </c>
      <c r="D78" s="75"/>
      <c r="E78" s="75"/>
      <c r="F78" s="180" t="str">
        <f>E15</f>
        <v xml:space="preserve">Statutární město Ostrava,MOb Hošťálkovice </v>
      </c>
      <c r="G78" s="75"/>
      <c r="H78" s="75"/>
      <c r="I78" s="181" t="s">
        <v>42</v>
      </c>
      <c r="J78" s="180" t="str">
        <f>E21</f>
        <v xml:space="preserve">Lenka Jerakasová </v>
      </c>
      <c r="K78" s="75"/>
      <c r="L78" s="73"/>
    </row>
    <row r="79" s="1" customFormat="1" ht="14.4" customHeight="1">
      <c r="B79" s="47"/>
      <c r="C79" s="77" t="s">
        <v>40</v>
      </c>
      <c r="D79" s="75"/>
      <c r="E79" s="75"/>
      <c r="F79" s="180" t="str">
        <f>IF(E18="","",E18)</f>
        <v/>
      </c>
      <c r="G79" s="75"/>
      <c r="H79" s="75"/>
      <c r="I79" s="178"/>
      <c r="J79" s="75"/>
      <c r="K79" s="75"/>
      <c r="L79" s="73"/>
    </row>
    <row r="80" s="1" customFormat="1" ht="10.32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7" customFormat="1" ht="29.28" customHeight="1">
      <c r="B81" s="182"/>
      <c r="C81" s="183" t="s">
        <v>143</v>
      </c>
      <c r="D81" s="184" t="s">
        <v>67</v>
      </c>
      <c r="E81" s="184" t="s">
        <v>63</v>
      </c>
      <c r="F81" s="184" t="s">
        <v>144</v>
      </c>
      <c r="G81" s="184" t="s">
        <v>145</v>
      </c>
      <c r="H81" s="184" t="s">
        <v>146</v>
      </c>
      <c r="I81" s="185" t="s">
        <v>147</v>
      </c>
      <c r="J81" s="184" t="s">
        <v>139</v>
      </c>
      <c r="K81" s="186" t="s">
        <v>148</v>
      </c>
      <c r="L81" s="187"/>
      <c r="M81" s="103" t="s">
        <v>149</v>
      </c>
      <c r="N81" s="104" t="s">
        <v>52</v>
      </c>
      <c r="O81" s="104" t="s">
        <v>150</v>
      </c>
      <c r="P81" s="104" t="s">
        <v>151</v>
      </c>
      <c r="Q81" s="104" t="s">
        <v>152</v>
      </c>
      <c r="R81" s="104" t="s">
        <v>153</v>
      </c>
      <c r="S81" s="104" t="s">
        <v>154</v>
      </c>
      <c r="T81" s="105" t="s">
        <v>155</v>
      </c>
    </row>
    <row r="82" s="1" customFormat="1" ht="29.28" customHeight="1">
      <c r="B82" s="47"/>
      <c r="C82" s="109" t="s">
        <v>140</v>
      </c>
      <c r="D82" s="75"/>
      <c r="E82" s="75"/>
      <c r="F82" s="75"/>
      <c r="G82" s="75"/>
      <c r="H82" s="75"/>
      <c r="I82" s="178"/>
      <c r="J82" s="188">
        <f>BK82</f>
        <v>0</v>
      </c>
      <c r="K82" s="75"/>
      <c r="L82" s="73"/>
      <c r="M82" s="106"/>
      <c r="N82" s="107"/>
      <c r="O82" s="107"/>
      <c r="P82" s="189">
        <f>P83+P99+P102+P106+P129+P131</f>
        <v>0</v>
      </c>
      <c r="Q82" s="107"/>
      <c r="R82" s="189">
        <f>R83+R99+R102+R106+R129+R131</f>
        <v>0</v>
      </c>
      <c r="S82" s="107"/>
      <c r="T82" s="190">
        <f>T83+T99+T102+T106+T129+T131</f>
        <v>0</v>
      </c>
      <c r="AT82" s="24" t="s">
        <v>81</v>
      </c>
      <c r="AU82" s="24" t="s">
        <v>141</v>
      </c>
      <c r="BK82" s="191">
        <f>BK83+BK99+BK102+BK106+BK129+BK131</f>
        <v>0</v>
      </c>
    </row>
    <row r="83" s="10" customFormat="1" ht="37.44" customHeight="1">
      <c r="B83" s="232"/>
      <c r="C83" s="233"/>
      <c r="D83" s="234" t="s">
        <v>81</v>
      </c>
      <c r="E83" s="235" t="s">
        <v>24</v>
      </c>
      <c r="F83" s="235" t="s">
        <v>1270</v>
      </c>
      <c r="G83" s="233"/>
      <c r="H83" s="233"/>
      <c r="I83" s="236"/>
      <c r="J83" s="237">
        <f>BK83</f>
        <v>0</v>
      </c>
      <c r="K83" s="233"/>
      <c r="L83" s="238"/>
      <c r="M83" s="239"/>
      <c r="N83" s="240"/>
      <c r="O83" s="240"/>
      <c r="P83" s="241">
        <f>SUM(P84:P98)</f>
        <v>0</v>
      </c>
      <c r="Q83" s="240"/>
      <c r="R83" s="241">
        <f>SUM(R84:R98)</f>
        <v>0</v>
      </c>
      <c r="S83" s="240"/>
      <c r="T83" s="242">
        <f>SUM(T84:T98)</f>
        <v>0</v>
      </c>
      <c r="AR83" s="243" t="s">
        <v>24</v>
      </c>
      <c r="AT83" s="244" t="s">
        <v>81</v>
      </c>
      <c r="AU83" s="244" t="s">
        <v>82</v>
      </c>
      <c r="AY83" s="243" t="s">
        <v>162</v>
      </c>
      <c r="BK83" s="245">
        <f>SUM(BK84:BK98)</f>
        <v>0</v>
      </c>
    </row>
    <row r="84" s="1" customFormat="1" ht="16.5" customHeight="1">
      <c r="B84" s="47"/>
      <c r="C84" s="192" t="s">
        <v>24</v>
      </c>
      <c r="D84" s="192" t="s">
        <v>156</v>
      </c>
      <c r="E84" s="193" t="s">
        <v>2290</v>
      </c>
      <c r="F84" s="194" t="s">
        <v>2291</v>
      </c>
      <c r="G84" s="195" t="s">
        <v>171</v>
      </c>
      <c r="H84" s="196">
        <v>103.979</v>
      </c>
      <c r="I84" s="197"/>
      <c r="J84" s="198">
        <f>ROUND(I84*H84,2)</f>
        <v>0</v>
      </c>
      <c r="K84" s="194" t="s">
        <v>2110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91</v>
      </c>
    </row>
    <row r="85" s="1" customFormat="1" ht="16.5" customHeight="1">
      <c r="B85" s="47"/>
      <c r="C85" s="192" t="s">
        <v>91</v>
      </c>
      <c r="D85" s="192" t="s">
        <v>156</v>
      </c>
      <c r="E85" s="193" t="s">
        <v>2292</v>
      </c>
      <c r="F85" s="194" t="s">
        <v>2293</v>
      </c>
      <c r="G85" s="195" t="s">
        <v>171</v>
      </c>
      <c r="H85" s="196">
        <v>103.98</v>
      </c>
      <c r="I85" s="197"/>
      <c r="J85" s="198">
        <f>ROUND(I85*H85,2)</f>
        <v>0</v>
      </c>
      <c r="K85" s="194" t="s">
        <v>2110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161</v>
      </c>
    </row>
    <row r="86" s="1" customFormat="1" ht="16.5" customHeight="1">
      <c r="B86" s="47"/>
      <c r="C86" s="192" t="s">
        <v>165</v>
      </c>
      <c r="D86" s="192" t="s">
        <v>156</v>
      </c>
      <c r="E86" s="193" t="s">
        <v>2298</v>
      </c>
      <c r="F86" s="194" t="s">
        <v>2299</v>
      </c>
      <c r="G86" s="195" t="s">
        <v>171</v>
      </c>
      <c r="H86" s="196">
        <v>103.98</v>
      </c>
      <c r="I86" s="197"/>
      <c r="J86" s="198">
        <f>ROUND(I86*H86,2)</f>
        <v>0</v>
      </c>
      <c r="K86" s="194" t="s">
        <v>2110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168</v>
      </c>
    </row>
    <row r="87" s="1" customFormat="1" ht="16.5" customHeight="1">
      <c r="B87" s="47"/>
      <c r="C87" s="192" t="s">
        <v>161</v>
      </c>
      <c r="D87" s="192" t="s">
        <v>156</v>
      </c>
      <c r="E87" s="193" t="s">
        <v>2300</v>
      </c>
      <c r="F87" s="194" t="s">
        <v>2301</v>
      </c>
      <c r="G87" s="195" t="s">
        <v>171</v>
      </c>
      <c r="H87" s="196">
        <v>103.98</v>
      </c>
      <c r="I87" s="197"/>
      <c r="J87" s="198">
        <f>ROUND(I87*H87,2)</f>
        <v>0</v>
      </c>
      <c r="K87" s="194" t="s">
        <v>2110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172</v>
      </c>
    </row>
    <row r="88" s="1" customFormat="1" ht="16.5" customHeight="1">
      <c r="B88" s="47"/>
      <c r="C88" s="192" t="s">
        <v>173</v>
      </c>
      <c r="D88" s="192" t="s">
        <v>156</v>
      </c>
      <c r="E88" s="193" t="s">
        <v>1286</v>
      </c>
      <c r="F88" s="194" t="s">
        <v>191</v>
      </c>
      <c r="G88" s="195" t="s">
        <v>171</v>
      </c>
      <c r="H88" s="196">
        <v>103.98</v>
      </c>
      <c r="I88" s="197"/>
      <c r="J88" s="198">
        <f>ROUND(I88*H88,2)</f>
        <v>0</v>
      </c>
      <c r="K88" s="194" t="s">
        <v>2110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29</v>
      </c>
    </row>
    <row r="89" s="1" customFormat="1" ht="16.5" customHeight="1">
      <c r="B89" s="47"/>
      <c r="C89" s="192" t="s">
        <v>168</v>
      </c>
      <c r="D89" s="192" t="s">
        <v>156</v>
      </c>
      <c r="E89" s="193" t="s">
        <v>2302</v>
      </c>
      <c r="F89" s="194" t="s">
        <v>2303</v>
      </c>
      <c r="G89" s="195" t="s">
        <v>171</v>
      </c>
      <c r="H89" s="196">
        <v>1039.8</v>
      </c>
      <c r="I89" s="197"/>
      <c r="J89" s="198">
        <f>ROUND(I89*H89,2)</f>
        <v>0</v>
      </c>
      <c r="K89" s="194" t="s">
        <v>2110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178</v>
      </c>
    </row>
    <row r="90" s="1" customFormat="1" ht="16.5" customHeight="1">
      <c r="B90" s="47"/>
      <c r="C90" s="192" t="s">
        <v>179</v>
      </c>
      <c r="D90" s="192" t="s">
        <v>156</v>
      </c>
      <c r="E90" s="193" t="s">
        <v>1288</v>
      </c>
      <c r="F90" s="194" t="s">
        <v>184</v>
      </c>
      <c r="G90" s="195" t="s">
        <v>171</v>
      </c>
      <c r="H90" s="196">
        <v>103.98</v>
      </c>
      <c r="I90" s="197"/>
      <c r="J90" s="198">
        <f>ROUND(I90*H90,2)</f>
        <v>0</v>
      </c>
      <c r="K90" s="194" t="s">
        <v>2110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182</v>
      </c>
    </row>
    <row r="91" s="1" customFormat="1" ht="16.5" customHeight="1">
      <c r="B91" s="47"/>
      <c r="C91" s="192" t="s">
        <v>172</v>
      </c>
      <c r="D91" s="192" t="s">
        <v>156</v>
      </c>
      <c r="E91" s="193" t="s">
        <v>2304</v>
      </c>
      <c r="F91" s="194" t="s">
        <v>2305</v>
      </c>
      <c r="G91" s="195" t="s">
        <v>171</v>
      </c>
      <c r="H91" s="196">
        <v>103.98</v>
      </c>
      <c r="I91" s="197"/>
      <c r="J91" s="198">
        <f>ROUND(I91*H91,2)</f>
        <v>0</v>
      </c>
      <c r="K91" s="194" t="s">
        <v>2110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185</v>
      </c>
    </row>
    <row r="92" s="1" customFormat="1" ht="16.5" customHeight="1">
      <c r="B92" s="47"/>
      <c r="C92" s="192" t="s">
        <v>186</v>
      </c>
      <c r="D92" s="192" t="s">
        <v>156</v>
      </c>
      <c r="E92" s="193" t="s">
        <v>1292</v>
      </c>
      <c r="F92" s="194" t="s">
        <v>2306</v>
      </c>
      <c r="G92" s="195" t="s">
        <v>196</v>
      </c>
      <c r="H92" s="196">
        <v>176.80000000000001</v>
      </c>
      <c r="I92" s="197"/>
      <c r="J92" s="198">
        <f>ROUND(I92*H92,2)</f>
        <v>0</v>
      </c>
      <c r="K92" s="194" t="s">
        <v>2110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189</v>
      </c>
    </row>
    <row r="93" s="1" customFormat="1" ht="16.5" customHeight="1">
      <c r="B93" s="47"/>
      <c r="C93" s="192" t="s">
        <v>29</v>
      </c>
      <c r="D93" s="192" t="s">
        <v>156</v>
      </c>
      <c r="E93" s="193" t="s">
        <v>2307</v>
      </c>
      <c r="F93" s="194" t="s">
        <v>2308</v>
      </c>
      <c r="G93" s="195" t="s">
        <v>171</v>
      </c>
      <c r="H93" s="196">
        <v>62.32</v>
      </c>
      <c r="I93" s="197"/>
      <c r="J93" s="198">
        <f>ROUND(I93*H93,2)</f>
        <v>0</v>
      </c>
      <c r="K93" s="194" t="s">
        <v>2110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192</v>
      </c>
    </row>
    <row r="94" s="1" customFormat="1" ht="25.5" customHeight="1">
      <c r="B94" s="47"/>
      <c r="C94" s="192" t="s">
        <v>193</v>
      </c>
      <c r="D94" s="192" t="s">
        <v>156</v>
      </c>
      <c r="E94" s="193" t="s">
        <v>2309</v>
      </c>
      <c r="F94" s="194" t="s">
        <v>2310</v>
      </c>
      <c r="G94" s="195" t="s">
        <v>171</v>
      </c>
      <c r="H94" s="196">
        <v>32.613999999999997</v>
      </c>
      <c r="I94" s="197"/>
      <c r="J94" s="198">
        <f>ROUND(I94*H94,2)</f>
        <v>0</v>
      </c>
      <c r="K94" s="194" t="s">
        <v>2110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197</v>
      </c>
    </row>
    <row r="95" s="1" customFormat="1" ht="16.5" customHeight="1">
      <c r="B95" s="47"/>
      <c r="C95" s="192" t="s">
        <v>178</v>
      </c>
      <c r="D95" s="192" t="s">
        <v>156</v>
      </c>
      <c r="E95" s="193" t="s">
        <v>2311</v>
      </c>
      <c r="F95" s="194" t="s">
        <v>2312</v>
      </c>
      <c r="G95" s="195" t="s">
        <v>171</v>
      </c>
      <c r="H95" s="196">
        <v>32.619999999999997</v>
      </c>
      <c r="I95" s="197"/>
      <c r="J95" s="198">
        <f>ROUND(I95*H95,2)</f>
        <v>0</v>
      </c>
      <c r="K95" s="194" t="s">
        <v>2110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200</v>
      </c>
    </row>
    <row r="96" s="1" customFormat="1" ht="16.5" customHeight="1">
      <c r="B96" s="47"/>
      <c r="C96" s="192" t="s">
        <v>201</v>
      </c>
      <c r="D96" s="192" t="s">
        <v>156</v>
      </c>
      <c r="E96" s="193" t="s">
        <v>2313</v>
      </c>
      <c r="F96" s="194" t="s">
        <v>2314</v>
      </c>
      <c r="G96" s="195" t="s">
        <v>171</v>
      </c>
      <c r="H96" s="196">
        <v>4.508</v>
      </c>
      <c r="I96" s="197"/>
      <c r="J96" s="198">
        <f>ROUND(I96*H96,2)</f>
        <v>0</v>
      </c>
      <c r="K96" s="194" t="s">
        <v>2110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204</v>
      </c>
    </row>
    <row r="97" s="1" customFormat="1" ht="16.5" customHeight="1">
      <c r="B97" s="47"/>
      <c r="C97" s="192" t="s">
        <v>182</v>
      </c>
      <c r="D97" s="192" t="s">
        <v>156</v>
      </c>
      <c r="E97" s="193" t="s">
        <v>2315</v>
      </c>
      <c r="F97" s="194" t="s">
        <v>2316</v>
      </c>
      <c r="G97" s="195" t="s">
        <v>171</v>
      </c>
      <c r="H97" s="196">
        <v>4.5099999999999998</v>
      </c>
      <c r="I97" s="197"/>
      <c r="J97" s="198">
        <f>ROUND(I97*H97,2)</f>
        <v>0</v>
      </c>
      <c r="K97" s="194" t="s">
        <v>2110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208</v>
      </c>
    </row>
    <row r="98" s="1" customFormat="1" ht="16.5" customHeight="1">
      <c r="B98" s="47"/>
      <c r="C98" s="204" t="s">
        <v>10</v>
      </c>
      <c r="D98" s="204" t="s">
        <v>261</v>
      </c>
      <c r="E98" s="205" t="s">
        <v>2317</v>
      </c>
      <c r="F98" s="206" t="s">
        <v>2318</v>
      </c>
      <c r="G98" s="207" t="s">
        <v>196</v>
      </c>
      <c r="H98" s="208">
        <v>63</v>
      </c>
      <c r="I98" s="209"/>
      <c r="J98" s="210">
        <f>ROUND(I98*H98,2)</f>
        <v>0</v>
      </c>
      <c r="K98" s="206" t="s">
        <v>2110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172</v>
      </c>
      <c r="AT98" s="24" t="s">
        <v>261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211</v>
      </c>
    </row>
    <row r="99" s="10" customFormat="1" ht="37.44" customHeight="1">
      <c r="B99" s="232"/>
      <c r="C99" s="233"/>
      <c r="D99" s="234" t="s">
        <v>81</v>
      </c>
      <c r="E99" s="235" t="s">
        <v>161</v>
      </c>
      <c r="F99" s="235" t="s">
        <v>444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SUM(P100:P101)</f>
        <v>0</v>
      </c>
      <c r="Q99" s="240"/>
      <c r="R99" s="241">
        <f>SUM(R100:R101)</f>
        <v>0</v>
      </c>
      <c r="S99" s="240"/>
      <c r="T99" s="242">
        <f>SUM(T100:T101)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SUM(BK100:BK101)</f>
        <v>0</v>
      </c>
    </row>
    <row r="100" s="1" customFormat="1" ht="16.5" customHeight="1">
      <c r="B100" s="47"/>
      <c r="C100" s="192" t="s">
        <v>185</v>
      </c>
      <c r="D100" s="192" t="s">
        <v>156</v>
      </c>
      <c r="E100" s="193" t="s">
        <v>2319</v>
      </c>
      <c r="F100" s="194" t="s">
        <v>2320</v>
      </c>
      <c r="G100" s="195" t="s">
        <v>171</v>
      </c>
      <c r="H100" s="196">
        <v>6.9569999999999999</v>
      </c>
      <c r="I100" s="197"/>
      <c r="J100" s="198">
        <f>ROUND(I100*H100,2)</f>
        <v>0</v>
      </c>
      <c r="K100" s="194" t="s">
        <v>2110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16.5" customHeight="1">
      <c r="B101" s="47"/>
      <c r="C101" s="192" t="s">
        <v>215</v>
      </c>
      <c r="D101" s="192" t="s">
        <v>156</v>
      </c>
      <c r="E101" s="193" t="s">
        <v>2321</v>
      </c>
      <c r="F101" s="194" t="s">
        <v>2322</v>
      </c>
      <c r="G101" s="195" t="s">
        <v>159</v>
      </c>
      <c r="H101" s="196">
        <v>2.0800000000000001</v>
      </c>
      <c r="I101" s="197"/>
      <c r="J101" s="198">
        <f>ROUND(I101*H101,2)</f>
        <v>0</v>
      </c>
      <c r="K101" s="194" t="s">
        <v>2110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0" customFormat="1" ht="37.44" customHeight="1">
      <c r="B102" s="232"/>
      <c r="C102" s="233"/>
      <c r="D102" s="234" t="s">
        <v>81</v>
      </c>
      <c r="E102" s="235" t="s">
        <v>173</v>
      </c>
      <c r="F102" s="235" t="s">
        <v>2325</v>
      </c>
      <c r="G102" s="233"/>
      <c r="H102" s="233"/>
      <c r="I102" s="236"/>
      <c r="J102" s="237">
        <f>BK102</f>
        <v>0</v>
      </c>
      <c r="K102" s="233"/>
      <c r="L102" s="238"/>
      <c r="M102" s="239"/>
      <c r="N102" s="240"/>
      <c r="O102" s="240"/>
      <c r="P102" s="241">
        <f>SUM(P103:P105)</f>
        <v>0</v>
      </c>
      <c r="Q102" s="240"/>
      <c r="R102" s="241">
        <f>SUM(R103:R105)</f>
        <v>0</v>
      </c>
      <c r="S102" s="240"/>
      <c r="T102" s="242">
        <f>SUM(T103:T105)</f>
        <v>0</v>
      </c>
      <c r="AR102" s="243" t="s">
        <v>24</v>
      </c>
      <c r="AT102" s="244" t="s">
        <v>81</v>
      </c>
      <c r="AU102" s="244" t="s">
        <v>82</v>
      </c>
      <c r="AY102" s="243" t="s">
        <v>162</v>
      </c>
      <c r="BK102" s="245">
        <f>SUM(BK103:BK105)</f>
        <v>0</v>
      </c>
    </row>
    <row r="103" s="1" customFormat="1" ht="25.5" customHeight="1">
      <c r="B103" s="47"/>
      <c r="C103" s="192" t="s">
        <v>189</v>
      </c>
      <c r="D103" s="192" t="s">
        <v>156</v>
      </c>
      <c r="E103" s="193" t="s">
        <v>2422</v>
      </c>
      <c r="F103" s="194" t="s">
        <v>2423</v>
      </c>
      <c r="G103" s="195" t="s">
        <v>207</v>
      </c>
      <c r="H103" s="196">
        <v>38</v>
      </c>
      <c r="I103" s="197"/>
      <c r="J103" s="198">
        <f>ROUND(I103*H103,2)</f>
        <v>0</v>
      </c>
      <c r="K103" s="194" t="s">
        <v>2110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221</v>
      </c>
    </row>
    <row r="104" s="1" customFormat="1" ht="16.5" customHeight="1">
      <c r="B104" s="47"/>
      <c r="C104" s="204" t="s">
        <v>222</v>
      </c>
      <c r="D104" s="204" t="s">
        <v>261</v>
      </c>
      <c r="E104" s="205" t="s">
        <v>2424</v>
      </c>
      <c r="F104" s="206" t="s">
        <v>2425</v>
      </c>
      <c r="G104" s="207" t="s">
        <v>344</v>
      </c>
      <c r="H104" s="208">
        <v>38</v>
      </c>
      <c r="I104" s="209"/>
      <c r="J104" s="210">
        <f>ROUND(I104*H104,2)</f>
        <v>0</v>
      </c>
      <c r="K104" s="206" t="s">
        <v>2110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172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225</v>
      </c>
    </row>
    <row r="105" s="1" customFormat="1" ht="16.5" customHeight="1">
      <c r="B105" s="47"/>
      <c r="C105" s="192" t="s">
        <v>192</v>
      </c>
      <c r="D105" s="192" t="s">
        <v>156</v>
      </c>
      <c r="E105" s="193" t="s">
        <v>2426</v>
      </c>
      <c r="F105" s="194" t="s">
        <v>361</v>
      </c>
      <c r="G105" s="195" t="s">
        <v>196</v>
      </c>
      <c r="H105" s="196">
        <v>142.05199999999999</v>
      </c>
      <c r="I105" s="197"/>
      <c r="J105" s="198">
        <f>ROUND(I105*H105,2)</f>
        <v>0</v>
      </c>
      <c r="K105" s="194" t="s">
        <v>2110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228</v>
      </c>
    </row>
    <row r="106" s="10" customFormat="1" ht="37.44" customHeight="1">
      <c r="B106" s="232"/>
      <c r="C106" s="233"/>
      <c r="D106" s="234" t="s">
        <v>81</v>
      </c>
      <c r="E106" s="235" t="s">
        <v>172</v>
      </c>
      <c r="F106" s="235" t="s">
        <v>2333</v>
      </c>
      <c r="G106" s="233"/>
      <c r="H106" s="233"/>
      <c r="I106" s="236"/>
      <c r="J106" s="237">
        <f>BK106</f>
        <v>0</v>
      </c>
      <c r="K106" s="233"/>
      <c r="L106" s="238"/>
      <c r="M106" s="239"/>
      <c r="N106" s="240"/>
      <c r="O106" s="240"/>
      <c r="P106" s="241">
        <f>SUM(P107:P128)</f>
        <v>0</v>
      </c>
      <c r="Q106" s="240"/>
      <c r="R106" s="241">
        <f>SUM(R107:R128)</f>
        <v>0</v>
      </c>
      <c r="S106" s="240"/>
      <c r="T106" s="242">
        <f>SUM(T107:T128)</f>
        <v>0</v>
      </c>
      <c r="AR106" s="243" t="s">
        <v>24</v>
      </c>
      <c r="AT106" s="244" t="s">
        <v>81</v>
      </c>
      <c r="AU106" s="244" t="s">
        <v>82</v>
      </c>
      <c r="AY106" s="243" t="s">
        <v>162</v>
      </c>
      <c r="BK106" s="245">
        <f>SUM(BK107:BK128)</f>
        <v>0</v>
      </c>
    </row>
    <row r="107" s="1" customFormat="1" ht="16.5" customHeight="1">
      <c r="B107" s="47"/>
      <c r="C107" s="192" t="s">
        <v>9</v>
      </c>
      <c r="D107" s="192" t="s">
        <v>156</v>
      </c>
      <c r="E107" s="193" t="s">
        <v>2392</v>
      </c>
      <c r="F107" s="194" t="s">
        <v>2393</v>
      </c>
      <c r="G107" s="195" t="s">
        <v>207</v>
      </c>
      <c r="H107" s="196">
        <v>63.700000000000003</v>
      </c>
      <c r="I107" s="197"/>
      <c r="J107" s="198">
        <f>ROUND(I107*H107,2)</f>
        <v>0</v>
      </c>
      <c r="K107" s="194" t="s">
        <v>2110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231</v>
      </c>
    </row>
    <row r="108" s="1" customFormat="1" ht="16.5" customHeight="1">
      <c r="B108" s="47"/>
      <c r="C108" s="192" t="s">
        <v>197</v>
      </c>
      <c r="D108" s="192" t="s">
        <v>156</v>
      </c>
      <c r="E108" s="193" t="s">
        <v>2394</v>
      </c>
      <c r="F108" s="194" t="s">
        <v>2395</v>
      </c>
      <c r="G108" s="195" t="s">
        <v>207</v>
      </c>
      <c r="H108" s="196">
        <v>13.6</v>
      </c>
      <c r="I108" s="197"/>
      <c r="J108" s="198">
        <f>ROUND(I108*H108,2)</f>
        <v>0</v>
      </c>
      <c r="K108" s="194" t="s">
        <v>2110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234</v>
      </c>
    </row>
    <row r="109" s="1" customFormat="1" ht="16.5" customHeight="1">
      <c r="B109" s="47"/>
      <c r="C109" s="192" t="s">
        <v>235</v>
      </c>
      <c r="D109" s="192" t="s">
        <v>156</v>
      </c>
      <c r="E109" s="193" t="s">
        <v>2396</v>
      </c>
      <c r="F109" s="194" t="s">
        <v>2397</v>
      </c>
      <c r="G109" s="195" t="s">
        <v>207</v>
      </c>
      <c r="H109" s="196">
        <v>77.299999999999997</v>
      </c>
      <c r="I109" s="197"/>
      <c r="J109" s="198">
        <f>ROUND(I109*H109,2)</f>
        <v>0</v>
      </c>
      <c r="K109" s="194" t="s">
        <v>2110</v>
      </c>
      <c r="L109" s="73"/>
      <c r="M109" s="199" t="s">
        <v>37</v>
      </c>
      <c r="N109" s="200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161</v>
      </c>
      <c r="AT109" s="24" t="s">
        <v>156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238</v>
      </c>
    </row>
    <row r="110" s="1" customFormat="1" ht="16.5" customHeight="1">
      <c r="B110" s="47"/>
      <c r="C110" s="192" t="s">
        <v>200</v>
      </c>
      <c r="D110" s="192" t="s">
        <v>156</v>
      </c>
      <c r="E110" s="193" t="s">
        <v>2398</v>
      </c>
      <c r="F110" s="194" t="s">
        <v>2399</v>
      </c>
      <c r="G110" s="195" t="s">
        <v>2400</v>
      </c>
      <c r="H110" s="196">
        <v>4</v>
      </c>
      <c r="I110" s="197"/>
      <c r="J110" s="198">
        <f>ROUND(I110*H110,2)</f>
        <v>0</v>
      </c>
      <c r="K110" s="194" t="s">
        <v>2110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2401</v>
      </c>
      <c r="F111" s="194" t="s">
        <v>2402</v>
      </c>
      <c r="G111" s="195" t="s">
        <v>344</v>
      </c>
      <c r="H111" s="196">
        <v>4</v>
      </c>
      <c r="I111" s="197"/>
      <c r="J111" s="198">
        <f>ROUND(I111*H111,2)</f>
        <v>0</v>
      </c>
      <c r="K111" s="194" t="s">
        <v>2110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243</v>
      </c>
    </row>
    <row r="112" s="1" customFormat="1" ht="16.5" customHeight="1">
      <c r="B112" s="47"/>
      <c r="C112" s="192" t="s">
        <v>204</v>
      </c>
      <c r="D112" s="192" t="s">
        <v>156</v>
      </c>
      <c r="E112" s="193" t="s">
        <v>2403</v>
      </c>
      <c r="F112" s="194" t="s">
        <v>2404</v>
      </c>
      <c r="G112" s="195" t="s">
        <v>344</v>
      </c>
      <c r="H112" s="196">
        <v>3</v>
      </c>
      <c r="I112" s="197"/>
      <c r="J112" s="198">
        <f>ROUND(I112*H112,2)</f>
        <v>0</v>
      </c>
      <c r="K112" s="194" t="s">
        <v>2110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244</v>
      </c>
    </row>
    <row r="113" s="1" customFormat="1" ht="16.5" customHeight="1">
      <c r="B113" s="47"/>
      <c r="C113" s="192" t="s">
        <v>245</v>
      </c>
      <c r="D113" s="192" t="s">
        <v>156</v>
      </c>
      <c r="E113" s="193" t="s">
        <v>2405</v>
      </c>
      <c r="F113" s="194" t="s">
        <v>2406</v>
      </c>
      <c r="G113" s="195" t="s">
        <v>344</v>
      </c>
      <c r="H113" s="196">
        <v>1</v>
      </c>
      <c r="I113" s="197"/>
      <c r="J113" s="198">
        <f>ROUND(I113*H113,2)</f>
        <v>0</v>
      </c>
      <c r="K113" s="194" t="s">
        <v>2110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246</v>
      </c>
    </row>
    <row r="114" s="1" customFormat="1" ht="16.5" customHeight="1">
      <c r="B114" s="47"/>
      <c r="C114" s="192" t="s">
        <v>208</v>
      </c>
      <c r="D114" s="192" t="s">
        <v>156</v>
      </c>
      <c r="E114" s="193" t="s">
        <v>2407</v>
      </c>
      <c r="F114" s="194" t="s">
        <v>2408</v>
      </c>
      <c r="G114" s="195" t="s">
        <v>344</v>
      </c>
      <c r="H114" s="196">
        <v>2</v>
      </c>
      <c r="I114" s="197"/>
      <c r="J114" s="198">
        <f>ROUND(I114*H114,2)</f>
        <v>0</v>
      </c>
      <c r="K114" s="194" t="s">
        <v>2110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249</v>
      </c>
    </row>
    <row r="115" s="1" customFormat="1" ht="16.5" customHeight="1">
      <c r="B115" s="47"/>
      <c r="C115" s="192" t="s">
        <v>250</v>
      </c>
      <c r="D115" s="192" t="s">
        <v>156</v>
      </c>
      <c r="E115" s="193" t="s">
        <v>2409</v>
      </c>
      <c r="F115" s="194" t="s">
        <v>2410</v>
      </c>
      <c r="G115" s="195" t="s">
        <v>344</v>
      </c>
      <c r="H115" s="196">
        <v>4</v>
      </c>
      <c r="I115" s="197"/>
      <c r="J115" s="198">
        <f>ROUND(I115*H115,2)</f>
        <v>0</v>
      </c>
      <c r="K115" s="194" t="s">
        <v>2110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251</v>
      </c>
    </row>
    <row r="116" s="1" customFormat="1" ht="16.5" customHeight="1">
      <c r="B116" s="47"/>
      <c r="C116" s="192" t="s">
        <v>211</v>
      </c>
      <c r="D116" s="192" t="s">
        <v>156</v>
      </c>
      <c r="E116" s="193" t="s">
        <v>2411</v>
      </c>
      <c r="F116" s="194" t="s">
        <v>2412</v>
      </c>
      <c r="G116" s="195" t="s">
        <v>344</v>
      </c>
      <c r="H116" s="196">
        <v>4</v>
      </c>
      <c r="I116" s="197"/>
      <c r="J116" s="198">
        <f>ROUND(I116*H116,2)</f>
        <v>0</v>
      </c>
      <c r="K116" s="194" t="s">
        <v>2110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252</v>
      </c>
    </row>
    <row r="117" s="1" customFormat="1" ht="16.5" customHeight="1">
      <c r="B117" s="47"/>
      <c r="C117" s="192" t="s">
        <v>253</v>
      </c>
      <c r="D117" s="192" t="s">
        <v>156</v>
      </c>
      <c r="E117" s="193" t="s">
        <v>2427</v>
      </c>
      <c r="F117" s="194" t="s">
        <v>2428</v>
      </c>
      <c r="G117" s="195" t="s">
        <v>344</v>
      </c>
      <c r="H117" s="196">
        <v>1</v>
      </c>
      <c r="I117" s="197"/>
      <c r="J117" s="198">
        <f>ROUND(I117*H117,2)</f>
        <v>0</v>
      </c>
      <c r="K117" s="194" t="s">
        <v>2110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256</v>
      </c>
    </row>
    <row r="118" s="1" customFormat="1" ht="16.5" customHeight="1">
      <c r="B118" s="47"/>
      <c r="C118" s="192" t="s">
        <v>214</v>
      </c>
      <c r="D118" s="192" t="s">
        <v>156</v>
      </c>
      <c r="E118" s="193" t="s">
        <v>2429</v>
      </c>
      <c r="F118" s="194" t="s">
        <v>2430</v>
      </c>
      <c r="G118" s="195" t="s">
        <v>344</v>
      </c>
      <c r="H118" s="196">
        <v>1</v>
      </c>
      <c r="I118" s="197"/>
      <c r="J118" s="198">
        <f>ROUND(I118*H118,2)</f>
        <v>0</v>
      </c>
      <c r="K118" s="194" t="s">
        <v>2110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259</v>
      </c>
    </row>
    <row r="119" s="1" customFormat="1" ht="16.5" customHeight="1">
      <c r="B119" s="47"/>
      <c r="C119" s="192" t="s">
        <v>260</v>
      </c>
      <c r="D119" s="192" t="s">
        <v>156</v>
      </c>
      <c r="E119" s="193" t="s">
        <v>2431</v>
      </c>
      <c r="F119" s="194" t="s">
        <v>2432</v>
      </c>
      <c r="G119" s="195" t="s">
        <v>344</v>
      </c>
      <c r="H119" s="196">
        <v>1</v>
      </c>
      <c r="I119" s="197"/>
      <c r="J119" s="198">
        <f>ROUND(I119*H119,2)</f>
        <v>0</v>
      </c>
      <c r="K119" s="194" t="s">
        <v>2110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518</v>
      </c>
    </row>
    <row r="120" s="1" customFormat="1" ht="16.5" customHeight="1">
      <c r="B120" s="47"/>
      <c r="C120" s="192" t="s">
        <v>218</v>
      </c>
      <c r="D120" s="192" t="s">
        <v>156</v>
      </c>
      <c r="E120" s="193" t="s">
        <v>2350</v>
      </c>
      <c r="F120" s="194" t="s">
        <v>2351</v>
      </c>
      <c r="G120" s="195" t="s">
        <v>207</v>
      </c>
      <c r="H120" s="196">
        <v>77.299999999999997</v>
      </c>
      <c r="I120" s="197"/>
      <c r="J120" s="198">
        <f>ROUND(I120*H120,2)</f>
        <v>0</v>
      </c>
      <c r="K120" s="194" t="s">
        <v>2110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267</v>
      </c>
    </row>
    <row r="121" s="1" customFormat="1" ht="16.5" customHeight="1">
      <c r="B121" s="47"/>
      <c r="C121" s="204" t="s">
        <v>268</v>
      </c>
      <c r="D121" s="204" t="s">
        <v>261</v>
      </c>
      <c r="E121" s="205" t="s">
        <v>2413</v>
      </c>
      <c r="F121" s="206" t="s">
        <v>2414</v>
      </c>
      <c r="G121" s="207" t="s">
        <v>207</v>
      </c>
      <c r="H121" s="208">
        <v>77.299999999999997</v>
      </c>
      <c r="I121" s="209"/>
      <c r="J121" s="210">
        <f>ROUND(I121*H121,2)</f>
        <v>0</v>
      </c>
      <c r="K121" s="206" t="s">
        <v>2110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172</v>
      </c>
      <c r="AT121" s="24" t="s">
        <v>261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271</v>
      </c>
    </row>
    <row r="122" s="1" customFormat="1" ht="16.5" customHeight="1">
      <c r="B122" s="47"/>
      <c r="C122" s="204" t="s">
        <v>221</v>
      </c>
      <c r="D122" s="204" t="s">
        <v>261</v>
      </c>
      <c r="E122" s="205" t="s">
        <v>2433</v>
      </c>
      <c r="F122" s="206" t="s">
        <v>2434</v>
      </c>
      <c r="G122" s="207" t="s">
        <v>344</v>
      </c>
      <c r="H122" s="208">
        <v>2</v>
      </c>
      <c r="I122" s="209"/>
      <c r="J122" s="210">
        <f>ROUND(I122*H122,2)</f>
        <v>0</v>
      </c>
      <c r="K122" s="206" t="s">
        <v>2110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172</v>
      </c>
      <c r="AT122" s="24" t="s">
        <v>261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531</v>
      </c>
    </row>
    <row r="123" s="1" customFormat="1" ht="16.5" customHeight="1">
      <c r="B123" s="47"/>
      <c r="C123" s="204" t="s">
        <v>275</v>
      </c>
      <c r="D123" s="204" t="s">
        <v>261</v>
      </c>
      <c r="E123" s="205" t="s">
        <v>2435</v>
      </c>
      <c r="F123" s="206" t="s">
        <v>2436</v>
      </c>
      <c r="G123" s="207" t="s">
        <v>344</v>
      </c>
      <c r="H123" s="208">
        <v>5</v>
      </c>
      <c r="I123" s="209"/>
      <c r="J123" s="210">
        <f>ROUND(I123*H123,2)</f>
        <v>0</v>
      </c>
      <c r="K123" s="206" t="s">
        <v>2110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172</v>
      </c>
      <c r="AT123" s="24" t="s">
        <v>261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278</v>
      </c>
    </row>
    <row r="124" s="1" customFormat="1" ht="16.5" customHeight="1">
      <c r="B124" s="47"/>
      <c r="C124" s="204" t="s">
        <v>225</v>
      </c>
      <c r="D124" s="204" t="s">
        <v>261</v>
      </c>
      <c r="E124" s="205" t="s">
        <v>2437</v>
      </c>
      <c r="F124" s="206" t="s">
        <v>2438</v>
      </c>
      <c r="G124" s="207" t="s">
        <v>344</v>
      </c>
      <c r="H124" s="208">
        <v>10</v>
      </c>
      <c r="I124" s="209"/>
      <c r="J124" s="210">
        <f>ROUND(I124*H124,2)</f>
        <v>0</v>
      </c>
      <c r="K124" s="206" t="s">
        <v>2110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172</v>
      </c>
      <c r="AT124" s="24" t="s">
        <v>261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281</v>
      </c>
    </row>
    <row r="125" s="1" customFormat="1" ht="16.5" customHeight="1">
      <c r="B125" s="47"/>
      <c r="C125" s="204" t="s">
        <v>282</v>
      </c>
      <c r="D125" s="204" t="s">
        <v>261</v>
      </c>
      <c r="E125" s="205" t="s">
        <v>2417</v>
      </c>
      <c r="F125" s="206" t="s">
        <v>2439</v>
      </c>
      <c r="G125" s="207" t="s">
        <v>344</v>
      </c>
      <c r="H125" s="208">
        <v>2</v>
      </c>
      <c r="I125" s="209"/>
      <c r="J125" s="210">
        <f>ROUND(I125*H125,2)</f>
        <v>0</v>
      </c>
      <c r="K125" s="206" t="s">
        <v>2110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172</v>
      </c>
      <c r="AT125" s="24" t="s">
        <v>261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285</v>
      </c>
    </row>
    <row r="126" s="1" customFormat="1" ht="16.5" customHeight="1">
      <c r="B126" s="47"/>
      <c r="C126" s="204" t="s">
        <v>228</v>
      </c>
      <c r="D126" s="204" t="s">
        <v>261</v>
      </c>
      <c r="E126" s="205" t="s">
        <v>2440</v>
      </c>
      <c r="F126" s="206" t="s">
        <v>2441</v>
      </c>
      <c r="G126" s="207" t="s">
        <v>344</v>
      </c>
      <c r="H126" s="208">
        <v>2</v>
      </c>
      <c r="I126" s="209"/>
      <c r="J126" s="210">
        <f>ROUND(I126*H126,2)</f>
        <v>0</v>
      </c>
      <c r="K126" s="206" t="s">
        <v>2110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172</v>
      </c>
      <c r="AT126" s="24" t="s">
        <v>261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288</v>
      </c>
    </row>
    <row r="127" s="1" customFormat="1" ht="16.5" customHeight="1">
      <c r="B127" s="47"/>
      <c r="C127" s="192" t="s">
        <v>33</v>
      </c>
      <c r="D127" s="192" t="s">
        <v>156</v>
      </c>
      <c r="E127" s="193" t="s">
        <v>2370</v>
      </c>
      <c r="F127" s="194" t="s">
        <v>2371</v>
      </c>
      <c r="G127" s="195" t="s">
        <v>1911</v>
      </c>
      <c r="H127" s="196">
        <v>6</v>
      </c>
      <c r="I127" s="197"/>
      <c r="J127" s="198">
        <f>ROUND(I127*H127,2)</f>
        <v>0</v>
      </c>
      <c r="K127" s="194" t="s">
        <v>2110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291</v>
      </c>
    </row>
    <row r="128" s="1" customFormat="1" ht="16.5" customHeight="1">
      <c r="B128" s="47"/>
      <c r="C128" s="192" t="s">
        <v>231</v>
      </c>
      <c r="D128" s="192" t="s">
        <v>156</v>
      </c>
      <c r="E128" s="193" t="s">
        <v>2372</v>
      </c>
      <c r="F128" s="194" t="s">
        <v>2373</v>
      </c>
      <c r="G128" s="195" t="s">
        <v>1911</v>
      </c>
      <c r="H128" s="196">
        <v>16</v>
      </c>
      <c r="I128" s="197"/>
      <c r="J128" s="198">
        <f>ROUND(I128*H128,2)</f>
        <v>0</v>
      </c>
      <c r="K128" s="194" t="s">
        <v>2110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294</v>
      </c>
    </row>
    <row r="129" s="10" customFormat="1" ht="37.44" customHeight="1">
      <c r="B129" s="232"/>
      <c r="C129" s="233"/>
      <c r="D129" s="234" t="s">
        <v>81</v>
      </c>
      <c r="E129" s="235" t="s">
        <v>759</v>
      </c>
      <c r="F129" s="235" t="s">
        <v>1818</v>
      </c>
      <c r="G129" s="233"/>
      <c r="H129" s="233"/>
      <c r="I129" s="236"/>
      <c r="J129" s="237">
        <f>BK129</f>
        <v>0</v>
      </c>
      <c r="K129" s="233"/>
      <c r="L129" s="238"/>
      <c r="M129" s="239"/>
      <c r="N129" s="240"/>
      <c r="O129" s="240"/>
      <c r="P129" s="241">
        <f>P130</f>
        <v>0</v>
      </c>
      <c r="Q129" s="240"/>
      <c r="R129" s="241">
        <f>R130</f>
        <v>0</v>
      </c>
      <c r="S129" s="240"/>
      <c r="T129" s="242">
        <f>T130</f>
        <v>0</v>
      </c>
      <c r="AR129" s="243" t="s">
        <v>24</v>
      </c>
      <c r="AT129" s="244" t="s">
        <v>81</v>
      </c>
      <c r="AU129" s="244" t="s">
        <v>82</v>
      </c>
      <c r="AY129" s="243" t="s">
        <v>162</v>
      </c>
      <c r="BK129" s="245">
        <f>BK130</f>
        <v>0</v>
      </c>
    </row>
    <row r="130" s="1" customFormat="1" ht="16.5" customHeight="1">
      <c r="B130" s="47"/>
      <c r="C130" s="192" t="s">
        <v>295</v>
      </c>
      <c r="D130" s="192" t="s">
        <v>156</v>
      </c>
      <c r="E130" s="193" t="s">
        <v>2374</v>
      </c>
      <c r="F130" s="194" t="s">
        <v>2375</v>
      </c>
      <c r="G130" s="195" t="s">
        <v>196</v>
      </c>
      <c r="H130" s="196">
        <v>1.2649999999999999</v>
      </c>
      <c r="I130" s="197"/>
      <c r="J130" s="198">
        <f>ROUND(I130*H130,2)</f>
        <v>0</v>
      </c>
      <c r="K130" s="194" t="s">
        <v>2110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298</v>
      </c>
    </row>
    <row r="131" s="10" customFormat="1" ht="37.44" customHeight="1">
      <c r="B131" s="232"/>
      <c r="C131" s="233"/>
      <c r="D131" s="234" t="s">
        <v>81</v>
      </c>
      <c r="E131" s="235" t="s">
        <v>1841</v>
      </c>
      <c r="F131" s="235" t="s">
        <v>1842</v>
      </c>
      <c r="G131" s="233"/>
      <c r="H131" s="233"/>
      <c r="I131" s="236"/>
      <c r="J131" s="237">
        <f>BK131</f>
        <v>0</v>
      </c>
      <c r="K131" s="233"/>
      <c r="L131" s="238"/>
      <c r="M131" s="239"/>
      <c r="N131" s="240"/>
      <c r="O131" s="240"/>
      <c r="P131" s="241">
        <f>SUM(P132:P133)</f>
        <v>0</v>
      </c>
      <c r="Q131" s="240"/>
      <c r="R131" s="241">
        <f>SUM(R132:R133)</f>
        <v>0</v>
      </c>
      <c r="S131" s="240"/>
      <c r="T131" s="242">
        <f>SUM(T132:T133)</f>
        <v>0</v>
      </c>
      <c r="AR131" s="243" t="s">
        <v>91</v>
      </c>
      <c r="AT131" s="244" t="s">
        <v>81</v>
      </c>
      <c r="AU131" s="244" t="s">
        <v>82</v>
      </c>
      <c r="AY131" s="243" t="s">
        <v>162</v>
      </c>
      <c r="BK131" s="245">
        <f>SUM(BK132:BK133)</f>
        <v>0</v>
      </c>
    </row>
    <row r="132" s="1" customFormat="1" ht="25.5" customHeight="1">
      <c r="B132" s="47"/>
      <c r="C132" s="192" t="s">
        <v>234</v>
      </c>
      <c r="D132" s="192" t="s">
        <v>156</v>
      </c>
      <c r="E132" s="193" t="s">
        <v>2140</v>
      </c>
      <c r="F132" s="194" t="s">
        <v>2141</v>
      </c>
      <c r="G132" s="195" t="s">
        <v>344</v>
      </c>
      <c r="H132" s="196">
        <v>3</v>
      </c>
      <c r="I132" s="197"/>
      <c r="J132" s="198">
        <f>ROUND(I132*H132,2)</f>
        <v>0</v>
      </c>
      <c r="K132" s="194" t="s">
        <v>2110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185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185</v>
      </c>
      <c r="BM132" s="24" t="s">
        <v>301</v>
      </c>
    </row>
    <row r="133" s="1" customFormat="1" ht="16.5" customHeight="1">
      <c r="B133" s="47"/>
      <c r="C133" s="192" t="s">
        <v>302</v>
      </c>
      <c r="D133" s="192" t="s">
        <v>156</v>
      </c>
      <c r="E133" s="193" t="s">
        <v>2148</v>
      </c>
      <c r="F133" s="194" t="s">
        <v>1876</v>
      </c>
      <c r="G133" s="195" t="s">
        <v>196</v>
      </c>
      <c r="H133" s="196">
        <v>0.22900000000000001</v>
      </c>
      <c r="I133" s="197"/>
      <c r="J133" s="198">
        <f>ROUND(I133*H133,2)</f>
        <v>0</v>
      </c>
      <c r="K133" s="194" t="s">
        <v>2110</v>
      </c>
      <c r="L133" s="73"/>
      <c r="M133" s="199" t="s">
        <v>37</v>
      </c>
      <c r="N133" s="214" t="s">
        <v>53</v>
      </c>
      <c r="O133" s="215"/>
      <c r="P133" s="216">
        <f>O133*H133</f>
        <v>0</v>
      </c>
      <c r="Q133" s="216">
        <v>0</v>
      </c>
      <c r="R133" s="216">
        <f>Q133*H133</f>
        <v>0</v>
      </c>
      <c r="S133" s="216">
        <v>0</v>
      </c>
      <c r="T133" s="217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305</v>
      </c>
    </row>
    <row r="134" s="1" customFormat="1" ht="6.96" customHeight="1">
      <c r="B134" s="68"/>
      <c r="C134" s="69"/>
      <c r="D134" s="69"/>
      <c r="E134" s="69"/>
      <c r="F134" s="69"/>
      <c r="G134" s="69"/>
      <c r="H134" s="69"/>
      <c r="I134" s="167"/>
      <c r="J134" s="69"/>
      <c r="K134" s="69"/>
      <c r="L134" s="73"/>
    </row>
  </sheetData>
  <sheetProtection sheet="1" autoFilter="0" formatColumns="0" formatRows="0" objects="1" scenarios="1" spinCount="100000" saltValue="cdDw9HwBElFewGGSupON7TrWbQ8amtYgqEYFgrD6MY4OXguGe740Fd65S8TEJcsc0Q2VXWFvCghGLqbprc/AFQ==" hashValue="cexEROxqZ8FvSuTD1D6x2LbYQKfFXy0If+8mBkwlJXeL3CAN/80boUTugQMvs4xod6nW85GmyctI/9asx+K31A==" algorithmName="SHA-512" password="CC35"/>
  <autoFilter ref="C81:K133"/>
  <mergeCells count="10">
    <mergeCell ref="E7:H7"/>
    <mergeCell ref="E9:H9"/>
    <mergeCell ref="E24:H24"/>
    <mergeCell ref="E45:H45"/>
    <mergeCell ref="E47:H47"/>
    <mergeCell ref="J51:J52"/>
    <mergeCell ref="E72:H72"/>
    <mergeCell ref="E74:H74"/>
    <mergeCell ref="G1:H1"/>
    <mergeCell ref="L2:V2"/>
  </mergeCells>
  <hyperlinks>
    <hyperlink ref="F1:G1" location="C2" display="1) Krycí list soupisu"/>
    <hyperlink ref="G1:H1" location="C54" display="2) Rekapitulace"/>
    <hyperlink ref="J1" location="C8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2442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ROUND(J81,2)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ROUND(SUM(BE81:BE111), 2)</f>
        <v>0</v>
      </c>
      <c r="G30" s="48"/>
      <c r="H30" s="48"/>
      <c r="I30" s="159">
        <v>0.20999999999999999</v>
      </c>
      <c r="J30" s="158">
        <f>ROUND(ROUND((SUM(BE81:BE111)),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ROUND(SUM(BF81:BF111), 2)</f>
        <v>0</v>
      </c>
      <c r="G31" s="48"/>
      <c r="H31" s="48"/>
      <c r="I31" s="159">
        <v>0.14999999999999999</v>
      </c>
      <c r="J31" s="158">
        <f>ROUND(ROUND((SUM(BF81:BF111)),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ROUND(SUM(BG81:BG111),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ROUND(SUM(BH81:BH111),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ROUND(SUM(BI81:BI111),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>SO 08 - SO 08 Odlučovač lehkých kapalin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J81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2280</v>
      </c>
      <c r="E57" s="221"/>
      <c r="F57" s="221"/>
      <c r="G57" s="221"/>
      <c r="H57" s="221"/>
      <c r="I57" s="222"/>
      <c r="J57" s="223">
        <f>J82</f>
        <v>0</v>
      </c>
      <c r="K57" s="224"/>
    </row>
    <row r="58" s="8" customFormat="1" ht="24.96" customHeight="1">
      <c r="B58" s="218"/>
      <c r="C58" s="219"/>
      <c r="D58" s="220" t="s">
        <v>1789</v>
      </c>
      <c r="E58" s="221"/>
      <c r="F58" s="221"/>
      <c r="G58" s="221"/>
      <c r="H58" s="221"/>
      <c r="I58" s="222"/>
      <c r="J58" s="223">
        <f>J96</f>
        <v>0</v>
      </c>
      <c r="K58" s="224"/>
    </row>
    <row r="59" s="8" customFormat="1" ht="24.96" customHeight="1">
      <c r="B59" s="218"/>
      <c r="C59" s="219"/>
      <c r="D59" s="220" t="s">
        <v>2282</v>
      </c>
      <c r="E59" s="221"/>
      <c r="F59" s="221"/>
      <c r="G59" s="221"/>
      <c r="H59" s="221"/>
      <c r="I59" s="222"/>
      <c r="J59" s="223">
        <f>J99</f>
        <v>0</v>
      </c>
      <c r="K59" s="224"/>
    </row>
    <row r="60" s="8" customFormat="1" ht="24.96" customHeight="1">
      <c r="B60" s="218"/>
      <c r="C60" s="219"/>
      <c r="D60" s="220" t="s">
        <v>1792</v>
      </c>
      <c r="E60" s="221"/>
      <c r="F60" s="221"/>
      <c r="G60" s="221"/>
      <c r="H60" s="221"/>
      <c r="I60" s="222"/>
      <c r="J60" s="223">
        <f>J107</f>
        <v>0</v>
      </c>
      <c r="K60" s="224"/>
    </row>
    <row r="61" s="8" customFormat="1" ht="24.96" customHeight="1">
      <c r="B61" s="218"/>
      <c r="C61" s="219"/>
      <c r="D61" s="220" t="s">
        <v>2443</v>
      </c>
      <c r="E61" s="221"/>
      <c r="F61" s="221"/>
      <c r="G61" s="221"/>
      <c r="H61" s="221"/>
      <c r="I61" s="222"/>
      <c r="J61" s="223">
        <f>J109</f>
        <v>0</v>
      </c>
      <c r="K61" s="224"/>
    </row>
    <row r="62" s="1" customFormat="1" ht="21.84" customHeight="1">
      <c r="B62" s="47"/>
      <c r="C62" s="48"/>
      <c r="D62" s="48"/>
      <c r="E62" s="48"/>
      <c r="F62" s="48"/>
      <c r="G62" s="48"/>
      <c r="H62" s="48"/>
      <c r="I62" s="145"/>
      <c r="J62" s="48"/>
      <c r="K62" s="52"/>
    </row>
    <row r="63" s="1" customFormat="1" ht="6.96" customHeight="1">
      <c r="B63" s="68"/>
      <c r="C63" s="69"/>
      <c r="D63" s="69"/>
      <c r="E63" s="69"/>
      <c r="F63" s="69"/>
      <c r="G63" s="69"/>
      <c r="H63" s="69"/>
      <c r="I63" s="167"/>
      <c r="J63" s="69"/>
      <c r="K63" s="70"/>
    </row>
    <row r="67" s="1" customFormat="1" ht="6.96" customHeight="1">
      <c r="B67" s="71"/>
      <c r="C67" s="72"/>
      <c r="D67" s="72"/>
      <c r="E67" s="72"/>
      <c r="F67" s="72"/>
      <c r="G67" s="72"/>
      <c r="H67" s="72"/>
      <c r="I67" s="170"/>
      <c r="J67" s="72"/>
      <c r="K67" s="72"/>
      <c r="L67" s="73"/>
    </row>
    <row r="68" s="1" customFormat="1" ht="36.96" customHeight="1">
      <c r="B68" s="47"/>
      <c r="C68" s="74" t="s">
        <v>142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4.4" customHeight="1">
      <c r="B70" s="47"/>
      <c r="C70" s="77" t="s">
        <v>18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6.5" customHeight="1">
      <c r="B71" s="47"/>
      <c r="C71" s="75"/>
      <c r="D71" s="75"/>
      <c r="E71" s="179" t="str">
        <f>E7</f>
        <v>Rekonstrukce a přístavby hasičské zbrojnice Hošťálkovice</v>
      </c>
      <c r="F71" s="77"/>
      <c r="G71" s="77"/>
      <c r="H71" s="77"/>
      <c r="I71" s="178"/>
      <c r="J71" s="75"/>
      <c r="K71" s="75"/>
      <c r="L71" s="73"/>
    </row>
    <row r="72" s="1" customFormat="1" ht="14.4" customHeight="1">
      <c r="B72" s="47"/>
      <c r="C72" s="77" t="s">
        <v>134</v>
      </c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7.25" customHeight="1">
      <c r="B73" s="47"/>
      <c r="C73" s="75"/>
      <c r="D73" s="75"/>
      <c r="E73" s="83" t="str">
        <f>E9</f>
        <v>SO 08 - SO 08 Odlučovač lehkých kapalin</v>
      </c>
      <c r="F73" s="75"/>
      <c r="G73" s="75"/>
      <c r="H73" s="75"/>
      <c r="I73" s="178"/>
      <c r="J73" s="75"/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 ht="18" customHeight="1">
      <c r="B75" s="47"/>
      <c r="C75" s="77" t="s">
        <v>25</v>
      </c>
      <c r="D75" s="75"/>
      <c r="E75" s="75"/>
      <c r="F75" s="180" t="str">
        <f>F12</f>
        <v xml:space="preserve"> </v>
      </c>
      <c r="G75" s="75"/>
      <c r="H75" s="75"/>
      <c r="I75" s="181" t="s">
        <v>27</v>
      </c>
      <c r="J75" s="86" t="str">
        <f>IF(J12="","",J12)</f>
        <v>2. 12. 2016</v>
      </c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>
      <c r="B77" s="47"/>
      <c r="C77" s="77" t="s">
        <v>35</v>
      </c>
      <c r="D77" s="75"/>
      <c r="E77" s="75"/>
      <c r="F77" s="180" t="str">
        <f>E15</f>
        <v xml:space="preserve">Statutární město Ostrava,MOb Hošťálkovice </v>
      </c>
      <c r="G77" s="75"/>
      <c r="H77" s="75"/>
      <c r="I77" s="181" t="s">
        <v>42</v>
      </c>
      <c r="J77" s="180" t="str">
        <f>E21</f>
        <v xml:space="preserve">Lenka Jerakasová </v>
      </c>
      <c r="K77" s="75"/>
      <c r="L77" s="73"/>
    </row>
    <row r="78" s="1" customFormat="1" ht="14.4" customHeight="1">
      <c r="B78" s="47"/>
      <c r="C78" s="77" t="s">
        <v>40</v>
      </c>
      <c r="D78" s="75"/>
      <c r="E78" s="75"/>
      <c r="F78" s="180" t="str">
        <f>IF(E18="","",E18)</f>
        <v/>
      </c>
      <c r="G78" s="75"/>
      <c r="H78" s="75"/>
      <c r="I78" s="178"/>
      <c r="J78" s="75"/>
      <c r="K78" s="75"/>
      <c r="L78" s="73"/>
    </row>
    <row r="79" s="1" customFormat="1" ht="10.32" customHeight="1">
      <c r="B79" s="47"/>
      <c r="C79" s="75"/>
      <c r="D79" s="75"/>
      <c r="E79" s="75"/>
      <c r="F79" s="75"/>
      <c r="G79" s="75"/>
      <c r="H79" s="75"/>
      <c r="I79" s="178"/>
      <c r="J79" s="75"/>
      <c r="K79" s="75"/>
      <c r="L79" s="73"/>
    </row>
    <row r="80" s="7" customFormat="1" ht="29.28" customHeight="1">
      <c r="B80" s="182"/>
      <c r="C80" s="183" t="s">
        <v>143</v>
      </c>
      <c r="D80" s="184" t="s">
        <v>67</v>
      </c>
      <c r="E80" s="184" t="s">
        <v>63</v>
      </c>
      <c r="F80" s="184" t="s">
        <v>144</v>
      </c>
      <c r="G80" s="184" t="s">
        <v>145</v>
      </c>
      <c r="H80" s="184" t="s">
        <v>146</v>
      </c>
      <c r="I80" s="185" t="s">
        <v>147</v>
      </c>
      <c r="J80" s="184" t="s">
        <v>139</v>
      </c>
      <c r="K80" s="186" t="s">
        <v>148</v>
      </c>
      <c r="L80" s="187"/>
      <c r="M80" s="103" t="s">
        <v>149</v>
      </c>
      <c r="N80" s="104" t="s">
        <v>52</v>
      </c>
      <c r="O80" s="104" t="s">
        <v>150</v>
      </c>
      <c r="P80" s="104" t="s">
        <v>151</v>
      </c>
      <c r="Q80" s="104" t="s">
        <v>152</v>
      </c>
      <c r="R80" s="104" t="s">
        <v>153</v>
      </c>
      <c r="S80" s="104" t="s">
        <v>154</v>
      </c>
      <c r="T80" s="105" t="s">
        <v>155</v>
      </c>
    </row>
    <row r="81" s="1" customFormat="1" ht="29.28" customHeight="1">
      <c r="B81" s="47"/>
      <c r="C81" s="109" t="s">
        <v>140</v>
      </c>
      <c r="D81" s="75"/>
      <c r="E81" s="75"/>
      <c r="F81" s="75"/>
      <c r="G81" s="75"/>
      <c r="H81" s="75"/>
      <c r="I81" s="178"/>
      <c r="J81" s="188">
        <f>BK81</f>
        <v>0</v>
      </c>
      <c r="K81" s="75"/>
      <c r="L81" s="73"/>
      <c r="M81" s="106"/>
      <c r="N81" s="107"/>
      <c r="O81" s="107"/>
      <c r="P81" s="189">
        <f>P82+P96+P99+P107+P109</f>
        <v>0</v>
      </c>
      <c r="Q81" s="107"/>
      <c r="R81" s="189">
        <f>R82+R96+R99+R107+R109</f>
        <v>0</v>
      </c>
      <c r="S81" s="107"/>
      <c r="T81" s="190">
        <f>T82+T96+T99+T107+T109</f>
        <v>0</v>
      </c>
      <c r="AT81" s="24" t="s">
        <v>81</v>
      </c>
      <c r="AU81" s="24" t="s">
        <v>141</v>
      </c>
      <c r="BK81" s="191">
        <f>BK82+BK96+BK99+BK107+BK109</f>
        <v>0</v>
      </c>
    </row>
    <row r="82" s="10" customFormat="1" ht="37.44" customHeight="1">
      <c r="B82" s="232"/>
      <c r="C82" s="233"/>
      <c r="D82" s="234" t="s">
        <v>81</v>
      </c>
      <c r="E82" s="235" t="s">
        <v>24</v>
      </c>
      <c r="F82" s="235" t="s">
        <v>1270</v>
      </c>
      <c r="G82" s="233"/>
      <c r="H82" s="233"/>
      <c r="I82" s="236"/>
      <c r="J82" s="237">
        <f>BK82</f>
        <v>0</v>
      </c>
      <c r="K82" s="233"/>
      <c r="L82" s="238"/>
      <c r="M82" s="239"/>
      <c r="N82" s="240"/>
      <c r="O82" s="240"/>
      <c r="P82" s="241">
        <f>SUM(P83:P95)</f>
        <v>0</v>
      </c>
      <c r="Q82" s="240"/>
      <c r="R82" s="241">
        <f>SUM(R83:R95)</f>
        <v>0</v>
      </c>
      <c r="S82" s="240"/>
      <c r="T82" s="242">
        <f>SUM(T83:T95)</f>
        <v>0</v>
      </c>
      <c r="AR82" s="243" t="s">
        <v>24</v>
      </c>
      <c r="AT82" s="244" t="s">
        <v>81</v>
      </c>
      <c r="AU82" s="244" t="s">
        <v>82</v>
      </c>
      <c r="AY82" s="243" t="s">
        <v>162</v>
      </c>
      <c r="BK82" s="245">
        <f>SUM(BK83:BK95)</f>
        <v>0</v>
      </c>
    </row>
    <row r="83" s="1" customFormat="1" ht="16.5" customHeight="1">
      <c r="B83" s="47"/>
      <c r="C83" s="192" t="s">
        <v>24</v>
      </c>
      <c r="D83" s="192" t="s">
        <v>156</v>
      </c>
      <c r="E83" s="193" t="s">
        <v>2444</v>
      </c>
      <c r="F83" s="194" t="s">
        <v>2445</v>
      </c>
      <c r="G83" s="195" t="s">
        <v>171</v>
      </c>
      <c r="H83" s="196">
        <v>31.443000000000001</v>
      </c>
      <c r="I83" s="197"/>
      <c r="J83" s="198">
        <f>ROUND(I83*H83,2)</f>
        <v>0</v>
      </c>
      <c r="K83" s="194" t="s">
        <v>2110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24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91</v>
      </c>
    </row>
    <row r="84" s="1" customFormat="1" ht="16.5" customHeight="1">
      <c r="B84" s="47"/>
      <c r="C84" s="192" t="s">
        <v>91</v>
      </c>
      <c r="D84" s="192" t="s">
        <v>156</v>
      </c>
      <c r="E84" s="193" t="s">
        <v>2446</v>
      </c>
      <c r="F84" s="194" t="s">
        <v>2447</v>
      </c>
      <c r="G84" s="195" t="s">
        <v>171</v>
      </c>
      <c r="H84" s="196">
        <v>31.449999999999999</v>
      </c>
      <c r="I84" s="197"/>
      <c r="J84" s="198">
        <f>ROUND(I84*H84,2)</f>
        <v>0</v>
      </c>
      <c r="K84" s="194" t="s">
        <v>2110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24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161</v>
      </c>
    </row>
    <row r="85" s="1" customFormat="1" ht="16.5" customHeight="1">
      <c r="B85" s="47"/>
      <c r="C85" s="192" t="s">
        <v>165</v>
      </c>
      <c r="D85" s="192" t="s">
        <v>156</v>
      </c>
      <c r="E85" s="193" t="s">
        <v>2296</v>
      </c>
      <c r="F85" s="194" t="s">
        <v>2297</v>
      </c>
      <c r="G85" s="195" t="s">
        <v>159</v>
      </c>
      <c r="H85" s="196">
        <v>20.399999999999999</v>
      </c>
      <c r="I85" s="197"/>
      <c r="J85" s="198">
        <f>ROUND(I85*H85,2)</f>
        <v>0</v>
      </c>
      <c r="K85" s="194" t="s">
        <v>2110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24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168</v>
      </c>
    </row>
    <row r="86" s="1" customFormat="1" ht="16.5" customHeight="1">
      <c r="B86" s="47"/>
      <c r="C86" s="192" t="s">
        <v>161</v>
      </c>
      <c r="D86" s="192" t="s">
        <v>156</v>
      </c>
      <c r="E86" s="193" t="s">
        <v>2448</v>
      </c>
      <c r="F86" s="194" t="s">
        <v>2449</v>
      </c>
      <c r="G86" s="195" t="s">
        <v>159</v>
      </c>
      <c r="H86" s="196">
        <v>20.399999999999999</v>
      </c>
      <c r="I86" s="197"/>
      <c r="J86" s="198">
        <f>ROUND(I86*H86,2)</f>
        <v>0</v>
      </c>
      <c r="K86" s="194" t="s">
        <v>2110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24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172</v>
      </c>
    </row>
    <row r="87" s="1" customFormat="1" ht="16.5" customHeight="1">
      <c r="B87" s="47"/>
      <c r="C87" s="192" t="s">
        <v>173</v>
      </c>
      <c r="D87" s="192" t="s">
        <v>156</v>
      </c>
      <c r="E87" s="193" t="s">
        <v>2298</v>
      </c>
      <c r="F87" s="194" t="s">
        <v>2299</v>
      </c>
      <c r="G87" s="195" t="s">
        <v>171</v>
      </c>
      <c r="H87" s="196">
        <v>31.449999999999999</v>
      </c>
      <c r="I87" s="197"/>
      <c r="J87" s="198">
        <f>ROUND(I87*H87,2)</f>
        <v>0</v>
      </c>
      <c r="K87" s="194" t="s">
        <v>2110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24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29</v>
      </c>
    </row>
    <row r="88" s="1" customFormat="1" ht="16.5" customHeight="1">
      <c r="B88" s="47"/>
      <c r="C88" s="192" t="s">
        <v>168</v>
      </c>
      <c r="D88" s="192" t="s">
        <v>156</v>
      </c>
      <c r="E88" s="193" t="s">
        <v>2300</v>
      </c>
      <c r="F88" s="194" t="s">
        <v>2301</v>
      </c>
      <c r="G88" s="195" t="s">
        <v>171</v>
      </c>
      <c r="H88" s="196">
        <v>31.449999999999999</v>
      </c>
      <c r="I88" s="197"/>
      <c r="J88" s="198">
        <f>ROUND(I88*H88,2)</f>
        <v>0</v>
      </c>
      <c r="K88" s="194" t="s">
        <v>2110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24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178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1286</v>
      </c>
      <c r="F89" s="194" t="s">
        <v>191</v>
      </c>
      <c r="G89" s="195" t="s">
        <v>171</v>
      </c>
      <c r="H89" s="196">
        <v>6.5</v>
      </c>
      <c r="I89" s="197"/>
      <c r="J89" s="198">
        <f>ROUND(I89*H89,2)</f>
        <v>0</v>
      </c>
      <c r="K89" s="194" t="s">
        <v>2110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24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182</v>
      </c>
    </row>
    <row r="90" s="1" customFormat="1" ht="16.5" customHeight="1">
      <c r="B90" s="47"/>
      <c r="C90" s="192" t="s">
        <v>172</v>
      </c>
      <c r="D90" s="192" t="s">
        <v>156</v>
      </c>
      <c r="E90" s="193" t="s">
        <v>2302</v>
      </c>
      <c r="F90" s="194" t="s">
        <v>2303</v>
      </c>
      <c r="G90" s="195" t="s">
        <v>171</v>
      </c>
      <c r="H90" s="196">
        <v>65</v>
      </c>
      <c r="I90" s="197"/>
      <c r="J90" s="198">
        <f>ROUND(I90*H90,2)</f>
        <v>0</v>
      </c>
      <c r="K90" s="194" t="s">
        <v>2110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185</v>
      </c>
    </row>
    <row r="91" s="1" customFormat="1" ht="16.5" customHeight="1">
      <c r="B91" s="47"/>
      <c r="C91" s="192" t="s">
        <v>186</v>
      </c>
      <c r="D91" s="192" t="s">
        <v>156</v>
      </c>
      <c r="E91" s="193" t="s">
        <v>1288</v>
      </c>
      <c r="F91" s="194" t="s">
        <v>184</v>
      </c>
      <c r="G91" s="195" t="s">
        <v>171</v>
      </c>
      <c r="H91" s="196">
        <v>6.5</v>
      </c>
      <c r="I91" s="197"/>
      <c r="J91" s="198">
        <f>ROUND(I91*H91,2)</f>
        <v>0</v>
      </c>
      <c r="K91" s="194" t="s">
        <v>2110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24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189</v>
      </c>
    </row>
    <row r="92" s="1" customFormat="1" ht="16.5" customHeight="1">
      <c r="B92" s="47"/>
      <c r="C92" s="192" t="s">
        <v>29</v>
      </c>
      <c r="D92" s="192" t="s">
        <v>156</v>
      </c>
      <c r="E92" s="193" t="s">
        <v>2304</v>
      </c>
      <c r="F92" s="194" t="s">
        <v>2305</v>
      </c>
      <c r="G92" s="195" t="s">
        <v>171</v>
      </c>
      <c r="H92" s="196">
        <v>6.5</v>
      </c>
      <c r="I92" s="197"/>
      <c r="J92" s="198">
        <f>ROUND(I92*H92,2)</f>
        <v>0</v>
      </c>
      <c r="K92" s="194" t="s">
        <v>2110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192</v>
      </c>
    </row>
    <row r="93" s="1" customFormat="1" ht="16.5" customHeight="1">
      <c r="B93" s="47"/>
      <c r="C93" s="192" t="s">
        <v>193</v>
      </c>
      <c r="D93" s="192" t="s">
        <v>156</v>
      </c>
      <c r="E93" s="193" t="s">
        <v>1292</v>
      </c>
      <c r="F93" s="194" t="s">
        <v>2306</v>
      </c>
      <c r="G93" s="195" t="s">
        <v>196</v>
      </c>
      <c r="H93" s="196">
        <v>11.050000000000001</v>
      </c>
      <c r="I93" s="197"/>
      <c r="J93" s="198">
        <f>ROUND(I93*H93,2)</f>
        <v>0</v>
      </c>
      <c r="K93" s="194" t="s">
        <v>2110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197</v>
      </c>
    </row>
    <row r="94" s="1" customFormat="1" ht="16.5" customHeight="1">
      <c r="B94" s="47"/>
      <c r="C94" s="192" t="s">
        <v>178</v>
      </c>
      <c r="D94" s="192" t="s">
        <v>156</v>
      </c>
      <c r="E94" s="193" t="s">
        <v>2313</v>
      </c>
      <c r="F94" s="194" t="s">
        <v>2314</v>
      </c>
      <c r="G94" s="195" t="s">
        <v>171</v>
      </c>
      <c r="H94" s="196">
        <v>24.949999999999999</v>
      </c>
      <c r="I94" s="197"/>
      <c r="J94" s="198">
        <f>ROUND(I94*H94,2)</f>
        <v>0</v>
      </c>
      <c r="K94" s="194" t="s">
        <v>2110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200</v>
      </c>
    </row>
    <row r="95" s="1" customFormat="1" ht="16.5" customHeight="1">
      <c r="B95" s="47"/>
      <c r="C95" s="192" t="s">
        <v>201</v>
      </c>
      <c r="D95" s="192" t="s">
        <v>156</v>
      </c>
      <c r="E95" s="193" t="s">
        <v>2315</v>
      </c>
      <c r="F95" s="194" t="s">
        <v>2316</v>
      </c>
      <c r="G95" s="195" t="s">
        <v>171</v>
      </c>
      <c r="H95" s="196">
        <v>24.949999999999999</v>
      </c>
      <c r="I95" s="197"/>
      <c r="J95" s="198">
        <f>ROUND(I95*H95,2)</f>
        <v>0</v>
      </c>
      <c r="K95" s="194" t="s">
        <v>2110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204</v>
      </c>
    </row>
    <row r="96" s="10" customFormat="1" ht="37.44" customHeight="1">
      <c r="B96" s="232"/>
      <c r="C96" s="233"/>
      <c r="D96" s="234" t="s">
        <v>81</v>
      </c>
      <c r="E96" s="235" t="s">
        <v>161</v>
      </c>
      <c r="F96" s="235" t="s">
        <v>444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SUM(P97:P98)</f>
        <v>0</v>
      </c>
      <c r="Q96" s="240"/>
      <c r="R96" s="241">
        <f>SUM(R97:R98)</f>
        <v>0</v>
      </c>
      <c r="S96" s="240"/>
      <c r="T96" s="242">
        <f>SUM(T97:T98)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SUM(BK97:BK98)</f>
        <v>0</v>
      </c>
    </row>
    <row r="97" s="1" customFormat="1" ht="16.5" customHeight="1">
      <c r="B97" s="47"/>
      <c r="C97" s="192" t="s">
        <v>182</v>
      </c>
      <c r="D97" s="192" t="s">
        <v>156</v>
      </c>
      <c r="E97" s="193" t="s">
        <v>2321</v>
      </c>
      <c r="F97" s="194" t="s">
        <v>2322</v>
      </c>
      <c r="G97" s="195" t="s">
        <v>159</v>
      </c>
      <c r="H97" s="196">
        <v>4</v>
      </c>
      <c r="I97" s="197"/>
      <c r="J97" s="198">
        <f>ROUND(I97*H97,2)</f>
        <v>0</v>
      </c>
      <c r="K97" s="194" t="s">
        <v>2110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208</v>
      </c>
    </row>
    <row r="98" s="1" customFormat="1" ht="16.5" customHeight="1">
      <c r="B98" s="47"/>
      <c r="C98" s="192" t="s">
        <v>10</v>
      </c>
      <c r="D98" s="192" t="s">
        <v>156</v>
      </c>
      <c r="E98" s="193" t="s">
        <v>2323</v>
      </c>
      <c r="F98" s="194" t="s">
        <v>2450</v>
      </c>
      <c r="G98" s="195" t="s">
        <v>171</v>
      </c>
      <c r="H98" s="196">
        <v>0.59999999999999998</v>
      </c>
      <c r="I98" s="197"/>
      <c r="J98" s="198">
        <f>ROUND(I98*H98,2)</f>
        <v>0</v>
      </c>
      <c r="K98" s="194" t="s">
        <v>2110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211</v>
      </c>
    </row>
    <row r="99" s="10" customFormat="1" ht="37.44" customHeight="1">
      <c r="B99" s="232"/>
      <c r="C99" s="233"/>
      <c r="D99" s="234" t="s">
        <v>81</v>
      </c>
      <c r="E99" s="235" t="s">
        <v>172</v>
      </c>
      <c r="F99" s="235" t="s">
        <v>2333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SUM(P100:P106)</f>
        <v>0</v>
      </c>
      <c r="Q99" s="240"/>
      <c r="R99" s="241">
        <f>SUM(R100:R106)</f>
        <v>0</v>
      </c>
      <c r="S99" s="240"/>
      <c r="T99" s="242">
        <f>SUM(T100:T106)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SUM(BK100:BK106)</f>
        <v>0</v>
      </c>
    </row>
    <row r="100" s="1" customFormat="1" ht="16.5" customHeight="1">
      <c r="B100" s="47"/>
      <c r="C100" s="192" t="s">
        <v>185</v>
      </c>
      <c r="D100" s="192" t="s">
        <v>156</v>
      </c>
      <c r="E100" s="193" t="s">
        <v>2451</v>
      </c>
      <c r="F100" s="194" t="s">
        <v>2452</v>
      </c>
      <c r="G100" s="195" t="s">
        <v>171</v>
      </c>
      <c r="H100" s="196">
        <v>1.4299999999999999</v>
      </c>
      <c r="I100" s="197"/>
      <c r="J100" s="198">
        <f>ROUND(I100*H100,2)</f>
        <v>0</v>
      </c>
      <c r="K100" s="194" t="s">
        <v>2110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214</v>
      </c>
    </row>
    <row r="101" s="1" customFormat="1" ht="25.5" customHeight="1">
      <c r="B101" s="47"/>
      <c r="C101" s="192" t="s">
        <v>215</v>
      </c>
      <c r="D101" s="192" t="s">
        <v>156</v>
      </c>
      <c r="E101" s="193" t="s">
        <v>2453</v>
      </c>
      <c r="F101" s="194" t="s">
        <v>2454</v>
      </c>
      <c r="G101" s="195" t="s">
        <v>344</v>
      </c>
      <c r="H101" s="196">
        <v>1</v>
      </c>
      <c r="I101" s="197"/>
      <c r="J101" s="198">
        <f>ROUND(I101*H101,2)</f>
        <v>0</v>
      </c>
      <c r="K101" s="194" t="s">
        <v>2110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218</v>
      </c>
    </row>
    <row r="102" s="1" customFormat="1" ht="16.5" customHeight="1">
      <c r="B102" s="47"/>
      <c r="C102" s="192" t="s">
        <v>189</v>
      </c>
      <c r="D102" s="192" t="s">
        <v>156</v>
      </c>
      <c r="E102" s="193" t="s">
        <v>2455</v>
      </c>
      <c r="F102" s="194" t="s">
        <v>2456</v>
      </c>
      <c r="G102" s="195" t="s">
        <v>344</v>
      </c>
      <c r="H102" s="196">
        <v>1</v>
      </c>
      <c r="I102" s="197"/>
      <c r="J102" s="198">
        <f>ROUND(I102*H102,2)</f>
        <v>0</v>
      </c>
      <c r="K102" s="194" t="s">
        <v>2110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221</v>
      </c>
    </row>
    <row r="103" s="1" customFormat="1" ht="16.5" customHeight="1">
      <c r="B103" s="47"/>
      <c r="C103" s="192" t="s">
        <v>222</v>
      </c>
      <c r="D103" s="192" t="s">
        <v>156</v>
      </c>
      <c r="E103" s="193" t="s">
        <v>2457</v>
      </c>
      <c r="F103" s="194" t="s">
        <v>2458</v>
      </c>
      <c r="G103" s="195" t="s">
        <v>344</v>
      </c>
      <c r="H103" s="196">
        <v>1</v>
      </c>
      <c r="I103" s="197"/>
      <c r="J103" s="198">
        <f>ROUND(I103*H103,2)</f>
        <v>0</v>
      </c>
      <c r="K103" s="194" t="s">
        <v>2110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225</v>
      </c>
    </row>
    <row r="104" s="1" customFormat="1" ht="25.5" customHeight="1">
      <c r="B104" s="47"/>
      <c r="C104" s="192" t="s">
        <v>192</v>
      </c>
      <c r="D104" s="192" t="s">
        <v>156</v>
      </c>
      <c r="E104" s="193" t="s">
        <v>2459</v>
      </c>
      <c r="F104" s="194" t="s">
        <v>2460</v>
      </c>
      <c r="G104" s="195" t="s">
        <v>344</v>
      </c>
      <c r="H104" s="196">
        <v>1</v>
      </c>
      <c r="I104" s="197"/>
      <c r="J104" s="198">
        <f>ROUND(I104*H104,2)</f>
        <v>0</v>
      </c>
      <c r="K104" s="194" t="s">
        <v>2110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228</v>
      </c>
    </row>
    <row r="105" s="1" customFormat="1" ht="16.5" customHeight="1">
      <c r="B105" s="47"/>
      <c r="C105" s="204" t="s">
        <v>9</v>
      </c>
      <c r="D105" s="204" t="s">
        <v>261</v>
      </c>
      <c r="E105" s="205" t="s">
        <v>2461</v>
      </c>
      <c r="F105" s="206" t="s">
        <v>2462</v>
      </c>
      <c r="G105" s="207" t="s">
        <v>344</v>
      </c>
      <c r="H105" s="208">
        <v>1</v>
      </c>
      <c r="I105" s="209"/>
      <c r="J105" s="210">
        <f>ROUND(I105*H105,2)</f>
        <v>0</v>
      </c>
      <c r="K105" s="206" t="s">
        <v>2110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172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231</v>
      </c>
    </row>
    <row r="106" s="1" customFormat="1" ht="25.5" customHeight="1">
      <c r="B106" s="47"/>
      <c r="C106" s="204" t="s">
        <v>197</v>
      </c>
      <c r="D106" s="204" t="s">
        <v>261</v>
      </c>
      <c r="E106" s="205" t="s">
        <v>2463</v>
      </c>
      <c r="F106" s="206" t="s">
        <v>2464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2110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172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234</v>
      </c>
    </row>
    <row r="107" s="10" customFormat="1" ht="37.44" customHeight="1">
      <c r="B107" s="232"/>
      <c r="C107" s="233"/>
      <c r="D107" s="234" t="s">
        <v>81</v>
      </c>
      <c r="E107" s="235" t="s">
        <v>759</v>
      </c>
      <c r="F107" s="235" t="s">
        <v>1818</v>
      </c>
      <c r="G107" s="233"/>
      <c r="H107" s="233"/>
      <c r="I107" s="236"/>
      <c r="J107" s="237">
        <f>BK107</f>
        <v>0</v>
      </c>
      <c r="K107" s="233"/>
      <c r="L107" s="238"/>
      <c r="M107" s="239"/>
      <c r="N107" s="240"/>
      <c r="O107" s="240"/>
      <c r="P107" s="241">
        <f>P108</f>
        <v>0</v>
      </c>
      <c r="Q107" s="240"/>
      <c r="R107" s="241">
        <f>R108</f>
        <v>0</v>
      </c>
      <c r="S107" s="240"/>
      <c r="T107" s="242">
        <f>T108</f>
        <v>0</v>
      </c>
      <c r="AR107" s="243" t="s">
        <v>24</v>
      </c>
      <c r="AT107" s="244" t="s">
        <v>81</v>
      </c>
      <c r="AU107" s="244" t="s">
        <v>82</v>
      </c>
      <c r="AY107" s="243" t="s">
        <v>162</v>
      </c>
      <c r="BK107" s="245">
        <f>BK108</f>
        <v>0</v>
      </c>
    </row>
    <row r="108" s="1" customFormat="1" ht="16.5" customHeight="1">
      <c r="B108" s="47"/>
      <c r="C108" s="192" t="s">
        <v>235</v>
      </c>
      <c r="D108" s="192" t="s">
        <v>156</v>
      </c>
      <c r="E108" s="193" t="s">
        <v>2465</v>
      </c>
      <c r="F108" s="194" t="s">
        <v>2466</v>
      </c>
      <c r="G108" s="195" t="s">
        <v>196</v>
      </c>
      <c r="H108" s="196">
        <v>7.8730000000000002</v>
      </c>
      <c r="I108" s="197"/>
      <c r="J108" s="198">
        <f>ROUND(I108*H108,2)</f>
        <v>0</v>
      </c>
      <c r="K108" s="194" t="s">
        <v>2110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238</v>
      </c>
    </row>
    <row r="109" s="10" customFormat="1" ht="37.44" customHeight="1">
      <c r="B109" s="232"/>
      <c r="C109" s="233"/>
      <c r="D109" s="234" t="s">
        <v>81</v>
      </c>
      <c r="E109" s="235" t="s">
        <v>737</v>
      </c>
      <c r="F109" s="235" t="s">
        <v>2467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SUM(P110:P111)</f>
        <v>0</v>
      </c>
      <c r="Q109" s="240"/>
      <c r="R109" s="241">
        <f>SUM(R110:R111)</f>
        <v>0</v>
      </c>
      <c r="S109" s="240"/>
      <c r="T109" s="242">
        <f>SUM(T110:T111)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SUM(BK110:BK111)</f>
        <v>0</v>
      </c>
    </row>
    <row r="110" s="1" customFormat="1" ht="25.5" customHeight="1">
      <c r="B110" s="47"/>
      <c r="C110" s="192" t="s">
        <v>200</v>
      </c>
      <c r="D110" s="192" t="s">
        <v>156</v>
      </c>
      <c r="E110" s="193" t="s">
        <v>760</v>
      </c>
      <c r="F110" s="194" t="s">
        <v>2468</v>
      </c>
      <c r="G110" s="195" t="s">
        <v>159</v>
      </c>
      <c r="H110" s="196">
        <v>2.3999999999999999</v>
      </c>
      <c r="I110" s="197"/>
      <c r="J110" s="198">
        <f>ROUND(I110*H110,2)</f>
        <v>0</v>
      </c>
      <c r="K110" s="194" t="s">
        <v>2110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185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241</v>
      </c>
    </row>
    <row r="111" s="1" customFormat="1" ht="16.5" customHeight="1">
      <c r="B111" s="47"/>
      <c r="C111" s="192" t="s">
        <v>242</v>
      </c>
      <c r="D111" s="192" t="s">
        <v>156</v>
      </c>
      <c r="E111" s="193" t="s">
        <v>1441</v>
      </c>
      <c r="F111" s="194" t="s">
        <v>2469</v>
      </c>
      <c r="G111" s="195" t="s">
        <v>196</v>
      </c>
      <c r="H111" s="196">
        <v>0.014</v>
      </c>
      <c r="I111" s="197"/>
      <c r="J111" s="198">
        <f>ROUND(I111*H111,2)</f>
        <v>0</v>
      </c>
      <c r="K111" s="194" t="s">
        <v>2110</v>
      </c>
      <c r="L111" s="73"/>
      <c r="M111" s="199" t="s">
        <v>37</v>
      </c>
      <c r="N111" s="214" t="s">
        <v>53</v>
      </c>
      <c r="O111" s="215"/>
      <c r="P111" s="216">
        <f>O111*H111</f>
        <v>0</v>
      </c>
      <c r="Q111" s="216">
        <v>0</v>
      </c>
      <c r="R111" s="216">
        <f>Q111*H111</f>
        <v>0</v>
      </c>
      <c r="S111" s="216">
        <v>0</v>
      </c>
      <c r="T111" s="217">
        <f>S111*H111</f>
        <v>0</v>
      </c>
      <c r="AR111" s="24" t="s">
        <v>185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243</v>
      </c>
    </row>
    <row r="112" s="1" customFormat="1" ht="6.96" customHeight="1">
      <c r="B112" s="68"/>
      <c r="C112" s="69"/>
      <c r="D112" s="69"/>
      <c r="E112" s="69"/>
      <c r="F112" s="69"/>
      <c r="G112" s="69"/>
      <c r="H112" s="69"/>
      <c r="I112" s="167"/>
      <c r="J112" s="69"/>
      <c r="K112" s="69"/>
      <c r="L112" s="73"/>
    </row>
  </sheetData>
  <sheetProtection sheet="1" autoFilter="0" formatColumns="0" formatRows="0" objects="1" scenarios="1" spinCount="100000" saltValue="9fkYmIGVq3XMc5H8raLKQjXXUGzQRl2bZ9F2+fTwx+jjp0Uw5l9Mjt+s8PDXdrG6Icfaefw1lKImCR8QBGoO8A==" hashValue="sehWIktXYFYEyreF7ZqvHui1l4bC88g5saBNJGQKy4vmTv0VG3a3LoWZrKJA0nN4NVlpukZrCKjQ7D0IOdetLg==" algorithmName="SHA-512" password="CC35"/>
  <autoFilter ref="C80:K111"/>
  <mergeCells count="10">
    <mergeCell ref="E7:H7"/>
    <mergeCell ref="E9:H9"/>
    <mergeCell ref="E24:H24"/>
    <mergeCell ref="E45:H45"/>
    <mergeCell ref="E47:H47"/>
    <mergeCell ref="J51:J52"/>
    <mergeCell ref="E71:H71"/>
    <mergeCell ref="E73:H73"/>
    <mergeCell ref="G1:H1"/>
    <mergeCell ref="L2:V2"/>
  </mergeCells>
  <hyperlinks>
    <hyperlink ref="F1:G1" location="C2" display="1) Krycí list soupisu"/>
    <hyperlink ref="G1:H1" location="C54" display="2) Rekapitulace"/>
    <hyperlink ref="J1" location="C80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127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2470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ROUND(SUM(BE89:BE297), 2)</f>
        <v>0</v>
      </c>
      <c r="G30" s="48"/>
      <c r="H30" s="48"/>
      <c r="I30" s="159">
        <v>0.20999999999999999</v>
      </c>
      <c r="J30" s="158">
        <f>ROUND(ROUND((SUM(BE89:BE297)),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ROUND(SUM(BF89:BF297), 2)</f>
        <v>0</v>
      </c>
      <c r="G31" s="48"/>
      <c r="H31" s="48"/>
      <c r="I31" s="159">
        <v>0.14999999999999999</v>
      </c>
      <c r="J31" s="158">
        <f>ROUND(ROUND((SUM(BF89:BF297)),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ROUND(SUM(BG89:BG297),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ROUND(SUM(BH89:BH297),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ROUND(SUM(BI89:BI297),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HZ Hošťálkovice - SO 01,SO 02,SO 03 a SO 04  - Elektroinstalace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J209</f>
        <v>0</v>
      </c>
      <c r="K57" s="224"/>
    </row>
    <row r="58" s="9" customFormat="1" ht="19.92" customHeight="1">
      <c r="B58" s="225"/>
      <c r="C58" s="226"/>
      <c r="D58" s="227" t="s">
        <v>1267</v>
      </c>
      <c r="E58" s="228"/>
      <c r="F58" s="228"/>
      <c r="G58" s="228"/>
      <c r="H58" s="228"/>
      <c r="I58" s="229"/>
      <c r="J58" s="230">
        <f>J210</f>
        <v>0</v>
      </c>
      <c r="K58" s="231"/>
    </row>
    <row r="59" s="9" customFormat="1" ht="19.92" customHeight="1">
      <c r="B59" s="225"/>
      <c r="C59" s="226"/>
      <c r="D59" s="227" t="s">
        <v>372</v>
      </c>
      <c r="E59" s="228"/>
      <c r="F59" s="228"/>
      <c r="G59" s="228"/>
      <c r="H59" s="228"/>
      <c r="I59" s="229"/>
      <c r="J59" s="230">
        <f>J219</f>
        <v>0</v>
      </c>
      <c r="K59" s="231"/>
    </row>
    <row r="60" s="9" customFormat="1" ht="19.92" customHeight="1">
      <c r="B60" s="225"/>
      <c r="C60" s="226"/>
      <c r="D60" s="227" t="s">
        <v>2471</v>
      </c>
      <c r="E60" s="228"/>
      <c r="F60" s="228"/>
      <c r="G60" s="228"/>
      <c r="H60" s="228"/>
      <c r="I60" s="229"/>
      <c r="J60" s="230">
        <f>J223</f>
        <v>0</v>
      </c>
      <c r="K60" s="231"/>
    </row>
    <row r="61" s="9" customFormat="1" ht="19.92" customHeight="1">
      <c r="B61" s="225"/>
      <c r="C61" s="226"/>
      <c r="D61" s="227" t="s">
        <v>375</v>
      </c>
      <c r="E61" s="228"/>
      <c r="F61" s="228"/>
      <c r="G61" s="228"/>
      <c r="H61" s="228"/>
      <c r="I61" s="229"/>
      <c r="J61" s="230">
        <f>J225</f>
        <v>0</v>
      </c>
      <c r="K61" s="231"/>
    </row>
    <row r="62" s="8" customFormat="1" ht="24.96" customHeight="1">
      <c r="B62" s="218"/>
      <c r="C62" s="219"/>
      <c r="D62" s="220" t="s">
        <v>378</v>
      </c>
      <c r="E62" s="221"/>
      <c r="F62" s="221"/>
      <c r="G62" s="221"/>
      <c r="H62" s="221"/>
      <c r="I62" s="222"/>
      <c r="J62" s="223">
        <f>J232</f>
        <v>0</v>
      </c>
      <c r="K62" s="224"/>
    </row>
    <row r="63" s="9" customFormat="1" ht="19.92" customHeight="1">
      <c r="B63" s="225"/>
      <c r="C63" s="226"/>
      <c r="D63" s="227" t="s">
        <v>2472</v>
      </c>
      <c r="E63" s="228"/>
      <c r="F63" s="228"/>
      <c r="G63" s="228"/>
      <c r="H63" s="228"/>
      <c r="I63" s="229"/>
      <c r="J63" s="230">
        <f>J233</f>
        <v>0</v>
      </c>
      <c r="K63" s="231"/>
    </row>
    <row r="64" s="9" customFormat="1" ht="19.92" customHeight="1">
      <c r="B64" s="225"/>
      <c r="C64" s="226"/>
      <c r="D64" s="227" t="s">
        <v>2473</v>
      </c>
      <c r="E64" s="228"/>
      <c r="F64" s="228"/>
      <c r="G64" s="228"/>
      <c r="H64" s="228"/>
      <c r="I64" s="229"/>
      <c r="J64" s="230">
        <f>J239</f>
        <v>0</v>
      </c>
      <c r="K64" s="231"/>
    </row>
    <row r="65" s="9" customFormat="1" ht="19.92" customHeight="1">
      <c r="B65" s="225"/>
      <c r="C65" s="226"/>
      <c r="D65" s="227" t="s">
        <v>2474</v>
      </c>
      <c r="E65" s="228"/>
      <c r="F65" s="228"/>
      <c r="G65" s="228"/>
      <c r="H65" s="228"/>
      <c r="I65" s="229"/>
      <c r="J65" s="230">
        <f>J261</f>
        <v>0</v>
      </c>
      <c r="K65" s="231"/>
    </row>
    <row r="66" s="9" customFormat="1" ht="19.92" customHeight="1">
      <c r="B66" s="225"/>
      <c r="C66" s="226"/>
      <c r="D66" s="227" t="s">
        <v>2475</v>
      </c>
      <c r="E66" s="228"/>
      <c r="F66" s="228"/>
      <c r="G66" s="228"/>
      <c r="H66" s="228"/>
      <c r="I66" s="229"/>
      <c r="J66" s="230">
        <f>J267</f>
        <v>0</v>
      </c>
      <c r="K66" s="231"/>
    </row>
    <row r="67" s="9" customFormat="1" ht="19.92" customHeight="1">
      <c r="B67" s="225"/>
      <c r="C67" s="226"/>
      <c r="D67" s="227" t="s">
        <v>2476</v>
      </c>
      <c r="E67" s="228"/>
      <c r="F67" s="228"/>
      <c r="G67" s="228"/>
      <c r="H67" s="228"/>
      <c r="I67" s="229"/>
      <c r="J67" s="230">
        <f>J271</f>
        <v>0</v>
      </c>
      <c r="K67" s="231"/>
    </row>
    <row r="68" s="9" customFormat="1" ht="19.92" customHeight="1">
      <c r="B68" s="225"/>
      <c r="C68" s="226"/>
      <c r="D68" s="227" t="s">
        <v>2477</v>
      </c>
      <c r="E68" s="228"/>
      <c r="F68" s="228"/>
      <c r="G68" s="228"/>
      <c r="H68" s="228"/>
      <c r="I68" s="229"/>
      <c r="J68" s="230">
        <f>J288</f>
        <v>0</v>
      </c>
      <c r="K68" s="231"/>
    </row>
    <row r="69" s="8" customFormat="1" ht="24.96" customHeight="1">
      <c r="B69" s="218"/>
      <c r="C69" s="219"/>
      <c r="D69" s="220" t="s">
        <v>2478</v>
      </c>
      <c r="E69" s="221"/>
      <c r="F69" s="221"/>
      <c r="G69" s="221"/>
      <c r="H69" s="221"/>
      <c r="I69" s="222"/>
      <c r="J69" s="223">
        <f>J294</f>
        <v>0</v>
      </c>
      <c r="K69" s="224"/>
    </row>
    <row r="70" s="1" customFormat="1" ht="21.84" customHeight="1">
      <c r="B70" s="47"/>
      <c r="C70" s="48"/>
      <c r="D70" s="48"/>
      <c r="E70" s="48"/>
      <c r="F70" s="48"/>
      <c r="G70" s="48"/>
      <c r="H70" s="48"/>
      <c r="I70" s="145"/>
      <c r="J70" s="48"/>
      <c r="K70" s="52"/>
    </row>
    <row r="71" s="1" customFormat="1" ht="6.96" customHeight="1">
      <c r="B71" s="68"/>
      <c r="C71" s="69"/>
      <c r="D71" s="69"/>
      <c r="E71" s="69"/>
      <c r="F71" s="69"/>
      <c r="G71" s="69"/>
      <c r="H71" s="69"/>
      <c r="I71" s="167"/>
      <c r="J71" s="69"/>
      <c r="K71" s="70"/>
    </row>
    <row r="75" s="1" customFormat="1" ht="6.96" customHeight="1">
      <c r="B75" s="71"/>
      <c r="C75" s="72"/>
      <c r="D75" s="72"/>
      <c r="E75" s="72"/>
      <c r="F75" s="72"/>
      <c r="G75" s="72"/>
      <c r="H75" s="72"/>
      <c r="I75" s="170"/>
      <c r="J75" s="72"/>
      <c r="K75" s="72"/>
      <c r="L75" s="73"/>
    </row>
    <row r="76" s="1" customFormat="1" ht="36.96" customHeight="1">
      <c r="B76" s="47"/>
      <c r="C76" s="74" t="s">
        <v>142</v>
      </c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6.96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4.4" customHeight="1">
      <c r="B78" s="47"/>
      <c r="C78" s="77" t="s">
        <v>18</v>
      </c>
      <c r="D78" s="75"/>
      <c r="E78" s="75"/>
      <c r="F78" s="75"/>
      <c r="G78" s="75"/>
      <c r="H78" s="75"/>
      <c r="I78" s="178"/>
      <c r="J78" s="75"/>
      <c r="K78" s="75"/>
      <c r="L78" s="73"/>
    </row>
    <row r="79" s="1" customFormat="1" ht="16.5" customHeight="1">
      <c r="B79" s="47"/>
      <c r="C79" s="75"/>
      <c r="D79" s="75"/>
      <c r="E79" s="179" t="str">
        <f>E7</f>
        <v>Rekonstrukce a přístavby hasičské zbrojnice Hošťálkovice</v>
      </c>
      <c r="F79" s="77"/>
      <c r="G79" s="77"/>
      <c r="H79" s="77"/>
      <c r="I79" s="178"/>
      <c r="J79" s="75"/>
      <c r="K79" s="75"/>
      <c r="L79" s="73"/>
    </row>
    <row r="80" s="1" customFormat="1" ht="14.4" customHeight="1">
      <c r="B80" s="47"/>
      <c r="C80" s="77" t="s">
        <v>134</v>
      </c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7.25" customHeight="1">
      <c r="B81" s="47"/>
      <c r="C81" s="75"/>
      <c r="D81" s="75"/>
      <c r="E81" s="83" t="str">
        <f>E9</f>
        <v xml:space="preserve">HZ Hošťálkovice - SO 01,SO 02,SO 03 a SO 04  - Elektroinstalace </v>
      </c>
      <c r="F81" s="75"/>
      <c r="G81" s="75"/>
      <c r="H81" s="75"/>
      <c r="I81" s="178"/>
      <c r="J81" s="75"/>
      <c r="K81" s="75"/>
      <c r="L81" s="73"/>
    </row>
    <row r="82" s="1" customFormat="1" ht="6.96" customHeight="1">
      <c r="B82" s="47"/>
      <c r="C82" s="75"/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18" customHeight="1">
      <c r="B83" s="47"/>
      <c r="C83" s="77" t="s">
        <v>25</v>
      </c>
      <c r="D83" s="75"/>
      <c r="E83" s="75"/>
      <c r="F83" s="180" t="str">
        <f>F12</f>
        <v xml:space="preserve"> </v>
      </c>
      <c r="G83" s="75"/>
      <c r="H83" s="75"/>
      <c r="I83" s="181" t="s">
        <v>27</v>
      </c>
      <c r="J83" s="86" t="str">
        <f>IF(J12="","",J12)</f>
        <v>2. 12. 2016</v>
      </c>
      <c r="K83" s="75"/>
      <c r="L83" s="73"/>
    </row>
    <row r="84" s="1" customFormat="1" ht="6.96" customHeight="1">
      <c r="B84" s="47"/>
      <c r="C84" s="75"/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>
      <c r="B85" s="47"/>
      <c r="C85" s="77" t="s">
        <v>35</v>
      </c>
      <c r="D85" s="75"/>
      <c r="E85" s="75"/>
      <c r="F85" s="180" t="str">
        <f>E15</f>
        <v xml:space="preserve">Statutární město Ostrava,MOb Hošťálkovice </v>
      </c>
      <c r="G85" s="75"/>
      <c r="H85" s="75"/>
      <c r="I85" s="181" t="s">
        <v>42</v>
      </c>
      <c r="J85" s="180" t="str">
        <f>E21</f>
        <v xml:space="preserve">Lenka Jerakasová </v>
      </c>
      <c r="K85" s="75"/>
      <c r="L85" s="73"/>
    </row>
    <row r="86" s="1" customFormat="1" ht="14.4" customHeight="1">
      <c r="B86" s="47"/>
      <c r="C86" s="77" t="s">
        <v>40</v>
      </c>
      <c r="D86" s="75"/>
      <c r="E86" s="75"/>
      <c r="F86" s="180" t="str">
        <f>IF(E18="","",E18)</f>
        <v/>
      </c>
      <c r="G86" s="75"/>
      <c r="H86" s="75"/>
      <c r="I86" s="178"/>
      <c r="J86" s="75"/>
      <c r="K86" s="75"/>
      <c r="L86" s="73"/>
    </row>
    <row r="87" s="1" customFormat="1" ht="10.32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7" customFormat="1" ht="29.28" customHeight="1">
      <c r="B88" s="182"/>
      <c r="C88" s="183" t="s">
        <v>143</v>
      </c>
      <c r="D88" s="184" t="s">
        <v>67</v>
      </c>
      <c r="E88" s="184" t="s">
        <v>63</v>
      </c>
      <c r="F88" s="184" t="s">
        <v>144</v>
      </c>
      <c r="G88" s="184" t="s">
        <v>145</v>
      </c>
      <c r="H88" s="184" t="s">
        <v>146</v>
      </c>
      <c r="I88" s="185" t="s">
        <v>147</v>
      </c>
      <c r="J88" s="184" t="s">
        <v>139</v>
      </c>
      <c r="K88" s="186" t="s">
        <v>148</v>
      </c>
      <c r="L88" s="187"/>
      <c r="M88" s="103" t="s">
        <v>149</v>
      </c>
      <c r="N88" s="104" t="s">
        <v>52</v>
      </c>
      <c r="O88" s="104" t="s">
        <v>150</v>
      </c>
      <c r="P88" s="104" t="s">
        <v>151</v>
      </c>
      <c r="Q88" s="104" t="s">
        <v>152</v>
      </c>
      <c r="R88" s="104" t="s">
        <v>153</v>
      </c>
      <c r="S88" s="104" t="s">
        <v>154</v>
      </c>
      <c r="T88" s="105" t="s">
        <v>155</v>
      </c>
    </row>
    <row r="89" s="1" customFormat="1" ht="29.28" customHeight="1">
      <c r="B89" s="47"/>
      <c r="C89" s="109" t="s">
        <v>140</v>
      </c>
      <c r="D89" s="75"/>
      <c r="E89" s="75"/>
      <c r="F89" s="75"/>
      <c r="G89" s="75"/>
      <c r="H89" s="75"/>
      <c r="I89" s="178"/>
      <c r="J89" s="188">
        <f>BK89</f>
        <v>0</v>
      </c>
      <c r="K89" s="75"/>
      <c r="L89" s="73"/>
      <c r="M89" s="106"/>
      <c r="N89" s="107"/>
      <c r="O89" s="107"/>
      <c r="P89" s="189">
        <f>P90+SUM(P91:P209)+P232+P294</f>
        <v>0</v>
      </c>
      <c r="Q89" s="107"/>
      <c r="R89" s="189">
        <f>R90+SUM(R91:R209)+R232+R294</f>
        <v>1.5379220000000002</v>
      </c>
      <c r="S89" s="107"/>
      <c r="T89" s="190">
        <f>T90+SUM(T91:T209)+T232+T294</f>
        <v>2.5269999999999997</v>
      </c>
      <c r="AT89" s="24" t="s">
        <v>81</v>
      </c>
      <c r="AU89" s="24" t="s">
        <v>141</v>
      </c>
      <c r="BK89" s="191">
        <f>BK90+SUM(BK91:BK209)+BK232+BK294</f>
        <v>0</v>
      </c>
    </row>
    <row r="90" s="1" customFormat="1" ht="16.5" customHeight="1">
      <c r="B90" s="47"/>
      <c r="C90" s="204" t="s">
        <v>762</v>
      </c>
      <c r="D90" s="204" t="s">
        <v>261</v>
      </c>
      <c r="E90" s="205" t="s">
        <v>2479</v>
      </c>
      <c r="F90" s="206" t="s">
        <v>2480</v>
      </c>
      <c r="G90" s="207" t="s">
        <v>207</v>
      </c>
      <c r="H90" s="208">
        <v>25</v>
      </c>
      <c r="I90" s="209"/>
      <c r="J90" s="210">
        <f>ROUND(I90*H90,2)</f>
        <v>0</v>
      </c>
      <c r="K90" s="206" t="s">
        <v>963</v>
      </c>
      <c r="L90" s="211"/>
      <c r="M90" s="212" t="s">
        <v>37</v>
      </c>
      <c r="N90" s="213" t="s">
        <v>53</v>
      </c>
      <c r="O90" s="48"/>
      <c r="P90" s="201">
        <f>O90*H90</f>
        <v>0</v>
      </c>
      <c r="Q90" s="201">
        <v>6.6000000000000005E-05</v>
      </c>
      <c r="R90" s="201">
        <f>Q90*H90</f>
        <v>0.0016500000000000002</v>
      </c>
      <c r="S90" s="201">
        <v>0</v>
      </c>
      <c r="T90" s="202">
        <f>S90*H90</f>
        <v>0</v>
      </c>
      <c r="AR90" s="24" t="s">
        <v>891</v>
      </c>
      <c r="AT90" s="24" t="s">
        <v>261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259</v>
      </c>
      <c r="BM90" s="24" t="s">
        <v>2481</v>
      </c>
    </row>
    <row r="91" s="1" customFormat="1" ht="16.5" customHeight="1">
      <c r="B91" s="47"/>
      <c r="C91" s="204" t="s">
        <v>1210</v>
      </c>
      <c r="D91" s="204" t="s">
        <v>261</v>
      </c>
      <c r="E91" s="205" t="s">
        <v>2482</v>
      </c>
      <c r="F91" s="206" t="s">
        <v>2483</v>
      </c>
      <c r="G91" s="207" t="s">
        <v>207</v>
      </c>
      <c r="H91" s="208">
        <v>20</v>
      </c>
      <c r="I91" s="209"/>
      <c r="J91" s="210">
        <f>ROUND(I91*H91,2)</f>
        <v>0</v>
      </c>
      <c r="K91" s="206" t="s">
        <v>963</v>
      </c>
      <c r="L91" s="211"/>
      <c r="M91" s="212" t="s">
        <v>37</v>
      </c>
      <c r="N91" s="213" t="s">
        <v>53</v>
      </c>
      <c r="O91" s="48"/>
      <c r="P91" s="201">
        <f>O91*H91</f>
        <v>0</v>
      </c>
      <c r="Q91" s="201">
        <v>0.00016000000000000001</v>
      </c>
      <c r="R91" s="201">
        <f>Q91*H91</f>
        <v>0.0032000000000000002</v>
      </c>
      <c r="S91" s="201">
        <v>0</v>
      </c>
      <c r="T91" s="202">
        <f>S91*H91</f>
        <v>0</v>
      </c>
      <c r="AR91" s="24" t="s">
        <v>891</v>
      </c>
      <c r="AT91" s="24" t="s">
        <v>261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259</v>
      </c>
      <c r="BM91" s="24" t="s">
        <v>2484</v>
      </c>
    </row>
    <row r="92" s="1" customFormat="1" ht="25.5" customHeight="1">
      <c r="B92" s="47"/>
      <c r="C92" s="204" t="s">
        <v>768</v>
      </c>
      <c r="D92" s="204" t="s">
        <v>261</v>
      </c>
      <c r="E92" s="205" t="s">
        <v>2485</v>
      </c>
      <c r="F92" s="206" t="s">
        <v>2486</v>
      </c>
      <c r="G92" s="207" t="s">
        <v>344</v>
      </c>
      <c r="H92" s="208">
        <v>63</v>
      </c>
      <c r="I92" s="209"/>
      <c r="J92" s="210">
        <f>ROUND(I92*H92,2)</f>
        <v>0</v>
      </c>
      <c r="K92" s="206" t="s">
        <v>963</v>
      </c>
      <c r="L92" s="211"/>
      <c r="M92" s="212" t="s">
        <v>37</v>
      </c>
      <c r="N92" s="213" t="s">
        <v>53</v>
      </c>
      <c r="O92" s="48"/>
      <c r="P92" s="201">
        <f>O92*H92</f>
        <v>0</v>
      </c>
      <c r="Q92" s="201">
        <v>9.1000000000000003E-05</v>
      </c>
      <c r="R92" s="201">
        <f>Q92*H92</f>
        <v>0.0057330000000000002</v>
      </c>
      <c r="S92" s="201">
        <v>0</v>
      </c>
      <c r="T92" s="202">
        <f>S92*H92</f>
        <v>0</v>
      </c>
      <c r="AR92" s="24" t="s">
        <v>891</v>
      </c>
      <c r="AT92" s="24" t="s">
        <v>261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259</v>
      </c>
      <c r="BM92" s="24" t="s">
        <v>2487</v>
      </c>
    </row>
    <row r="93" s="1" customFormat="1" ht="25.5" customHeight="1">
      <c r="B93" s="47"/>
      <c r="C93" s="204" t="s">
        <v>1230</v>
      </c>
      <c r="D93" s="204" t="s">
        <v>261</v>
      </c>
      <c r="E93" s="205" t="s">
        <v>2488</v>
      </c>
      <c r="F93" s="206" t="s">
        <v>2489</v>
      </c>
      <c r="G93" s="207" t="s">
        <v>344</v>
      </c>
      <c r="H93" s="208">
        <v>25</v>
      </c>
      <c r="I93" s="209"/>
      <c r="J93" s="210">
        <f>ROUND(I93*H93,2)</f>
        <v>0</v>
      </c>
      <c r="K93" s="206" t="s">
        <v>963</v>
      </c>
      <c r="L93" s="211"/>
      <c r="M93" s="212" t="s">
        <v>37</v>
      </c>
      <c r="N93" s="213" t="s">
        <v>53</v>
      </c>
      <c r="O93" s="48"/>
      <c r="P93" s="201">
        <f>O93*H93</f>
        <v>0</v>
      </c>
      <c r="Q93" s="201">
        <v>9.1000000000000003E-05</v>
      </c>
      <c r="R93" s="201">
        <f>Q93*H93</f>
        <v>0.0022750000000000001</v>
      </c>
      <c r="S93" s="201">
        <v>0</v>
      </c>
      <c r="T93" s="202">
        <f>S93*H93</f>
        <v>0</v>
      </c>
      <c r="AR93" s="24" t="s">
        <v>891</v>
      </c>
      <c r="AT93" s="24" t="s">
        <v>261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259</v>
      </c>
      <c r="BM93" s="24" t="s">
        <v>2490</v>
      </c>
    </row>
    <row r="94" s="1" customFormat="1" ht="16.5" customHeight="1">
      <c r="B94" s="47"/>
      <c r="C94" s="204" t="s">
        <v>772</v>
      </c>
      <c r="D94" s="204" t="s">
        <v>261</v>
      </c>
      <c r="E94" s="205" t="s">
        <v>2491</v>
      </c>
      <c r="F94" s="206" t="s">
        <v>2492</v>
      </c>
      <c r="G94" s="207" t="s">
        <v>344</v>
      </c>
      <c r="H94" s="208">
        <v>1</v>
      </c>
      <c r="I94" s="209"/>
      <c r="J94" s="210">
        <f>ROUND(I94*H94,2)</f>
        <v>0</v>
      </c>
      <c r="K94" s="206" t="s">
        <v>963</v>
      </c>
      <c r="L94" s="211"/>
      <c r="M94" s="212" t="s">
        <v>37</v>
      </c>
      <c r="N94" s="213" t="s">
        <v>53</v>
      </c>
      <c r="O94" s="48"/>
      <c r="P94" s="201">
        <f>O94*H94</f>
        <v>0</v>
      </c>
      <c r="Q94" s="201">
        <v>0.00063500000000000004</v>
      </c>
      <c r="R94" s="201">
        <f>Q94*H94</f>
        <v>0.00063500000000000004</v>
      </c>
      <c r="S94" s="201">
        <v>0</v>
      </c>
      <c r="T94" s="202">
        <f>S94*H94</f>
        <v>0</v>
      </c>
      <c r="AR94" s="24" t="s">
        <v>891</v>
      </c>
      <c r="AT94" s="24" t="s">
        <v>261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259</v>
      </c>
      <c r="BM94" s="24" t="s">
        <v>2493</v>
      </c>
    </row>
    <row r="95" s="1" customFormat="1" ht="25.5" customHeight="1">
      <c r="B95" s="47"/>
      <c r="C95" s="204" t="s">
        <v>782</v>
      </c>
      <c r="D95" s="204" t="s">
        <v>261</v>
      </c>
      <c r="E95" s="205" t="s">
        <v>2494</v>
      </c>
      <c r="F95" s="206" t="s">
        <v>2495</v>
      </c>
      <c r="G95" s="207" t="s">
        <v>344</v>
      </c>
      <c r="H95" s="208">
        <v>14</v>
      </c>
      <c r="I95" s="209"/>
      <c r="J95" s="210">
        <f>ROUND(I95*H95,2)</f>
        <v>0</v>
      </c>
      <c r="K95" s="206" t="s">
        <v>963</v>
      </c>
      <c r="L95" s="211"/>
      <c r="M95" s="212" t="s">
        <v>37</v>
      </c>
      <c r="N95" s="213" t="s">
        <v>53</v>
      </c>
      <c r="O95" s="48"/>
      <c r="P95" s="201">
        <f>O95*H95</f>
        <v>0</v>
      </c>
      <c r="Q95" s="201">
        <v>0.00033199999999999999</v>
      </c>
      <c r="R95" s="201">
        <f>Q95*H95</f>
        <v>0.0046480000000000002</v>
      </c>
      <c r="S95" s="201">
        <v>0</v>
      </c>
      <c r="T95" s="202">
        <f>S95*H95</f>
        <v>0</v>
      </c>
      <c r="AR95" s="24" t="s">
        <v>891</v>
      </c>
      <c r="AT95" s="24" t="s">
        <v>261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259</v>
      </c>
      <c r="BM95" s="24" t="s">
        <v>2496</v>
      </c>
    </row>
    <row r="96" s="1" customFormat="1" ht="25.5" customHeight="1">
      <c r="B96" s="47"/>
      <c r="C96" s="204" t="s">
        <v>1239</v>
      </c>
      <c r="D96" s="204" t="s">
        <v>261</v>
      </c>
      <c r="E96" s="205" t="s">
        <v>2497</v>
      </c>
      <c r="F96" s="206" t="s">
        <v>2498</v>
      </c>
      <c r="G96" s="207" t="s">
        <v>344</v>
      </c>
      <c r="H96" s="208">
        <v>5</v>
      </c>
      <c r="I96" s="209"/>
      <c r="J96" s="210">
        <f>ROUND(I96*H96,2)</f>
        <v>0</v>
      </c>
      <c r="K96" s="206" t="s">
        <v>963</v>
      </c>
      <c r="L96" s="211"/>
      <c r="M96" s="212" t="s">
        <v>37</v>
      </c>
      <c r="N96" s="213" t="s">
        <v>53</v>
      </c>
      <c r="O96" s="48"/>
      <c r="P96" s="201">
        <f>O96*H96</f>
        <v>0</v>
      </c>
      <c r="Q96" s="201">
        <v>0.000186</v>
      </c>
      <c r="R96" s="201">
        <f>Q96*H96</f>
        <v>0.00092999999999999995</v>
      </c>
      <c r="S96" s="201">
        <v>0</v>
      </c>
      <c r="T96" s="202">
        <f>S96*H96</f>
        <v>0</v>
      </c>
      <c r="AR96" s="24" t="s">
        <v>891</v>
      </c>
      <c r="AT96" s="24" t="s">
        <v>261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259</v>
      </c>
      <c r="BM96" s="24" t="s">
        <v>2499</v>
      </c>
    </row>
    <row r="97" s="1" customFormat="1" ht="16.5" customHeight="1">
      <c r="B97" s="47"/>
      <c r="C97" s="204" t="s">
        <v>1249</v>
      </c>
      <c r="D97" s="204" t="s">
        <v>261</v>
      </c>
      <c r="E97" s="205" t="s">
        <v>2500</v>
      </c>
      <c r="F97" s="206" t="s">
        <v>2501</v>
      </c>
      <c r="G97" s="207" t="s">
        <v>207</v>
      </c>
      <c r="H97" s="208">
        <v>35</v>
      </c>
      <c r="I97" s="209"/>
      <c r="J97" s="210">
        <f>ROUND(I97*H97,2)</f>
        <v>0</v>
      </c>
      <c r="K97" s="206" t="s">
        <v>963</v>
      </c>
      <c r="L97" s="211"/>
      <c r="M97" s="212" t="s">
        <v>37</v>
      </c>
      <c r="N97" s="213" t="s">
        <v>53</v>
      </c>
      <c r="O97" s="48"/>
      <c r="P97" s="201">
        <f>O97*H97</f>
        <v>0</v>
      </c>
      <c r="Q97" s="201">
        <v>0.0022499999999999998</v>
      </c>
      <c r="R97" s="201">
        <f>Q97*H97</f>
        <v>0.078750000000000001</v>
      </c>
      <c r="S97" s="201">
        <v>0</v>
      </c>
      <c r="T97" s="202">
        <f>S97*H97</f>
        <v>0</v>
      </c>
      <c r="AR97" s="24" t="s">
        <v>891</v>
      </c>
      <c r="AT97" s="24" t="s">
        <v>261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259</v>
      </c>
      <c r="BM97" s="24" t="s">
        <v>2502</v>
      </c>
    </row>
    <row r="98" s="1" customFormat="1" ht="16.5" customHeight="1">
      <c r="B98" s="47"/>
      <c r="C98" s="204" t="s">
        <v>785</v>
      </c>
      <c r="D98" s="204" t="s">
        <v>261</v>
      </c>
      <c r="E98" s="205" t="s">
        <v>2503</v>
      </c>
      <c r="F98" s="206" t="s">
        <v>2504</v>
      </c>
      <c r="G98" s="207" t="s">
        <v>207</v>
      </c>
      <c r="H98" s="208">
        <v>15</v>
      </c>
      <c r="I98" s="209"/>
      <c r="J98" s="210">
        <f>ROUND(I98*H98,2)</f>
        <v>0</v>
      </c>
      <c r="K98" s="206" t="s">
        <v>963</v>
      </c>
      <c r="L98" s="211"/>
      <c r="M98" s="212" t="s">
        <v>37</v>
      </c>
      <c r="N98" s="213" t="s">
        <v>53</v>
      </c>
      <c r="O98" s="48"/>
      <c r="P98" s="201">
        <f>O98*H98</f>
        <v>0</v>
      </c>
      <c r="Q98" s="201">
        <v>0.0035000000000000001</v>
      </c>
      <c r="R98" s="201">
        <f>Q98*H98</f>
        <v>0.052499999999999998</v>
      </c>
      <c r="S98" s="201">
        <v>0</v>
      </c>
      <c r="T98" s="202">
        <f>S98*H98</f>
        <v>0</v>
      </c>
      <c r="AR98" s="24" t="s">
        <v>891</v>
      </c>
      <c r="AT98" s="24" t="s">
        <v>261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259</v>
      </c>
      <c r="BM98" s="24" t="s">
        <v>2505</v>
      </c>
    </row>
    <row r="99" s="1" customFormat="1" ht="16.5" customHeight="1">
      <c r="B99" s="47"/>
      <c r="C99" s="204" t="s">
        <v>794</v>
      </c>
      <c r="D99" s="204" t="s">
        <v>261</v>
      </c>
      <c r="E99" s="205" t="s">
        <v>2506</v>
      </c>
      <c r="F99" s="206" t="s">
        <v>2507</v>
      </c>
      <c r="G99" s="207" t="s">
        <v>344</v>
      </c>
      <c r="H99" s="208">
        <v>4</v>
      </c>
      <c r="I99" s="209"/>
      <c r="J99" s="210">
        <f>ROUND(I99*H99,2)</f>
        <v>0</v>
      </c>
      <c r="K99" s="206" t="s">
        <v>963</v>
      </c>
      <c r="L99" s="211"/>
      <c r="M99" s="212" t="s">
        <v>37</v>
      </c>
      <c r="N99" s="213" t="s">
        <v>53</v>
      </c>
      <c r="O99" s="48"/>
      <c r="P99" s="201">
        <f>O99*H99</f>
        <v>0</v>
      </c>
      <c r="Q99" s="201">
        <v>0.00025500000000000002</v>
      </c>
      <c r="R99" s="201">
        <f>Q99*H99</f>
        <v>0.0010200000000000001</v>
      </c>
      <c r="S99" s="201">
        <v>0</v>
      </c>
      <c r="T99" s="202">
        <f>S99*H99</f>
        <v>0</v>
      </c>
      <c r="AR99" s="24" t="s">
        <v>891</v>
      </c>
      <c r="AT99" s="24" t="s">
        <v>261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259</v>
      </c>
      <c r="BM99" s="24" t="s">
        <v>2508</v>
      </c>
    </row>
    <row r="100" s="1" customFormat="1" ht="16.5" customHeight="1">
      <c r="B100" s="47"/>
      <c r="C100" s="204" t="s">
        <v>973</v>
      </c>
      <c r="D100" s="204" t="s">
        <v>261</v>
      </c>
      <c r="E100" s="205" t="s">
        <v>2509</v>
      </c>
      <c r="F100" s="206" t="s">
        <v>2510</v>
      </c>
      <c r="G100" s="207" t="s">
        <v>344</v>
      </c>
      <c r="H100" s="208">
        <v>6</v>
      </c>
      <c r="I100" s="209"/>
      <c r="J100" s="210">
        <f>ROUND(I100*H100,2)</f>
        <v>0</v>
      </c>
      <c r="K100" s="206" t="s">
        <v>963</v>
      </c>
      <c r="L100" s="211"/>
      <c r="M100" s="212" t="s">
        <v>37</v>
      </c>
      <c r="N100" s="213" t="s">
        <v>53</v>
      </c>
      <c r="O100" s="48"/>
      <c r="P100" s="201">
        <f>O100*H100</f>
        <v>0</v>
      </c>
      <c r="Q100" s="201">
        <v>5.0000000000000002E-05</v>
      </c>
      <c r="R100" s="201">
        <f>Q100*H100</f>
        <v>0.00030000000000000003</v>
      </c>
      <c r="S100" s="201">
        <v>0</v>
      </c>
      <c r="T100" s="202">
        <f>S100*H100</f>
        <v>0</v>
      </c>
      <c r="AR100" s="24" t="s">
        <v>891</v>
      </c>
      <c r="AT100" s="24" t="s">
        <v>261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259</v>
      </c>
      <c r="BM100" s="24" t="s">
        <v>2511</v>
      </c>
    </row>
    <row r="101" s="1" customFormat="1" ht="16.5" customHeight="1">
      <c r="B101" s="47"/>
      <c r="C101" s="204" t="s">
        <v>800</v>
      </c>
      <c r="D101" s="204" t="s">
        <v>261</v>
      </c>
      <c r="E101" s="205" t="s">
        <v>2512</v>
      </c>
      <c r="F101" s="206" t="s">
        <v>2513</v>
      </c>
      <c r="G101" s="207" t="s">
        <v>344</v>
      </c>
      <c r="H101" s="208">
        <v>5</v>
      </c>
      <c r="I101" s="209"/>
      <c r="J101" s="210">
        <f>ROUND(I101*H101,2)</f>
        <v>0</v>
      </c>
      <c r="K101" s="206" t="s">
        <v>963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5.0000000000000002E-05</v>
      </c>
      <c r="R101" s="201">
        <f>Q101*H101</f>
        <v>0.00025000000000000001</v>
      </c>
      <c r="S101" s="201">
        <v>0</v>
      </c>
      <c r="T101" s="202">
        <f>S101*H101</f>
        <v>0</v>
      </c>
      <c r="AR101" s="24" t="s">
        <v>891</v>
      </c>
      <c r="AT101" s="24" t="s">
        <v>261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259</v>
      </c>
      <c r="BM101" s="24" t="s">
        <v>2514</v>
      </c>
    </row>
    <row r="102" s="1" customFormat="1" ht="16.5" customHeight="1">
      <c r="B102" s="47"/>
      <c r="C102" s="204" t="s">
        <v>1043</v>
      </c>
      <c r="D102" s="204" t="s">
        <v>261</v>
      </c>
      <c r="E102" s="205" t="s">
        <v>2515</v>
      </c>
      <c r="F102" s="206" t="s">
        <v>2516</v>
      </c>
      <c r="G102" s="207" t="s">
        <v>344</v>
      </c>
      <c r="H102" s="208">
        <v>2</v>
      </c>
      <c r="I102" s="209"/>
      <c r="J102" s="210">
        <f>ROUND(I102*H102,2)</f>
        <v>0</v>
      </c>
      <c r="K102" s="206" t="s">
        <v>963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5.0000000000000002E-05</v>
      </c>
      <c r="R102" s="201">
        <f>Q102*H102</f>
        <v>0.00010000000000000001</v>
      </c>
      <c r="S102" s="201">
        <v>0</v>
      </c>
      <c r="T102" s="202">
        <f>S102*H102</f>
        <v>0</v>
      </c>
      <c r="AR102" s="24" t="s">
        <v>891</v>
      </c>
      <c r="AT102" s="24" t="s">
        <v>261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259</v>
      </c>
      <c r="BM102" s="24" t="s">
        <v>2517</v>
      </c>
    </row>
    <row r="103" s="1" customFormat="1" ht="16.5" customHeight="1">
      <c r="B103" s="47"/>
      <c r="C103" s="204" t="s">
        <v>804</v>
      </c>
      <c r="D103" s="204" t="s">
        <v>261</v>
      </c>
      <c r="E103" s="205" t="s">
        <v>2518</v>
      </c>
      <c r="F103" s="206" t="s">
        <v>2519</v>
      </c>
      <c r="G103" s="207" t="s">
        <v>344</v>
      </c>
      <c r="H103" s="208">
        <v>2</v>
      </c>
      <c r="I103" s="209"/>
      <c r="J103" s="210">
        <f>ROUND(I103*H103,2)</f>
        <v>0</v>
      </c>
      <c r="K103" s="206" t="s">
        <v>963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5.0000000000000002E-05</v>
      </c>
      <c r="R103" s="201">
        <f>Q103*H103</f>
        <v>0.00010000000000000001</v>
      </c>
      <c r="S103" s="201">
        <v>0</v>
      </c>
      <c r="T103" s="202">
        <f>S103*H103</f>
        <v>0</v>
      </c>
      <c r="AR103" s="24" t="s">
        <v>891</v>
      </c>
      <c r="AT103" s="24" t="s">
        <v>261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259</v>
      </c>
      <c r="BM103" s="24" t="s">
        <v>2520</v>
      </c>
    </row>
    <row r="104" s="1" customFormat="1" ht="16.5" customHeight="1">
      <c r="B104" s="47"/>
      <c r="C104" s="204" t="s">
        <v>2521</v>
      </c>
      <c r="D104" s="204" t="s">
        <v>261</v>
      </c>
      <c r="E104" s="205" t="s">
        <v>2522</v>
      </c>
      <c r="F104" s="206" t="s">
        <v>2523</v>
      </c>
      <c r="G104" s="207" t="s">
        <v>344</v>
      </c>
      <c r="H104" s="208">
        <v>5</v>
      </c>
      <c r="I104" s="209"/>
      <c r="J104" s="210">
        <f>ROUND(I104*H104,2)</f>
        <v>0</v>
      </c>
      <c r="K104" s="206" t="s">
        <v>963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5.0000000000000002E-05</v>
      </c>
      <c r="R104" s="201">
        <f>Q104*H104</f>
        <v>0.00025000000000000001</v>
      </c>
      <c r="S104" s="201">
        <v>0</v>
      </c>
      <c r="T104" s="202">
        <f>S104*H104</f>
        <v>0</v>
      </c>
      <c r="AR104" s="24" t="s">
        <v>891</v>
      </c>
      <c r="AT104" s="24" t="s">
        <v>261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259</v>
      </c>
      <c r="BM104" s="24" t="s">
        <v>2524</v>
      </c>
    </row>
    <row r="105" s="1" customFormat="1" ht="25.5" customHeight="1">
      <c r="B105" s="47"/>
      <c r="C105" s="204" t="s">
        <v>809</v>
      </c>
      <c r="D105" s="204" t="s">
        <v>261</v>
      </c>
      <c r="E105" s="205" t="s">
        <v>2525</v>
      </c>
      <c r="F105" s="206" t="s">
        <v>2526</v>
      </c>
      <c r="G105" s="207" t="s">
        <v>344</v>
      </c>
      <c r="H105" s="208">
        <v>3</v>
      </c>
      <c r="I105" s="209"/>
      <c r="J105" s="210">
        <f>ROUND(I105*H105,2)</f>
        <v>0</v>
      </c>
      <c r="K105" s="206" t="s">
        <v>963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0.00010000000000000001</v>
      </c>
      <c r="R105" s="201">
        <f>Q105*H105</f>
        <v>0.00030000000000000003</v>
      </c>
      <c r="S105" s="201">
        <v>0</v>
      </c>
      <c r="T105" s="202">
        <f>S105*H105</f>
        <v>0</v>
      </c>
      <c r="AR105" s="24" t="s">
        <v>891</v>
      </c>
      <c r="AT105" s="24" t="s">
        <v>261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259</v>
      </c>
      <c r="BM105" s="24" t="s">
        <v>2527</v>
      </c>
    </row>
    <row r="106" s="1" customFormat="1" ht="16.5" customHeight="1">
      <c r="B106" s="47"/>
      <c r="C106" s="204" t="s">
        <v>1060</v>
      </c>
      <c r="D106" s="204" t="s">
        <v>261</v>
      </c>
      <c r="E106" s="205" t="s">
        <v>2528</v>
      </c>
      <c r="F106" s="206" t="s">
        <v>2529</v>
      </c>
      <c r="G106" s="207" t="s">
        <v>344</v>
      </c>
      <c r="H106" s="208">
        <v>8</v>
      </c>
      <c r="I106" s="209"/>
      <c r="J106" s="210">
        <f>ROUND(I106*H106,2)</f>
        <v>0</v>
      </c>
      <c r="K106" s="206" t="s">
        <v>963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1.5999999999999999E-05</v>
      </c>
      <c r="R106" s="201">
        <f>Q106*H106</f>
        <v>0.00012799999999999999</v>
      </c>
      <c r="S106" s="201">
        <v>0</v>
      </c>
      <c r="T106" s="202">
        <f>S106*H106</f>
        <v>0</v>
      </c>
      <c r="AR106" s="24" t="s">
        <v>891</v>
      </c>
      <c r="AT106" s="24" t="s">
        <v>261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259</v>
      </c>
      <c r="BM106" s="24" t="s">
        <v>2530</v>
      </c>
    </row>
    <row r="107" s="1" customFormat="1" ht="16.5" customHeight="1">
      <c r="B107" s="47"/>
      <c r="C107" s="204" t="s">
        <v>2531</v>
      </c>
      <c r="D107" s="204" t="s">
        <v>261</v>
      </c>
      <c r="E107" s="205" t="s">
        <v>2532</v>
      </c>
      <c r="F107" s="206" t="s">
        <v>2533</v>
      </c>
      <c r="G107" s="207" t="s">
        <v>344</v>
      </c>
      <c r="H107" s="208">
        <v>13</v>
      </c>
      <c r="I107" s="209"/>
      <c r="J107" s="210">
        <f>ROUND(I107*H107,2)</f>
        <v>0</v>
      </c>
      <c r="K107" s="206" t="s">
        <v>963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5.3999999999999998E-05</v>
      </c>
      <c r="R107" s="201">
        <f>Q107*H107</f>
        <v>0.00070199999999999993</v>
      </c>
      <c r="S107" s="201">
        <v>0</v>
      </c>
      <c r="T107" s="202">
        <f>S107*H107</f>
        <v>0</v>
      </c>
      <c r="AR107" s="24" t="s">
        <v>891</v>
      </c>
      <c r="AT107" s="24" t="s">
        <v>261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259</v>
      </c>
      <c r="BM107" s="24" t="s">
        <v>2534</v>
      </c>
    </row>
    <row r="108" s="1" customFormat="1" ht="16.5" customHeight="1">
      <c r="B108" s="47"/>
      <c r="C108" s="204" t="s">
        <v>2535</v>
      </c>
      <c r="D108" s="204" t="s">
        <v>261</v>
      </c>
      <c r="E108" s="205" t="s">
        <v>2536</v>
      </c>
      <c r="F108" s="206" t="s">
        <v>2537</v>
      </c>
      <c r="G108" s="207" t="s">
        <v>344</v>
      </c>
      <c r="H108" s="208">
        <v>4</v>
      </c>
      <c r="I108" s="209"/>
      <c r="J108" s="210">
        <f>ROUND(I108*H108,2)</f>
        <v>0</v>
      </c>
      <c r="K108" s="206" t="s">
        <v>963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5.0000000000000002E-05</v>
      </c>
      <c r="R108" s="201">
        <f>Q108*H108</f>
        <v>0.00020000000000000001</v>
      </c>
      <c r="S108" s="201">
        <v>0</v>
      </c>
      <c r="T108" s="202">
        <f>S108*H108</f>
        <v>0</v>
      </c>
      <c r="AR108" s="24" t="s">
        <v>891</v>
      </c>
      <c r="AT108" s="24" t="s">
        <v>261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259</v>
      </c>
      <c r="BM108" s="24" t="s">
        <v>2538</v>
      </c>
    </row>
    <row r="109" s="1" customFormat="1" ht="16.5" customHeight="1">
      <c r="B109" s="47"/>
      <c r="C109" s="204" t="s">
        <v>1064</v>
      </c>
      <c r="D109" s="204" t="s">
        <v>261</v>
      </c>
      <c r="E109" s="205" t="s">
        <v>2539</v>
      </c>
      <c r="F109" s="206" t="s">
        <v>2540</v>
      </c>
      <c r="G109" s="207" t="s">
        <v>344</v>
      </c>
      <c r="H109" s="208">
        <v>50</v>
      </c>
      <c r="I109" s="209"/>
      <c r="J109" s="210">
        <f>ROUND(I109*H109,2)</f>
        <v>0</v>
      </c>
      <c r="K109" s="206" t="s">
        <v>963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0.00029999999999999997</v>
      </c>
      <c r="R109" s="201">
        <f>Q109*H109</f>
        <v>0.014999999999999999</v>
      </c>
      <c r="S109" s="201">
        <v>0</v>
      </c>
      <c r="T109" s="202">
        <f>S109*H109</f>
        <v>0</v>
      </c>
      <c r="AR109" s="24" t="s">
        <v>891</v>
      </c>
      <c r="AT109" s="24" t="s">
        <v>261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259</v>
      </c>
      <c r="BM109" s="24" t="s">
        <v>2541</v>
      </c>
    </row>
    <row r="110" s="1" customFormat="1" ht="16.5" customHeight="1">
      <c r="B110" s="47"/>
      <c r="C110" s="204" t="s">
        <v>812</v>
      </c>
      <c r="D110" s="204" t="s">
        <v>261</v>
      </c>
      <c r="E110" s="205" t="s">
        <v>2542</v>
      </c>
      <c r="F110" s="206" t="s">
        <v>2543</v>
      </c>
      <c r="G110" s="207" t="s">
        <v>344</v>
      </c>
      <c r="H110" s="208">
        <v>27</v>
      </c>
      <c r="I110" s="209"/>
      <c r="J110" s="210">
        <f>ROUND(I110*H110,2)</f>
        <v>0</v>
      </c>
      <c r="K110" s="206" t="s">
        <v>963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6.0000000000000002E-05</v>
      </c>
      <c r="R110" s="201">
        <f>Q110*H110</f>
        <v>0.0016200000000000001</v>
      </c>
      <c r="S110" s="201">
        <v>0</v>
      </c>
      <c r="T110" s="202">
        <f>S110*H110</f>
        <v>0</v>
      </c>
      <c r="AR110" s="24" t="s">
        <v>891</v>
      </c>
      <c r="AT110" s="24" t="s">
        <v>261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259</v>
      </c>
      <c r="BM110" s="24" t="s">
        <v>2544</v>
      </c>
    </row>
    <row r="111" s="1" customFormat="1" ht="16.5" customHeight="1">
      <c r="B111" s="47"/>
      <c r="C111" s="204" t="s">
        <v>2545</v>
      </c>
      <c r="D111" s="204" t="s">
        <v>261</v>
      </c>
      <c r="E111" s="205" t="s">
        <v>2546</v>
      </c>
      <c r="F111" s="206" t="s">
        <v>2547</v>
      </c>
      <c r="G111" s="207" t="s">
        <v>344</v>
      </c>
      <c r="H111" s="208">
        <v>6</v>
      </c>
      <c r="I111" s="209"/>
      <c r="J111" s="210">
        <f>ROUND(I111*H111,2)</f>
        <v>0</v>
      </c>
      <c r="K111" s="206" t="s">
        <v>963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1.5999999999999999E-05</v>
      </c>
      <c r="R111" s="201">
        <f>Q111*H111</f>
        <v>9.6000000000000002E-05</v>
      </c>
      <c r="S111" s="201">
        <v>0</v>
      </c>
      <c r="T111" s="202">
        <f>S111*H111</f>
        <v>0</v>
      </c>
      <c r="AR111" s="24" t="s">
        <v>891</v>
      </c>
      <c r="AT111" s="24" t="s">
        <v>261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259</v>
      </c>
      <c r="BM111" s="24" t="s">
        <v>2548</v>
      </c>
    </row>
    <row r="112" s="1" customFormat="1" ht="16.5" customHeight="1">
      <c r="B112" s="47"/>
      <c r="C112" s="204" t="s">
        <v>1072</v>
      </c>
      <c r="D112" s="204" t="s">
        <v>261</v>
      </c>
      <c r="E112" s="205" t="s">
        <v>2549</v>
      </c>
      <c r="F112" s="206" t="s">
        <v>2550</v>
      </c>
      <c r="G112" s="207" t="s">
        <v>344</v>
      </c>
      <c r="H112" s="208">
        <v>2</v>
      </c>
      <c r="I112" s="209"/>
      <c r="J112" s="210">
        <f>ROUND(I112*H112,2)</f>
        <v>0</v>
      </c>
      <c r="K112" s="206" t="s">
        <v>963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5.5999999999999999E-05</v>
      </c>
      <c r="R112" s="201">
        <f>Q112*H112</f>
        <v>0.000112</v>
      </c>
      <c r="S112" s="201">
        <v>0</v>
      </c>
      <c r="T112" s="202">
        <f>S112*H112</f>
        <v>0</v>
      </c>
      <c r="AR112" s="24" t="s">
        <v>891</v>
      </c>
      <c r="AT112" s="24" t="s">
        <v>261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259</v>
      </c>
      <c r="BM112" s="24" t="s">
        <v>2551</v>
      </c>
    </row>
    <row r="113" s="1" customFormat="1" ht="16.5" customHeight="1">
      <c r="B113" s="47"/>
      <c r="C113" s="204" t="s">
        <v>2552</v>
      </c>
      <c r="D113" s="204" t="s">
        <v>261</v>
      </c>
      <c r="E113" s="205" t="s">
        <v>2553</v>
      </c>
      <c r="F113" s="206" t="s">
        <v>2554</v>
      </c>
      <c r="G113" s="207" t="s">
        <v>344</v>
      </c>
      <c r="H113" s="208">
        <v>3</v>
      </c>
      <c r="I113" s="209"/>
      <c r="J113" s="210">
        <f>ROUND(I113*H113,2)</f>
        <v>0</v>
      </c>
      <c r="K113" s="206" t="s">
        <v>963</v>
      </c>
      <c r="L113" s="211"/>
      <c r="M113" s="212" t="s">
        <v>37</v>
      </c>
      <c r="N113" s="213" t="s">
        <v>53</v>
      </c>
      <c r="O113" s="48"/>
      <c r="P113" s="201">
        <f>O113*H113</f>
        <v>0</v>
      </c>
      <c r="Q113" s="201">
        <v>1.5999999999999999E-05</v>
      </c>
      <c r="R113" s="201">
        <f>Q113*H113</f>
        <v>4.8000000000000001E-05</v>
      </c>
      <c r="S113" s="201">
        <v>0</v>
      </c>
      <c r="T113" s="202">
        <f>S113*H113</f>
        <v>0</v>
      </c>
      <c r="AR113" s="24" t="s">
        <v>891</v>
      </c>
      <c r="AT113" s="24" t="s">
        <v>261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259</v>
      </c>
      <c r="BM113" s="24" t="s">
        <v>2555</v>
      </c>
    </row>
    <row r="114" s="1" customFormat="1" ht="16.5" customHeight="1">
      <c r="B114" s="47"/>
      <c r="C114" s="204" t="s">
        <v>1081</v>
      </c>
      <c r="D114" s="204" t="s">
        <v>261</v>
      </c>
      <c r="E114" s="205" t="s">
        <v>2556</v>
      </c>
      <c r="F114" s="206" t="s">
        <v>2557</v>
      </c>
      <c r="G114" s="207" t="s">
        <v>344</v>
      </c>
      <c r="H114" s="208">
        <v>2</v>
      </c>
      <c r="I114" s="209"/>
      <c r="J114" s="210">
        <f>ROUND(I114*H114,2)</f>
        <v>0</v>
      </c>
      <c r="K114" s="206" t="s">
        <v>963</v>
      </c>
      <c r="L114" s="211"/>
      <c r="M114" s="212" t="s">
        <v>37</v>
      </c>
      <c r="N114" s="213" t="s">
        <v>53</v>
      </c>
      <c r="O114" s="48"/>
      <c r="P114" s="201">
        <f>O114*H114</f>
        <v>0</v>
      </c>
      <c r="Q114" s="201">
        <v>0.00010900000000000001</v>
      </c>
      <c r="R114" s="201">
        <f>Q114*H114</f>
        <v>0.00021800000000000001</v>
      </c>
      <c r="S114" s="201">
        <v>0</v>
      </c>
      <c r="T114" s="202">
        <f>S114*H114</f>
        <v>0</v>
      </c>
      <c r="AR114" s="24" t="s">
        <v>891</v>
      </c>
      <c r="AT114" s="24" t="s">
        <v>261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259</v>
      </c>
      <c r="BM114" s="24" t="s">
        <v>2558</v>
      </c>
    </row>
    <row r="115" s="1" customFormat="1" ht="16.5" customHeight="1">
      <c r="B115" s="47"/>
      <c r="C115" s="204" t="s">
        <v>2559</v>
      </c>
      <c r="D115" s="204" t="s">
        <v>261</v>
      </c>
      <c r="E115" s="205" t="s">
        <v>2560</v>
      </c>
      <c r="F115" s="206" t="s">
        <v>2561</v>
      </c>
      <c r="G115" s="207" t="s">
        <v>344</v>
      </c>
      <c r="H115" s="208">
        <v>10</v>
      </c>
      <c r="I115" s="209"/>
      <c r="J115" s="210">
        <f>ROUND(I115*H115,2)</f>
        <v>0</v>
      </c>
      <c r="K115" s="206" t="s">
        <v>963</v>
      </c>
      <c r="L115" s="211"/>
      <c r="M115" s="212" t="s">
        <v>37</v>
      </c>
      <c r="N115" s="213" t="s">
        <v>53</v>
      </c>
      <c r="O115" s="48"/>
      <c r="P115" s="201">
        <f>O115*H115</f>
        <v>0</v>
      </c>
      <c r="Q115" s="201">
        <v>4.6999999999999997E-05</v>
      </c>
      <c r="R115" s="201">
        <f>Q115*H115</f>
        <v>0.00046999999999999999</v>
      </c>
      <c r="S115" s="201">
        <v>0</v>
      </c>
      <c r="T115" s="202">
        <f>S115*H115</f>
        <v>0</v>
      </c>
      <c r="AR115" s="24" t="s">
        <v>891</v>
      </c>
      <c r="AT115" s="24" t="s">
        <v>261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259</v>
      </c>
      <c r="BM115" s="24" t="s">
        <v>2562</v>
      </c>
    </row>
    <row r="116" s="1" customFormat="1" ht="16.5" customHeight="1">
      <c r="B116" s="47"/>
      <c r="C116" s="204" t="s">
        <v>1085</v>
      </c>
      <c r="D116" s="204" t="s">
        <v>261</v>
      </c>
      <c r="E116" s="205" t="s">
        <v>2563</v>
      </c>
      <c r="F116" s="206" t="s">
        <v>2564</v>
      </c>
      <c r="G116" s="207" t="s">
        <v>344</v>
      </c>
      <c r="H116" s="208">
        <v>3</v>
      </c>
      <c r="I116" s="209"/>
      <c r="J116" s="210">
        <f>ROUND(I116*H116,2)</f>
        <v>0</v>
      </c>
      <c r="K116" s="206" t="s">
        <v>963</v>
      </c>
      <c r="L116" s="211"/>
      <c r="M116" s="212" t="s">
        <v>37</v>
      </c>
      <c r="N116" s="213" t="s">
        <v>53</v>
      </c>
      <c r="O116" s="48"/>
      <c r="P116" s="201">
        <f>O116*H116</f>
        <v>0</v>
      </c>
      <c r="Q116" s="201">
        <v>1.7E-05</v>
      </c>
      <c r="R116" s="201">
        <f>Q116*H116</f>
        <v>5.1E-05</v>
      </c>
      <c r="S116" s="201">
        <v>0</v>
      </c>
      <c r="T116" s="202">
        <f>S116*H116</f>
        <v>0</v>
      </c>
      <c r="AR116" s="24" t="s">
        <v>891</v>
      </c>
      <c r="AT116" s="24" t="s">
        <v>261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259</v>
      </c>
      <c r="BM116" s="24" t="s">
        <v>2565</v>
      </c>
    </row>
    <row r="117" s="1" customFormat="1" ht="16.5" customHeight="1">
      <c r="B117" s="47"/>
      <c r="C117" s="204" t="s">
        <v>2566</v>
      </c>
      <c r="D117" s="204" t="s">
        <v>261</v>
      </c>
      <c r="E117" s="205" t="s">
        <v>2567</v>
      </c>
      <c r="F117" s="206" t="s">
        <v>2568</v>
      </c>
      <c r="G117" s="207" t="s">
        <v>344</v>
      </c>
      <c r="H117" s="208">
        <v>40</v>
      </c>
      <c r="I117" s="209"/>
      <c r="J117" s="210">
        <f>ROUND(I117*H117,2)</f>
        <v>0</v>
      </c>
      <c r="K117" s="206" t="s">
        <v>963</v>
      </c>
      <c r="L117" s="211"/>
      <c r="M117" s="212" t="s">
        <v>37</v>
      </c>
      <c r="N117" s="213" t="s">
        <v>53</v>
      </c>
      <c r="O117" s="48"/>
      <c r="P117" s="201">
        <f>O117*H117</f>
        <v>0</v>
      </c>
      <c r="Q117" s="201">
        <v>0.00012</v>
      </c>
      <c r="R117" s="201">
        <f>Q117*H117</f>
        <v>0.0048000000000000004</v>
      </c>
      <c r="S117" s="201">
        <v>0</v>
      </c>
      <c r="T117" s="202">
        <f>S117*H117</f>
        <v>0</v>
      </c>
      <c r="AR117" s="24" t="s">
        <v>891</v>
      </c>
      <c r="AT117" s="24" t="s">
        <v>261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259</v>
      </c>
      <c r="BM117" s="24" t="s">
        <v>2569</v>
      </c>
    </row>
    <row r="118" s="1" customFormat="1" ht="16.5" customHeight="1">
      <c r="B118" s="47"/>
      <c r="C118" s="204" t="s">
        <v>1067</v>
      </c>
      <c r="D118" s="204" t="s">
        <v>261</v>
      </c>
      <c r="E118" s="205" t="s">
        <v>2570</v>
      </c>
      <c r="F118" s="206" t="s">
        <v>2571</v>
      </c>
      <c r="G118" s="207" t="s">
        <v>344</v>
      </c>
      <c r="H118" s="208">
        <v>3</v>
      </c>
      <c r="I118" s="209"/>
      <c r="J118" s="210">
        <f>ROUND(I118*H118,2)</f>
        <v>0</v>
      </c>
      <c r="K118" s="206" t="s">
        <v>963</v>
      </c>
      <c r="L118" s="211"/>
      <c r="M118" s="212" t="s">
        <v>37</v>
      </c>
      <c r="N118" s="213" t="s">
        <v>53</v>
      </c>
      <c r="O118" s="48"/>
      <c r="P118" s="201">
        <f>O118*H118</f>
        <v>0</v>
      </c>
      <c r="Q118" s="201">
        <v>3.9999999999999998E-06</v>
      </c>
      <c r="R118" s="201">
        <f>Q118*H118</f>
        <v>1.2E-05</v>
      </c>
      <c r="S118" s="201">
        <v>0</v>
      </c>
      <c r="T118" s="202">
        <f>S118*H118</f>
        <v>0</v>
      </c>
      <c r="AR118" s="24" t="s">
        <v>891</v>
      </c>
      <c r="AT118" s="24" t="s">
        <v>261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259</v>
      </c>
      <c r="BM118" s="24" t="s">
        <v>2572</v>
      </c>
    </row>
    <row r="119" s="1" customFormat="1" ht="16.5" customHeight="1">
      <c r="B119" s="47"/>
      <c r="C119" s="204" t="s">
        <v>2573</v>
      </c>
      <c r="D119" s="204" t="s">
        <v>261</v>
      </c>
      <c r="E119" s="205" t="s">
        <v>2574</v>
      </c>
      <c r="F119" s="206" t="s">
        <v>2575</v>
      </c>
      <c r="G119" s="207" t="s">
        <v>344</v>
      </c>
      <c r="H119" s="208">
        <v>3</v>
      </c>
      <c r="I119" s="209"/>
      <c r="J119" s="210">
        <f>ROUND(I119*H119,2)</f>
        <v>0</v>
      </c>
      <c r="K119" s="206" t="s">
        <v>963</v>
      </c>
      <c r="L119" s="211"/>
      <c r="M119" s="212" t="s">
        <v>37</v>
      </c>
      <c r="N119" s="213" t="s">
        <v>53</v>
      </c>
      <c r="O119" s="48"/>
      <c r="P119" s="201">
        <f>O119*H119</f>
        <v>0</v>
      </c>
      <c r="Q119" s="201">
        <v>6.0000000000000002E-05</v>
      </c>
      <c r="R119" s="201">
        <f>Q119*H119</f>
        <v>0.00018000000000000001</v>
      </c>
      <c r="S119" s="201">
        <v>0</v>
      </c>
      <c r="T119" s="202">
        <f>S119*H119</f>
        <v>0</v>
      </c>
      <c r="AR119" s="24" t="s">
        <v>891</v>
      </c>
      <c r="AT119" s="24" t="s">
        <v>261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259</v>
      </c>
      <c r="BM119" s="24" t="s">
        <v>2576</v>
      </c>
    </row>
    <row r="120" s="1" customFormat="1" ht="16.5" customHeight="1">
      <c r="B120" s="47"/>
      <c r="C120" s="204" t="s">
        <v>818</v>
      </c>
      <c r="D120" s="204" t="s">
        <v>261</v>
      </c>
      <c r="E120" s="205" t="s">
        <v>2577</v>
      </c>
      <c r="F120" s="206" t="s">
        <v>2578</v>
      </c>
      <c r="G120" s="207" t="s">
        <v>344</v>
      </c>
      <c r="H120" s="208">
        <v>14</v>
      </c>
      <c r="I120" s="209"/>
      <c r="J120" s="210">
        <f>ROUND(I120*H120,2)</f>
        <v>0</v>
      </c>
      <c r="K120" s="206" t="s">
        <v>963</v>
      </c>
      <c r="L120" s="211"/>
      <c r="M120" s="212" t="s">
        <v>37</v>
      </c>
      <c r="N120" s="213" t="s">
        <v>53</v>
      </c>
      <c r="O120" s="48"/>
      <c r="P120" s="201">
        <f>O120*H120</f>
        <v>0</v>
      </c>
      <c r="Q120" s="201">
        <v>0.000223</v>
      </c>
      <c r="R120" s="201">
        <f>Q120*H120</f>
        <v>0.0031219999999999998</v>
      </c>
      <c r="S120" s="201">
        <v>0</v>
      </c>
      <c r="T120" s="202">
        <f>S120*H120</f>
        <v>0</v>
      </c>
      <c r="AR120" s="24" t="s">
        <v>891</v>
      </c>
      <c r="AT120" s="24" t="s">
        <v>261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259</v>
      </c>
      <c r="BM120" s="24" t="s">
        <v>2579</v>
      </c>
    </row>
    <row r="121" s="1" customFormat="1" ht="16.5" customHeight="1">
      <c r="B121" s="47"/>
      <c r="C121" s="204" t="s">
        <v>2580</v>
      </c>
      <c r="D121" s="204" t="s">
        <v>261</v>
      </c>
      <c r="E121" s="205" t="s">
        <v>2581</v>
      </c>
      <c r="F121" s="206" t="s">
        <v>2582</v>
      </c>
      <c r="G121" s="207" t="s">
        <v>344</v>
      </c>
      <c r="H121" s="208">
        <v>1</v>
      </c>
      <c r="I121" s="209"/>
      <c r="J121" s="210">
        <f>ROUND(I121*H121,2)</f>
        <v>0</v>
      </c>
      <c r="K121" s="206" t="s">
        <v>963</v>
      </c>
      <c r="L121" s="211"/>
      <c r="M121" s="212" t="s">
        <v>37</v>
      </c>
      <c r="N121" s="213" t="s">
        <v>53</v>
      </c>
      <c r="O121" s="48"/>
      <c r="P121" s="201">
        <f>O121*H121</f>
        <v>0</v>
      </c>
      <c r="Q121" s="201">
        <v>6.7999999999999999E-05</v>
      </c>
      <c r="R121" s="201">
        <f>Q121*H121</f>
        <v>6.7999999999999999E-05</v>
      </c>
      <c r="S121" s="201">
        <v>0</v>
      </c>
      <c r="T121" s="202">
        <f>S121*H121</f>
        <v>0</v>
      </c>
      <c r="AR121" s="24" t="s">
        <v>891</v>
      </c>
      <c r="AT121" s="24" t="s">
        <v>261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259</v>
      </c>
      <c r="BM121" s="24" t="s">
        <v>2583</v>
      </c>
    </row>
    <row r="122" s="1" customFormat="1" ht="16.5" customHeight="1">
      <c r="B122" s="47"/>
      <c r="C122" s="204" t="s">
        <v>821</v>
      </c>
      <c r="D122" s="204" t="s">
        <v>261</v>
      </c>
      <c r="E122" s="205" t="s">
        <v>2584</v>
      </c>
      <c r="F122" s="206" t="s">
        <v>2585</v>
      </c>
      <c r="G122" s="207" t="s">
        <v>344</v>
      </c>
      <c r="H122" s="208">
        <v>1</v>
      </c>
      <c r="I122" s="209"/>
      <c r="J122" s="210">
        <f>ROUND(I122*H122,2)</f>
        <v>0</v>
      </c>
      <c r="K122" s="206" t="s">
        <v>963</v>
      </c>
      <c r="L122" s="211"/>
      <c r="M122" s="212" t="s">
        <v>37</v>
      </c>
      <c r="N122" s="213" t="s">
        <v>53</v>
      </c>
      <c r="O122" s="48"/>
      <c r="P122" s="201">
        <f>O122*H122</f>
        <v>0</v>
      </c>
      <c r="Q122" s="201">
        <v>0.00025900000000000001</v>
      </c>
      <c r="R122" s="201">
        <f>Q122*H122</f>
        <v>0.00025900000000000001</v>
      </c>
      <c r="S122" s="201">
        <v>0</v>
      </c>
      <c r="T122" s="202">
        <f>S122*H122</f>
        <v>0</v>
      </c>
      <c r="AR122" s="24" t="s">
        <v>891</v>
      </c>
      <c r="AT122" s="24" t="s">
        <v>261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259</v>
      </c>
      <c r="BM122" s="24" t="s">
        <v>2586</v>
      </c>
    </row>
    <row r="123" s="1" customFormat="1" ht="16.5" customHeight="1">
      <c r="B123" s="47"/>
      <c r="C123" s="204" t="s">
        <v>828</v>
      </c>
      <c r="D123" s="204" t="s">
        <v>261</v>
      </c>
      <c r="E123" s="205" t="s">
        <v>2587</v>
      </c>
      <c r="F123" s="206" t="s">
        <v>2588</v>
      </c>
      <c r="G123" s="207" t="s">
        <v>344</v>
      </c>
      <c r="H123" s="208">
        <v>1</v>
      </c>
      <c r="I123" s="209"/>
      <c r="J123" s="210">
        <f>ROUND(I123*H123,2)</f>
        <v>0</v>
      </c>
      <c r="K123" s="206" t="s">
        <v>963</v>
      </c>
      <c r="L123" s="211"/>
      <c r="M123" s="212" t="s">
        <v>37</v>
      </c>
      <c r="N123" s="213" t="s">
        <v>53</v>
      </c>
      <c r="O123" s="48"/>
      <c r="P123" s="201">
        <f>O123*H123</f>
        <v>0</v>
      </c>
      <c r="Q123" s="201">
        <v>0.0050000000000000001</v>
      </c>
      <c r="R123" s="201">
        <f>Q123*H123</f>
        <v>0.0050000000000000001</v>
      </c>
      <c r="S123" s="201">
        <v>0</v>
      </c>
      <c r="T123" s="202">
        <f>S123*H123</f>
        <v>0</v>
      </c>
      <c r="AR123" s="24" t="s">
        <v>891</v>
      </c>
      <c r="AT123" s="24" t="s">
        <v>261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259</v>
      </c>
      <c r="BM123" s="24" t="s">
        <v>2589</v>
      </c>
    </row>
    <row r="124" s="1" customFormat="1" ht="16.5" customHeight="1">
      <c r="B124" s="47"/>
      <c r="C124" s="204" t="s">
        <v>2590</v>
      </c>
      <c r="D124" s="204" t="s">
        <v>261</v>
      </c>
      <c r="E124" s="205" t="s">
        <v>2591</v>
      </c>
      <c r="F124" s="206" t="s">
        <v>2592</v>
      </c>
      <c r="G124" s="207" t="s">
        <v>344</v>
      </c>
      <c r="H124" s="208">
        <v>1</v>
      </c>
      <c r="I124" s="209"/>
      <c r="J124" s="210">
        <f>ROUND(I124*H124,2)</f>
        <v>0</v>
      </c>
      <c r="K124" s="206" t="s">
        <v>963</v>
      </c>
      <c r="L124" s="211"/>
      <c r="M124" s="212" t="s">
        <v>37</v>
      </c>
      <c r="N124" s="213" t="s">
        <v>53</v>
      </c>
      <c r="O124" s="48"/>
      <c r="P124" s="201">
        <f>O124*H124</f>
        <v>0</v>
      </c>
      <c r="Q124" s="201">
        <v>0.00035</v>
      </c>
      <c r="R124" s="201">
        <f>Q124*H124</f>
        <v>0.00035</v>
      </c>
      <c r="S124" s="201">
        <v>0</v>
      </c>
      <c r="T124" s="202">
        <f>S124*H124</f>
        <v>0</v>
      </c>
      <c r="AR124" s="24" t="s">
        <v>891</v>
      </c>
      <c r="AT124" s="24" t="s">
        <v>261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259</v>
      </c>
      <c r="BM124" s="24" t="s">
        <v>2593</v>
      </c>
    </row>
    <row r="125" s="1" customFormat="1" ht="16.5" customHeight="1">
      <c r="B125" s="47"/>
      <c r="C125" s="204" t="s">
        <v>833</v>
      </c>
      <c r="D125" s="204" t="s">
        <v>261</v>
      </c>
      <c r="E125" s="205" t="s">
        <v>2594</v>
      </c>
      <c r="F125" s="206" t="s">
        <v>2595</v>
      </c>
      <c r="G125" s="207" t="s">
        <v>344</v>
      </c>
      <c r="H125" s="208">
        <v>13</v>
      </c>
      <c r="I125" s="209"/>
      <c r="J125" s="210">
        <f>ROUND(I125*H125,2)</f>
        <v>0</v>
      </c>
      <c r="K125" s="206" t="s">
        <v>963</v>
      </c>
      <c r="L125" s="211"/>
      <c r="M125" s="212" t="s">
        <v>37</v>
      </c>
      <c r="N125" s="213" t="s">
        <v>53</v>
      </c>
      <c r="O125" s="48"/>
      <c r="P125" s="201">
        <f>O125*H125</f>
        <v>0</v>
      </c>
      <c r="Q125" s="201">
        <v>0.0044000000000000003</v>
      </c>
      <c r="R125" s="201">
        <f>Q125*H125</f>
        <v>0.057200000000000001</v>
      </c>
      <c r="S125" s="201">
        <v>0</v>
      </c>
      <c r="T125" s="202">
        <f>S125*H125</f>
        <v>0</v>
      </c>
      <c r="AR125" s="24" t="s">
        <v>891</v>
      </c>
      <c r="AT125" s="24" t="s">
        <v>261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259</v>
      </c>
      <c r="BM125" s="24" t="s">
        <v>2596</v>
      </c>
    </row>
    <row r="126" s="1" customFormat="1" ht="16.5" customHeight="1">
      <c r="B126" s="47"/>
      <c r="C126" s="204" t="s">
        <v>2597</v>
      </c>
      <c r="D126" s="204" t="s">
        <v>261</v>
      </c>
      <c r="E126" s="205" t="s">
        <v>2598</v>
      </c>
      <c r="F126" s="206" t="s">
        <v>2599</v>
      </c>
      <c r="G126" s="207" t="s">
        <v>344</v>
      </c>
      <c r="H126" s="208">
        <v>1</v>
      </c>
      <c r="I126" s="209"/>
      <c r="J126" s="210">
        <f>ROUND(I126*H126,2)</f>
        <v>0</v>
      </c>
      <c r="K126" s="206" t="s">
        <v>963</v>
      </c>
      <c r="L126" s="211"/>
      <c r="M126" s="212" t="s">
        <v>37</v>
      </c>
      <c r="N126" s="213" t="s">
        <v>53</v>
      </c>
      <c r="O126" s="48"/>
      <c r="P126" s="201">
        <f>O126*H126</f>
        <v>0</v>
      </c>
      <c r="Q126" s="201">
        <v>0.00080000000000000004</v>
      </c>
      <c r="R126" s="201">
        <f>Q126*H126</f>
        <v>0.00080000000000000004</v>
      </c>
      <c r="S126" s="201">
        <v>0</v>
      </c>
      <c r="T126" s="202">
        <f>S126*H126</f>
        <v>0</v>
      </c>
      <c r="AR126" s="24" t="s">
        <v>891</v>
      </c>
      <c r="AT126" s="24" t="s">
        <v>261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259</v>
      </c>
      <c r="BM126" s="24" t="s">
        <v>2600</v>
      </c>
    </row>
    <row r="127" s="1" customFormat="1" ht="25.5" customHeight="1">
      <c r="B127" s="47"/>
      <c r="C127" s="204" t="s">
        <v>836</v>
      </c>
      <c r="D127" s="204" t="s">
        <v>261</v>
      </c>
      <c r="E127" s="205" t="s">
        <v>2601</v>
      </c>
      <c r="F127" s="206" t="s">
        <v>2602</v>
      </c>
      <c r="G127" s="207" t="s">
        <v>344</v>
      </c>
      <c r="H127" s="208">
        <v>2</v>
      </c>
      <c r="I127" s="209"/>
      <c r="J127" s="210">
        <f>ROUND(I127*H127,2)</f>
        <v>0</v>
      </c>
      <c r="K127" s="206" t="s">
        <v>963</v>
      </c>
      <c r="L127" s="211"/>
      <c r="M127" s="212" t="s">
        <v>37</v>
      </c>
      <c r="N127" s="213" t="s">
        <v>53</v>
      </c>
      <c r="O127" s="48"/>
      <c r="P127" s="201">
        <f>O127*H127</f>
        <v>0</v>
      </c>
      <c r="Q127" s="201">
        <v>0.0044999999999999997</v>
      </c>
      <c r="R127" s="201">
        <f>Q127*H127</f>
        <v>0.0089999999999999993</v>
      </c>
      <c r="S127" s="201">
        <v>0</v>
      </c>
      <c r="T127" s="202">
        <f>S127*H127</f>
        <v>0</v>
      </c>
      <c r="AR127" s="24" t="s">
        <v>891</v>
      </c>
      <c r="AT127" s="24" t="s">
        <v>261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259</v>
      </c>
      <c r="BM127" s="24" t="s">
        <v>2603</v>
      </c>
    </row>
    <row r="128" s="1" customFormat="1" ht="25.5" customHeight="1">
      <c r="B128" s="47"/>
      <c r="C128" s="204" t="s">
        <v>2604</v>
      </c>
      <c r="D128" s="204" t="s">
        <v>261</v>
      </c>
      <c r="E128" s="205" t="s">
        <v>2605</v>
      </c>
      <c r="F128" s="206" t="s">
        <v>2606</v>
      </c>
      <c r="G128" s="207" t="s">
        <v>344</v>
      </c>
      <c r="H128" s="208">
        <v>12</v>
      </c>
      <c r="I128" s="209"/>
      <c r="J128" s="210">
        <f>ROUND(I128*H128,2)</f>
        <v>0</v>
      </c>
      <c r="K128" s="206" t="s">
        <v>963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0.0055999999999999999</v>
      </c>
      <c r="R128" s="201">
        <f>Q128*H128</f>
        <v>0.067199999999999996</v>
      </c>
      <c r="S128" s="201">
        <v>0</v>
      </c>
      <c r="T128" s="202">
        <f>S128*H128</f>
        <v>0</v>
      </c>
      <c r="AR128" s="24" t="s">
        <v>891</v>
      </c>
      <c r="AT128" s="24" t="s">
        <v>261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259</v>
      </c>
      <c r="BM128" s="24" t="s">
        <v>2607</v>
      </c>
    </row>
    <row r="129" s="1" customFormat="1" ht="25.5" customHeight="1">
      <c r="B129" s="47"/>
      <c r="C129" s="204" t="s">
        <v>841</v>
      </c>
      <c r="D129" s="204" t="s">
        <v>261</v>
      </c>
      <c r="E129" s="205" t="s">
        <v>2608</v>
      </c>
      <c r="F129" s="206" t="s">
        <v>2609</v>
      </c>
      <c r="G129" s="207" t="s">
        <v>344</v>
      </c>
      <c r="H129" s="208">
        <v>6</v>
      </c>
      <c r="I129" s="209"/>
      <c r="J129" s="210">
        <f>ROUND(I129*H129,2)</f>
        <v>0</v>
      </c>
      <c r="K129" s="206" t="s">
        <v>963</v>
      </c>
      <c r="L129" s="211"/>
      <c r="M129" s="212" t="s">
        <v>37</v>
      </c>
      <c r="N129" s="213" t="s">
        <v>53</v>
      </c>
      <c r="O129" s="48"/>
      <c r="P129" s="201">
        <f>O129*H129</f>
        <v>0</v>
      </c>
      <c r="Q129" s="201">
        <v>0.0088999999999999999</v>
      </c>
      <c r="R129" s="201">
        <f>Q129*H129</f>
        <v>0.053400000000000003</v>
      </c>
      <c r="S129" s="201">
        <v>0</v>
      </c>
      <c r="T129" s="202">
        <f>S129*H129</f>
        <v>0</v>
      </c>
      <c r="AR129" s="24" t="s">
        <v>891</v>
      </c>
      <c r="AT129" s="24" t="s">
        <v>261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259</v>
      </c>
      <c r="BM129" s="24" t="s">
        <v>2610</v>
      </c>
    </row>
    <row r="130" s="1" customFormat="1" ht="25.5" customHeight="1">
      <c r="B130" s="47"/>
      <c r="C130" s="204" t="s">
        <v>2611</v>
      </c>
      <c r="D130" s="204" t="s">
        <v>261</v>
      </c>
      <c r="E130" s="205" t="s">
        <v>2612</v>
      </c>
      <c r="F130" s="206" t="s">
        <v>2613</v>
      </c>
      <c r="G130" s="207" t="s">
        <v>344</v>
      </c>
      <c r="H130" s="208">
        <v>19</v>
      </c>
      <c r="I130" s="209"/>
      <c r="J130" s="210">
        <f>ROUND(I130*H130,2)</f>
        <v>0</v>
      </c>
      <c r="K130" s="206" t="s">
        <v>963</v>
      </c>
      <c r="L130" s="211"/>
      <c r="M130" s="212" t="s">
        <v>37</v>
      </c>
      <c r="N130" s="213" t="s">
        <v>53</v>
      </c>
      <c r="O130" s="48"/>
      <c r="P130" s="201">
        <f>O130*H130</f>
        <v>0</v>
      </c>
      <c r="Q130" s="201">
        <v>0.0064999999999999997</v>
      </c>
      <c r="R130" s="201">
        <f>Q130*H130</f>
        <v>0.1235</v>
      </c>
      <c r="S130" s="201">
        <v>0</v>
      </c>
      <c r="T130" s="202">
        <f>S130*H130</f>
        <v>0</v>
      </c>
      <c r="AR130" s="24" t="s">
        <v>891</v>
      </c>
      <c r="AT130" s="24" t="s">
        <v>261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259</v>
      </c>
      <c r="BM130" s="24" t="s">
        <v>2614</v>
      </c>
    </row>
    <row r="131" s="1" customFormat="1" ht="25.5" customHeight="1">
      <c r="B131" s="47"/>
      <c r="C131" s="204" t="s">
        <v>844</v>
      </c>
      <c r="D131" s="204" t="s">
        <v>261</v>
      </c>
      <c r="E131" s="205" t="s">
        <v>2615</v>
      </c>
      <c r="F131" s="206" t="s">
        <v>2616</v>
      </c>
      <c r="G131" s="207" t="s">
        <v>344</v>
      </c>
      <c r="H131" s="208">
        <v>13</v>
      </c>
      <c r="I131" s="209"/>
      <c r="J131" s="210">
        <f>ROUND(I131*H131,2)</f>
        <v>0</v>
      </c>
      <c r="K131" s="206" t="s">
        <v>963</v>
      </c>
      <c r="L131" s="211"/>
      <c r="M131" s="212" t="s">
        <v>37</v>
      </c>
      <c r="N131" s="213" t="s">
        <v>53</v>
      </c>
      <c r="O131" s="48"/>
      <c r="P131" s="201">
        <f>O131*H131</f>
        <v>0</v>
      </c>
      <c r="Q131" s="201">
        <v>0.0064999999999999997</v>
      </c>
      <c r="R131" s="201">
        <f>Q131*H131</f>
        <v>0.084499999999999992</v>
      </c>
      <c r="S131" s="201">
        <v>0</v>
      </c>
      <c r="T131" s="202">
        <f>S131*H131</f>
        <v>0</v>
      </c>
      <c r="AR131" s="24" t="s">
        <v>891</v>
      </c>
      <c r="AT131" s="24" t="s">
        <v>261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259</v>
      </c>
      <c r="BM131" s="24" t="s">
        <v>2617</v>
      </c>
    </row>
    <row r="132" s="1" customFormat="1" ht="25.5" customHeight="1">
      <c r="B132" s="47"/>
      <c r="C132" s="204" t="s">
        <v>2618</v>
      </c>
      <c r="D132" s="204" t="s">
        <v>261</v>
      </c>
      <c r="E132" s="205" t="s">
        <v>2619</v>
      </c>
      <c r="F132" s="206" t="s">
        <v>2620</v>
      </c>
      <c r="G132" s="207" t="s">
        <v>344</v>
      </c>
      <c r="H132" s="208">
        <v>4</v>
      </c>
      <c r="I132" s="209"/>
      <c r="J132" s="210">
        <f>ROUND(I132*H132,2)</f>
        <v>0</v>
      </c>
      <c r="K132" s="206" t="s">
        <v>963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0.0064999999999999997</v>
      </c>
      <c r="R132" s="201">
        <f>Q132*H132</f>
        <v>0.025999999999999999</v>
      </c>
      <c r="S132" s="201">
        <v>0</v>
      </c>
      <c r="T132" s="202">
        <f>S132*H132</f>
        <v>0</v>
      </c>
      <c r="AR132" s="24" t="s">
        <v>891</v>
      </c>
      <c r="AT132" s="24" t="s">
        <v>261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259</v>
      </c>
      <c r="BM132" s="24" t="s">
        <v>2621</v>
      </c>
    </row>
    <row r="133" s="1" customFormat="1" ht="16.5" customHeight="1">
      <c r="B133" s="47"/>
      <c r="C133" s="204" t="s">
        <v>271</v>
      </c>
      <c r="D133" s="204" t="s">
        <v>261</v>
      </c>
      <c r="E133" s="205" t="s">
        <v>2622</v>
      </c>
      <c r="F133" s="206" t="s">
        <v>2623</v>
      </c>
      <c r="G133" s="207" t="s">
        <v>1469</v>
      </c>
      <c r="H133" s="208">
        <v>2</v>
      </c>
      <c r="I133" s="209"/>
      <c r="J133" s="210">
        <f>ROUND(I133*H133,2)</f>
        <v>0</v>
      </c>
      <c r="K133" s="206" t="s">
        <v>2624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607</v>
      </c>
      <c r="AT133" s="24" t="s">
        <v>261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607</v>
      </c>
      <c r="BM133" s="24" t="s">
        <v>635</v>
      </c>
    </row>
    <row r="134" s="1" customFormat="1" ht="16.5" customHeight="1">
      <c r="B134" s="47"/>
      <c r="C134" s="204" t="s">
        <v>637</v>
      </c>
      <c r="D134" s="204" t="s">
        <v>261</v>
      </c>
      <c r="E134" s="205" t="s">
        <v>2625</v>
      </c>
      <c r="F134" s="206" t="s">
        <v>2626</v>
      </c>
      <c r="G134" s="207" t="s">
        <v>1469</v>
      </c>
      <c r="H134" s="208">
        <v>8</v>
      </c>
      <c r="I134" s="209"/>
      <c r="J134" s="210">
        <f>ROUND(I134*H134,2)</f>
        <v>0</v>
      </c>
      <c r="K134" s="206" t="s">
        <v>2624</v>
      </c>
      <c r="L134" s="211"/>
      <c r="M134" s="212" t="s">
        <v>37</v>
      </c>
      <c r="N134" s="213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607</v>
      </c>
      <c r="AT134" s="24" t="s">
        <v>261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607</v>
      </c>
      <c r="BM134" s="24" t="s">
        <v>640</v>
      </c>
    </row>
    <row r="135" s="1" customFormat="1" ht="16.5" customHeight="1">
      <c r="B135" s="47"/>
      <c r="C135" s="204" t="s">
        <v>301</v>
      </c>
      <c r="D135" s="204" t="s">
        <v>261</v>
      </c>
      <c r="E135" s="205" t="s">
        <v>2627</v>
      </c>
      <c r="F135" s="206" t="s">
        <v>2628</v>
      </c>
      <c r="G135" s="207" t="s">
        <v>1469</v>
      </c>
      <c r="H135" s="208">
        <v>1</v>
      </c>
      <c r="I135" s="209"/>
      <c r="J135" s="210">
        <f>ROUND(I135*H135,2)</f>
        <v>0</v>
      </c>
      <c r="K135" s="206" t="s">
        <v>2624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607</v>
      </c>
      <c r="AT135" s="24" t="s">
        <v>261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607</v>
      </c>
      <c r="BM135" s="24" t="s">
        <v>714</v>
      </c>
    </row>
    <row r="136" s="1" customFormat="1" ht="16.5" customHeight="1">
      <c r="B136" s="47"/>
      <c r="C136" s="204" t="s">
        <v>2629</v>
      </c>
      <c r="D136" s="204" t="s">
        <v>261</v>
      </c>
      <c r="E136" s="205" t="s">
        <v>2630</v>
      </c>
      <c r="F136" s="206" t="s">
        <v>2631</v>
      </c>
      <c r="G136" s="207" t="s">
        <v>344</v>
      </c>
      <c r="H136" s="208">
        <v>1</v>
      </c>
      <c r="I136" s="209"/>
      <c r="J136" s="210">
        <f>ROUND(I136*H136,2)</f>
        <v>0</v>
      </c>
      <c r="K136" s="206" t="s">
        <v>963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0.0015</v>
      </c>
      <c r="R136" s="201">
        <f>Q136*H136</f>
        <v>0.0015</v>
      </c>
      <c r="S136" s="201">
        <v>0</v>
      </c>
      <c r="T136" s="202">
        <f>S136*H136</f>
        <v>0</v>
      </c>
      <c r="AR136" s="24" t="s">
        <v>607</v>
      </c>
      <c r="AT136" s="24" t="s">
        <v>261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607</v>
      </c>
      <c r="BM136" s="24" t="s">
        <v>2632</v>
      </c>
    </row>
    <row r="137" s="1" customFormat="1" ht="16.5" customHeight="1">
      <c r="B137" s="47"/>
      <c r="C137" s="204" t="s">
        <v>323</v>
      </c>
      <c r="D137" s="204" t="s">
        <v>261</v>
      </c>
      <c r="E137" s="205" t="s">
        <v>2633</v>
      </c>
      <c r="F137" s="206" t="s">
        <v>2634</v>
      </c>
      <c r="G137" s="207" t="s">
        <v>207</v>
      </c>
      <c r="H137" s="208">
        <v>25</v>
      </c>
      <c r="I137" s="209"/>
      <c r="J137" s="210">
        <f>ROUND(I137*H137,2)</f>
        <v>0</v>
      </c>
      <c r="K137" s="206" t="s">
        <v>2635</v>
      </c>
      <c r="L137" s="211"/>
      <c r="M137" s="212" t="s">
        <v>37</v>
      </c>
      <c r="N137" s="213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607</v>
      </c>
      <c r="AT137" s="24" t="s">
        <v>261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607</v>
      </c>
      <c r="BM137" s="24" t="s">
        <v>777</v>
      </c>
    </row>
    <row r="138" s="1" customFormat="1" ht="16.5" customHeight="1">
      <c r="B138" s="47"/>
      <c r="C138" s="204" t="s">
        <v>1014</v>
      </c>
      <c r="D138" s="204" t="s">
        <v>261</v>
      </c>
      <c r="E138" s="205" t="s">
        <v>2636</v>
      </c>
      <c r="F138" s="206" t="s">
        <v>2637</v>
      </c>
      <c r="G138" s="207" t="s">
        <v>344</v>
      </c>
      <c r="H138" s="208">
        <v>4</v>
      </c>
      <c r="I138" s="209"/>
      <c r="J138" s="210">
        <f>ROUND(I138*H138,2)</f>
        <v>0</v>
      </c>
      <c r="K138" s="206" t="s">
        <v>963</v>
      </c>
      <c r="L138" s="211"/>
      <c r="M138" s="212" t="s">
        <v>37</v>
      </c>
      <c r="N138" s="213" t="s">
        <v>53</v>
      </c>
      <c r="O138" s="48"/>
      <c r="P138" s="201">
        <f>O138*H138</f>
        <v>0</v>
      </c>
      <c r="Q138" s="201">
        <v>0.0033</v>
      </c>
      <c r="R138" s="201">
        <f>Q138*H138</f>
        <v>0.0132</v>
      </c>
      <c r="S138" s="201">
        <v>0</v>
      </c>
      <c r="T138" s="202">
        <f>S138*H138</f>
        <v>0</v>
      </c>
      <c r="AR138" s="24" t="s">
        <v>607</v>
      </c>
      <c r="AT138" s="24" t="s">
        <v>261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607</v>
      </c>
      <c r="BM138" s="24" t="s">
        <v>2638</v>
      </c>
    </row>
    <row r="139" s="1" customFormat="1" ht="16.5" customHeight="1">
      <c r="B139" s="47"/>
      <c r="C139" s="204" t="s">
        <v>2639</v>
      </c>
      <c r="D139" s="204" t="s">
        <v>261</v>
      </c>
      <c r="E139" s="205" t="s">
        <v>2640</v>
      </c>
      <c r="F139" s="206" t="s">
        <v>2641</v>
      </c>
      <c r="G139" s="207" t="s">
        <v>344</v>
      </c>
      <c r="H139" s="208">
        <v>13</v>
      </c>
      <c r="I139" s="209"/>
      <c r="J139" s="210">
        <f>ROUND(I139*H139,2)</f>
        <v>0</v>
      </c>
      <c r="K139" s="206" t="s">
        <v>963</v>
      </c>
      <c r="L139" s="211"/>
      <c r="M139" s="212" t="s">
        <v>37</v>
      </c>
      <c r="N139" s="213" t="s">
        <v>53</v>
      </c>
      <c r="O139" s="48"/>
      <c r="P139" s="201">
        <f>O139*H139</f>
        <v>0</v>
      </c>
      <c r="Q139" s="201">
        <v>0.0033</v>
      </c>
      <c r="R139" s="201">
        <f>Q139*H139</f>
        <v>0.042900000000000001</v>
      </c>
      <c r="S139" s="201">
        <v>0</v>
      </c>
      <c r="T139" s="202">
        <f>S139*H139</f>
        <v>0</v>
      </c>
      <c r="AR139" s="24" t="s">
        <v>607</v>
      </c>
      <c r="AT139" s="24" t="s">
        <v>261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607</v>
      </c>
      <c r="BM139" s="24" t="s">
        <v>2642</v>
      </c>
    </row>
    <row r="140" s="1" customFormat="1" ht="16.5" customHeight="1">
      <c r="B140" s="47"/>
      <c r="C140" s="204" t="s">
        <v>788</v>
      </c>
      <c r="D140" s="204" t="s">
        <v>261</v>
      </c>
      <c r="E140" s="205" t="s">
        <v>2643</v>
      </c>
      <c r="F140" s="206" t="s">
        <v>2644</v>
      </c>
      <c r="G140" s="207" t="s">
        <v>2645</v>
      </c>
      <c r="H140" s="208">
        <v>16</v>
      </c>
      <c r="I140" s="209"/>
      <c r="J140" s="210">
        <f>ROUND(I140*H140,2)</f>
        <v>0</v>
      </c>
      <c r="K140" s="206" t="s">
        <v>2624</v>
      </c>
      <c r="L140" s="211"/>
      <c r="M140" s="212" t="s">
        <v>37</v>
      </c>
      <c r="N140" s="213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607</v>
      </c>
      <c r="AT140" s="24" t="s">
        <v>261</v>
      </c>
      <c r="AU140" s="24" t="s">
        <v>82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607</v>
      </c>
      <c r="BM140" s="24" t="s">
        <v>791</v>
      </c>
    </row>
    <row r="141" s="1" customFormat="1" ht="16.5" customHeight="1">
      <c r="B141" s="47"/>
      <c r="C141" s="204" t="s">
        <v>330</v>
      </c>
      <c r="D141" s="204" t="s">
        <v>261</v>
      </c>
      <c r="E141" s="205" t="s">
        <v>2646</v>
      </c>
      <c r="F141" s="206" t="s">
        <v>2647</v>
      </c>
      <c r="G141" s="207" t="s">
        <v>2648</v>
      </c>
      <c r="H141" s="208">
        <v>24</v>
      </c>
      <c r="I141" s="209"/>
      <c r="J141" s="210">
        <f>ROUND(I141*H141,2)</f>
        <v>0</v>
      </c>
      <c r="K141" s="206" t="s">
        <v>2635</v>
      </c>
      <c r="L141" s="211"/>
      <c r="M141" s="212" t="s">
        <v>37</v>
      </c>
      <c r="N141" s="213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607</v>
      </c>
      <c r="AT141" s="24" t="s">
        <v>261</v>
      </c>
      <c r="AU141" s="24" t="s">
        <v>82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607</v>
      </c>
      <c r="BM141" s="24" t="s">
        <v>794</v>
      </c>
    </row>
    <row r="142" s="1" customFormat="1" ht="16.5" customHeight="1">
      <c r="B142" s="47"/>
      <c r="C142" s="204" t="s">
        <v>1021</v>
      </c>
      <c r="D142" s="204" t="s">
        <v>261</v>
      </c>
      <c r="E142" s="205" t="s">
        <v>2649</v>
      </c>
      <c r="F142" s="206" t="s">
        <v>2650</v>
      </c>
      <c r="G142" s="207" t="s">
        <v>344</v>
      </c>
      <c r="H142" s="208">
        <v>16</v>
      </c>
      <c r="I142" s="209"/>
      <c r="J142" s="210">
        <f>ROUND(I142*H142,2)</f>
        <v>0</v>
      </c>
      <c r="K142" s="206" t="s">
        <v>963</v>
      </c>
      <c r="L142" s="211"/>
      <c r="M142" s="212" t="s">
        <v>37</v>
      </c>
      <c r="N142" s="213" t="s">
        <v>53</v>
      </c>
      <c r="O142" s="48"/>
      <c r="P142" s="201">
        <f>O142*H142</f>
        <v>0</v>
      </c>
      <c r="Q142" s="201">
        <v>0.0041999999999999997</v>
      </c>
      <c r="R142" s="201">
        <f>Q142*H142</f>
        <v>0.067199999999999996</v>
      </c>
      <c r="S142" s="201">
        <v>0</v>
      </c>
      <c r="T142" s="202">
        <f>S142*H142</f>
        <v>0</v>
      </c>
      <c r="AR142" s="24" t="s">
        <v>607</v>
      </c>
      <c r="AT142" s="24" t="s">
        <v>261</v>
      </c>
      <c r="AU142" s="24" t="s">
        <v>82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607</v>
      </c>
      <c r="BM142" s="24" t="s">
        <v>2651</v>
      </c>
    </row>
    <row r="143" s="1" customFormat="1" ht="16.5" customHeight="1">
      <c r="B143" s="47"/>
      <c r="C143" s="204" t="s">
        <v>2652</v>
      </c>
      <c r="D143" s="204" t="s">
        <v>261</v>
      </c>
      <c r="E143" s="205" t="s">
        <v>2653</v>
      </c>
      <c r="F143" s="206" t="s">
        <v>2654</v>
      </c>
      <c r="G143" s="207" t="s">
        <v>1108</v>
      </c>
      <c r="H143" s="208">
        <v>22.449999999999999</v>
      </c>
      <c r="I143" s="209"/>
      <c r="J143" s="210">
        <f>ROUND(I143*H143,2)</f>
        <v>0</v>
      </c>
      <c r="K143" s="206" t="s">
        <v>963</v>
      </c>
      <c r="L143" s="211"/>
      <c r="M143" s="212" t="s">
        <v>37</v>
      </c>
      <c r="N143" s="213" t="s">
        <v>53</v>
      </c>
      <c r="O143" s="48"/>
      <c r="P143" s="201">
        <f>O143*H143</f>
        <v>0</v>
      </c>
      <c r="Q143" s="201">
        <v>0.001</v>
      </c>
      <c r="R143" s="201">
        <f>Q143*H143</f>
        <v>0.022450000000000001</v>
      </c>
      <c r="S143" s="201">
        <v>0</v>
      </c>
      <c r="T143" s="202">
        <f>S143*H143</f>
        <v>0</v>
      </c>
      <c r="AR143" s="24" t="s">
        <v>607</v>
      </c>
      <c r="AT143" s="24" t="s">
        <v>261</v>
      </c>
      <c r="AU143" s="24" t="s">
        <v>82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607</v>
      </c>
      <c r="BM143" s="24" t="s">
        <v>2655</v>
      </c>
    </row>
    <row r="144" s="1" customFormat="1" ht="16.5" customHeight="1">
      <c r="B144" s="47"/>
      <c r="C144" s="204" t="s">
        <v>1025</v>
      </c>
      <c r="D144" s="204" t="s">
        <v>261</v>
      </c>
      <c r="E144" s="205" t="s">
        <v>2656</v>
      </c>
      <c r="F144" s="206" t="s">
        <v>2657</v>
      </c>
      <c r="G144" s="207" t="s">
        <v>344</v>
      </c>
      <c r="H144" s="208">
        <v>28</v>
      </c>
      <c r="I144" s="209"/>
      <c r="J144" s="210">
        <f>ROUND(I144*H144,2)</f>
        <v>0</v>
      </c>
      <c r="K144" s="206" t="s">
        <v>963</v>
      </c>
      <c r="L144" s="211"/>
      <c r="M144" s="212" t="s">
        <v>37</v>
      </c>
      <c r="N144" s="213" t="s">
        <v>53</v>
      </c>
      <c r="O144" s="48"/>
      <c r="P144" s="201">
        <f>O144*H144</f>
        <v>0</v>
      </c>
      <c r="Q144" s="201">
        <v>0.00025000000000000001</v>
      </c>
      <c r="R144" s="201">
        <f>Q144*H144</f>
        <v>0.0070000000000000001</v>
      </c>
      <c r="S144" s="201">
        <v>0</v>
      </c>
      <c r="T144" s="202">
        <f>S144*H144</f>
        <v>0</v>
      </c>
      <c r="AR144" s="24" t="s">
        <v>607</v>
      </c>
      <c r="AT144" s="24" t="s">
        <v>261</v>
      </c>
      <c r="AU144" s="24" t="s">
        <v>82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607</v>
      </c>
      <c r="BM144" s="24" t="s">
        <v>2658</v>
      </c>
    </row>
    <row r="145" s="1" customFormat="1" ht="16.5" customHeight="1">
      <c r="B145" s="47"/>
      <c r="C145" s="204" t="s">
        <v>2659</v>
      </c>
      <c r="D145" s="204" t="s">
        <v>261</v>
      </c>
      <c r="E145" s="205" t="s">
        <v>2660</v>
      </c>
      <c r="F145" s="206" t="s">
        <v>2661</v>
      </c>
      <c r="G145" s="207" t="s">
        <v>344</v>
      </c>
      <c r="H145" s="208">
        <v>15</v>
      </c>
      <c r="I145" s="209"/>
      <c r="J145" s="210">
        <f>ROUND(I145*H145,2)</f>
        <v>0</v>
      </c>
      <c r="K145" s="206" t="s">
        <v>963</v>
      </c>
      <c r="L145" s="211"/>
      <c r="M145" s="212" t="s">
        <v>37</v>
      </c>
      <c r="N145" s="213" t="s">
        <v>53</v>
      </c>
      <c r="O145" s="48"/>
      <c r="P145" s="201">
        <f>O145*H145</f>
        <v>0</v>
      </c>
      <c r="Q145" s="201">
        <v>0.00038000000000000002</v>
      </c>
      <c r="R145" s="201">
        <f>Q145*H145</f>
        <v>0.0057000000000000002</v>
      </c>
      <c r="S145" s="201">
        <v>0</v>
      </c>
      <c r="T145" s="202">
        <f>S145*H145</f>
        <v>0</v>
      </c>
      <c r="AR145" s="24" t="s">
        <v>607</v>
      </c>
      <c r="AT145" s="24" t="s">
        <v>261</v>
      </c>
      <c r="AU145" s="24" t="s">
        <v>82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607</v>
      </c>
      <c r="BM145" s="24" t="s">
        <v>2662</v>
      </c>
    </row>
    <row r="146" s="1" customFormat="1" ht="25.5" customHeight="1">
      <c r="B146" s="47"/>
      <c r="C146" s="204" t="s">
        <v>989</v>
      </c>
      <c r="D146" s="204" t="s">
        <v>261</v>
      </c>
      <c r="E146" s="205" t="s">
        <v>2663</v>
      </c>
      <c r="F146" s="206" t="s">
        <v>2664</v>
      </c>
      <c r="G146" s="207" t="s">
        <v>344</v>
      </c>
      <c r="H146" s="208">
        <v>1</v>
      </c>
      <c r="I146" s="209"/>
      <c r="J146" s="210">
        <f>ROUND(I146*H146,2)</f>
        <v>0</v>
      </c>
      <c r="K146" s="206" t="s">
        <v>963</v>
      </c>
      <c r="L146" s="211"/>
      <c r="M146" s="212" t="s">
        <v>37</v>
      </c>
      <c r="N146" s="213" t="s">
        <v>53</v>
      </c>
      <c r="O146" s="48"/>
      <c r="P146" s="201">
        <f>O146*H146</f>
        <v>0</v>
      </c>
      <c r="Q146" s="201">
        <v>0.00080000000000000004</v>
      </c>
      <c r="R146" s="201">
        <f>Q146*H146</f>
        <v>0.00080000000000000004</v>
      </c>
      <c r="S146" s="201">
        <v>0</v>
      </c>
      <c r="T146" s="202">
        <f>S146*H146</f>
        <v>0</v>
      </c>
      <c r="AR146" s="24" t="s">
        <v>607</v>
      </c>
      <c r="AT146" s="24" t="s">
        <v>261</v>
      </c>
      <c r="AU146" s="24" t="s">
        <v>82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607</v>
      </c>
      <c r="BM146" s="24" t="s">
        <v>2665</v>
      </c>
    </row>
    <row r="147" s="1" customFormat="1" ht="16.5" customHeight="1">
      <c r="B147" s="47"/>
      <c r="C147" s="204" t="s">
        <v>2666</v>
      </c>
      <c r="D147" s="204" t="s">
        <v>261</v>
      </c>
      <c r="E147" s="205" t="s">
        <v>2667</v>
      </c>
      <c r="F147" s="206" t="s">
        <v>2668</v>
      </c>
      <c r="G147" s="207" t="s">
        <v>207</v>
      </c>
      <c r="H147" s="208">
        <v>15</v>
      </c>
      <c r="I147" s="209"/>
      <c r="J147" s="210">
        <f>ROUND(I147*H147,2)</f>
        <v>0</v>
      </c>
      <c r="K147" s="206" t="s">
        <v>963</v>
      </c>
      <c r="L147" s="211"/>
      <c r="M147" s="212" t="s">
        <v>37</v>
      </c>
      <c r="N147" s="213" t="s">
        <v>53</v>
      </c>
      <c r="O147" s="48"/>
      <c r="P147" s="201">
        <f>O147*H147</f>
        <v>0</v>
      </c>
      <c r="Q147" s="201">
        <v>3.4999999999999997E-05</v>
      </c>
      <c r="R147" s="201">
        <f>Q147*H147</f>
        <v>0.00052499999999999997</v>
      </c>
      <c r="S147" s="201">
        <v>0</v>
      </c>
      <c r="T147" s="202">
        <f>S147*H147</f>
        <v>0</v>
      </c>
      <c r="AR147" s="24" t="s">
        <v>607</v>
      </c>
      <c r="AT147" s="24" t="s">
        <v>261</v>
      </c>
      <c r="AU147" s="24" t="s">
        <v>82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607</v>
      </c>
      <c r="BM147" s="24" t="s">
        <v>2669</v>
      </c>
    </row>
    <row r="148" s="1" customFormat="1" ht="16.5" customHeight="1">
      <c r="B148" s="47"/>
      <c r="C148" s="204" t="s">
        <v>1031</v>
      </c>
      <c r="D148" s="204" t="s">
        <v>261</v>
      </c>
      <c r="E148" s="205" t="s">
        <v>2670</v>
      </c>
      <c r="F148" s="206" t="s">
        <v>2671</v>
      </c>
      <c r="G148" s="207" t="s">
        <v>344</v>
      </c>
      <c r="H148" s="208">
        <v>6</v>
      </c>
      <c r="I148" s="209"/>
      <c r="J148" s="210">
        <f>ROUND(I148*H148,2)</f>
        <v>0</v>
      </c>
      <c r="K148" s="206" t="s">
        <v>963</v>
      </c>
      <c r="L148" s="211"/>
      <c r="M148" s="212" t="s">
        <v>37</v>
      </c>
      <c r="N148" s="213" t="s">
        <v>53</v>
      </c>
      <c r="O148" s="48"/>
      <c r="P148" s="201">
        <f>O148*H148</f>
        <v>0</v>
      </c>
      <c r="Q148" s="201">
        <v>0.00016000000000000001</v>
      </c>
      <c r="R148" s="201">
        <f>Q148*H148</f>
        <v>0.00096000000000000013</v>
      </c>
      <c r="S148" s="201">
        <v>0</v>
      </c>
      <c r="T148" s="202">
        <f>S148*H148</f>
        <v>0</v>
      </c>
      <c r="AR148" s="24" t="s">
        <v>607</v>
      </c>
      <c r="AT148" s="24" t="s">
        <v>261</v>
      </c>
      <c r="AU148" s="24" t="s">
        <v>82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607</v>
      </c>
      <c r="BM148" s="24" t="s">
        <v>2672</v>
      </c>
    </row>
    <row r="149" s="1" customFormat="1" ht="16.5" customHeight="1">
      <c r="B149" s="47"/>
      <c r="C149" s="204" t="s">
        <v>2673</v>
      </c>
      <c r="D149" s="204" t="s">
        <v>261</v>
      </c>
      <c r="E149" s="205" t="s">
        <v>2674</v>
      </c>
      <c r="F149" s="206" t="s">
        <v>2675</v>
      </c>
      <c r="G149" s="207" t="s">
        <v>344</v>
      </c>
      <c r="H149" s="208">
        <v>42</v>
      </c>
      <c r="I149" s="209"/>
      <c r="J149" s="210">
        <f>ROUND(I149*H149,2)</f>
        <v>0</v>
      </c>
      <c r="K149" s="206" t="s">
        <v>963</v>
      </c>
      <c r="L149" s="211"/>
      <c r="M149" s="212" t="s">
        <v>37</v>
      </c>
      <c r="N149" s="213" t="s">
        <v>53</v>
      </c>
      <c r="O149" s="48"/>
      <c r="P149" s="201">
        <f>O149*H149</f>
        <v>0</v>
      </c>
      <c r="Q149" s="201">
        <v>0.00023000000000000001</v>
      </c>
      <c r="R149" s="201">
        <f>Q149*H149</f>
        <v>0.0096600000000000002</v>
      </c>
      <c r="S149" s="201">
        <v>0</v>
      </c>
      <c r="T149" s="202">
        <f>S149*H149</f>
        <v>0</v>
      </c>
      <c r="AR149" s="24" t="s">
        <v>607</v>
      </c>
      <c r="AT149" s="24" t="s">
        <v>261</v>
      </c>
      <c r="AU149" s="24" t="s">
        <v>82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607</v>
      </c>
      <c r="BM149" s="24" t="s">
        <v>2676</v>
      </c>
    </row>
    <row r="150" s="1" customFormat="1" ht="16.5" customHeight="1">
      <c r="B150" s="47"/>
      <c r="C150" s="204" t="s">
        <v>1035</v>
      </c>
      <c r="D150" s="204" t="s">
        <v>261</v>
      </c>
      <c r="E150" s="205" t="s">
        <v>2677</v>
      </c>
      <c r="F150" s="206" t="s">
        <v>2678</v>
      </c>
      <c r="G150" s="207" t="s">
        <v>344</v>
      </c>
      <c r="H150" s="208">
        <v>8</v>
      </c>
      <c r="I150" s="209"/>
      <c r="J150" s="210">
        <f>ROUND(I150*H150,2)</f>
        <v>0</v>
      </c>
      <c r="K150" s="206" t="s">
        <v>963</v>
      </c>
      <c r="L150" s="211"/>
      <c r="M150" s="212" t="s">
        <v>37</v>
      </c>
      <c r="N150" s="213" t="s">
        <v>53</v>
      </c>
      <c r="O150" s="48"/>
      <c r="P150" s="201">
        <f>O150*H150</f>
        <v>0</v>
      </c>
      <c r="Q150" s="201">
        <v>0.00020000000000000001</v>
      </c>
      <c r="R150" s="201">
        <f>Q150*H150</f>
        <v>0.0016000000000000001</v>
      </c>
      <c r="S150" s="201">
        <v>0</v>
      </c>
      <c r="T150" s="202">
        <f>S150*H150</f>
        <v>0</v>
      </c>
      <c r="AR150" s="24" t="s">
        <v>607</v>
      </c>
      <c r="AT150" s="24" t="s">
        <v>261</v>
      </c>
      <c r="AU150" s="24" t="s">
        <v>82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607</v>
      </c>
      <c r="BM150" s="24" t="s">
        <v>2679</v>
      </c>
    </row>
    <row r="151" s="1" customFormat="1" ht="16.5" customHeight="1">
      <c r="B151" s="47"/>
      <c r="C151" s="204" t="s">
        <v>2680</v>
      </c>
      <c r="D151" s="204" t="s">
        <v>261</v>
      </c>
      <c r="E151" s="205" t="s">
        <v>2681</v>
      </c>
      <c r="F151" s="206" t="s">
        <v>2682</v>
      </c>
      <c r="G151" s="207" t="s">
        <v>344</v>
      </c>
      <c r="H151" s="208">
        <v>6</v>
      </c>
      <c r="I151" s="209"/>
      <c r="J151" s="210">
        <f>ROUND(I151*H151,2)</f>
        <v>0</v>
      </c>
      <c r="K151" s="206" t="s">
        <v>963</v>
      </c>
      <c r="L151" s="211"/>
      <c r="M151" s="212" t="s">
        <v>37</v>
      </c>
      <c r="N151" s="213" t="s">
        <v>53</v>
      </c>
      <c r="O151" s="48"/>
      <c r="P151" s="201">
        <f>O151*H151</f>
        <v>0</v>
      </c>
      <c r="Q151" s="201">
        <v>0.00042999999999999999</v>
      </c>
      <c r="R151" s="201">
        <f>Q151*H151</f>
        <v>0.0025799999999999998</v>
      </c>
      <c r="S151" s="201">
        <v>0</v>
      </c>
      <c r="T151" s="202">
        <f>S151*H151</f>
        <v>0</v>
      </c>
      <c r="AR151" s="24" t="s">
        <v>607</v>
      </c>
      <c r="AT151" s="24" t="s">
        <v>261</v>
      </c>
      <c r="AU151" s="24" t="s">
        <v>82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607</v>
      </c>
      <c r="BM151" s="24" t="s">
        <v>2683</v>
      </c>
    </row>
    <row r="152" s="1" customFormat="1" ht="16.5" customHeight="1">
      <c r="B152" s="47"/>
      <c r="C152" s="204" t="s">
        <v>1038</v>
      </c>
      <c r="D152" s="204" t="s">
        <v>261</v>
      </c>
      <c r="E152" s="205" t="s">
        <v>2684</v>
      </c>
      <c r="F152" s="206" t="s">
        <v>2685</v>
      </c>
      <c r="G152" s="207" t="s">
        <v>344</v>
      </c>
      <c r="H152" s="208">
        <v>7</v>
      </c>
      <c r="I152" s="209"/>
      <c r="J152" s="210">
        <f>ROUND(I152*H152,2)</f>
        <v>0</v>
      </c>
      <c r="K152" s="206" t="s">
        <v>963</v>
      </c>
      <c r="L152" s="211"/>
      <c r="M152" s="212" t="s">
        <v>37</v>
      </c>
      <c r="N152" s="213" t="s">
        <v>53</v>
      </c>
      <c r="O152" s="48"/>
      <c r="P152" s="201">
        <f>O152*H152</f>
        <v>0</v>
      </c>
      <c r="Q152" s="201">
        <v>0.00012999999999999999</v>
      </c>
      <c r="R152" s="201">
        <f>Q152*H152</f>
        <v>0.00090999999999999989</v>
      </c>
      <c r="S152" s="201">
        <v>0</v>
      </c>
      <c r="T152" s="202">
        <f>S152*H152</f>
        <v>0</v>
      </c>
      <c r="AR152" s="24" t="s">
        <v>607</v>
      </c>
      <c r="AT152" s="24" t="s">
        <v>261</v>
      </c>
      <c r="AU152" s="24" t="s">
        <v>82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607</v>
      </c>
      <c r="BM152" s="24" t="s">
        <v>2686</v>
      </c>
    </row>
    <row r="153" s="1" customFormat="1" ht="16.5" customHeight="1">
      <c r="B153" s="47"/>
      <c r="C153" s="204" t="s">
        <v>2687</v>
      </c>
      <c r="D153" s="204" t="s">
        <v>261</v>
      </c>
      <c r="E153" s="205" t="s">
        <v>2688</v>
      </c>
      <c r="F153" s="206" t="s">
        <v>2689</v>
      </c>
      <c r="G153" s="207" t="s">
        <v>344</v>
      </c>
      <c r="H153" s="208">
        <v>4</v>
      </c>
      <c r="I153" s="209"/>
      <c r="J153" s="210">
        <f>ROUND(I153*H153,2)</f>
        <v>0</v>
      </c>
      <c r="K153" s="206" t="s">
        <v>963</v>
      </c>
      <c r="L153" s="211"/>
      <c r="M153" s="212" t="s">
        <v>37</v>
      </c>
      <c r="N153" s="213" t="s">
        <v>53</v>
      </c>
      <c r="O153" s="48"/>
      <c r="P153" s="201">
        <f>O153*H153</f>
        <v>0</v>
      </c>
      <c r="Q153" s="201">
        <v>0.00025999999999999998</v>
      </c>
      <c r="R153" s="201">
        <f>Q153*H153</f>
        <v>0.0010399999999999999</v>
      </c>
      <c r="S153" s="201">
        <v>0</v>
      </c>
      <c r="T153" s="202">
        <f>S153*H153</f>
        <v>0</v>
      </c>
      <c r="AR153" s="24" t="s">
        <v>607</v>
      </c>
      <c r="AT153" s="24" t="s">
        <v>261</v>
      </c>
      <c r="AU153" s="24" t="s">
        <v>82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607</v>
      </c>
      <c r="BM153" s="24" t="s">
        <v>2690</v>
      </c>
    </row>
    <row r="154" s="1" customFormat="1" ht="25.5" customHeight="1">
      <c r="B154" s="47"/>
      <c r="C154" s="204" t="s">
        <v>1541</v>
      </c>
      <c r="D154" s="204" t="s">
        <v>261</v>
      </c>
      <c r="E154" s="205" t="s">
        <v>2691</v>
      </c>
      <c r="F154" s="206" t="s">
        <v>2692</v>
      </c>
      <c r="G154" s="207" t="s">
        <v>344</v>
      </c>
      <c r="H154" s="208">
        <v>18</v>
      </c>
      <c r="I154" s="209"/>
      <c r="J154" s="210">
        <f>ROUND(I154*H154,2)</f>
        <v>0</v>
      </c>
      <c r="K154" s="206" t="s">
        <v>963</v>
      </c>
      <c r="L154" s="211"/>
      <c r="M154" s="212" t="s">
        <v>37</v>
      </c>
      <c r="N154" s="213" t="s">
        <v>53</v>
      </c>
      <c r="O154" s="48"/>
      <c r="P154" s="201">
        <f>O154*H154</f>
        <v>0</v>
      </c>
      <c r="Q154" s="201">
        <v>0.00069999999999999999</v>
      </c>
      <c r="R154" s="201">
        <f>Q154*H154</f>
        <v>0.0126</v>
      </c>
      <c r="S154" s="201">
        <v>0</v>
      </c>
      <c r="T154" s="202">
        <f>S154*H154</f>
        <v>0</v>
      </c>
      <c r="AR154" s="24" t="s">
        <v>607</v>
      </c>
      <c r="AT154" s="24" t="s">
        <v>261</v>
      </c>
      <c r="AU154" s="24" t="s">
        <v>82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607</v>
      </c>
      <c r="BM154" s="24" t="s">
        <v>2693</v>
      </c>
    </row>
    <row r="155" s="1" customFormat="1" ht="16.5" customHeight="1">
      <c r="B155" s="47"/>
      <c r="C155" s="204" t="s">
        <v>2694</v>
      </c>
      <c r="D155" s="204" t="s">
        <v>261</v>
      </c>
      <c r="E155" s="205" t="s">
        <v>2695</v>
      </c>
      <c r="F155" s="206" t="s">
        <v>2696</v>
      </c>
      <c r="G155" s="207" t="s">
        <v>1108</v>
      </c>
      <c r="H155" s="208">
        <v>60</v>
      </c>
      <c r="I155" s="209"/>
      <c r="J155" s="210">
        <f>ROUND(I155*H155,2)</f>
        <v>0</v>
      </c>
      <c r="K155" s="206" t="s">
        <v>963</v>
      </c>
      <c r="L155" s="211"/>
      <c r="M155" s="212" t="s">
        <v>37</v>
      </c>
      <c r="N155" s="213" t="s">
        <v>53</v>
      </c>
      <c r="O155" s="48"/>
      <c r="P155" s="201">
        <f>O155*H155</f>
        <v>0</v>
      </c>
      <c r="Q155" s="201">
        <v>0.001</v>
      </c>
      <c r="R155" s="201">
        <f>Q155*H155</f>
        <v>0.059999999999999998</v>
      </c>
      <c r="S155" s="201">
        <v>0</v>
      </c>
      <c r="T155" s="202">
        <f>S155*H155</f>
        <v>0</v>
      </c>
      <c r="AR155" s="24" t="s">
        <v>607</v>
      </c>
      <c r="AT155" s="24" t="s">
        <v>261</v>
      </c>
      <c r="AU155" s="24" t="s">
        <v>82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607</v>
      </c>
      <c r="BM155" s="24" t="s">
        <v>2697</v>
      </c>
    </row>
    <row r="156" s="1" customFormat="1" ht="16.5" customHeight="1">
      <c r="B156" s="47"/>
      <c r="C156" s="204" t="s">
        <v>1049</v>
      </c>
      <c r="D156" s="204" t="s">
        <v>261</v>
      </c>
      <c r="E156" s="205" t="s">
        <v>2698</v>
      </c>
      <c r="F156" s="206" t="s">
        <v>2699</v>
      </c>
      <c r="G156" s="207" t="s">
        <v>344</v>
      </c>
      <c r="H156" s="208">
        <v>3</v>
      </c>
      <c r="I156" s="209"/>
      <c r="J156" s="210">
        <f>ROUND(I156*H156,2)</f>
        <v>0</v>
      </c>
      <c r="K156" s="206" t="s">
        <v>963</v>
      </c>
      <c r="L156" s="211"/>
      <c r="M156" s="212" t="s">
        <v>37</v>
      </c>
      <c r="N156" s="213" t="s">
        <v>53</v>
      </c>
      <c r="O156" s="48"/>
      <c r="P156" s="201">
        <f>O156*H156</f>
        <v>0</v>
      </c>
      <c r="Q156" s="201">
        <v>0.00958</v>
      </c>
      <c r="R156" s="201">
        <f>Q156*H156</f>
        <v>0.028740000000000002</v>
      </c>
      <c r="S156" s="201">
        <v>0</v>
      </c>
      <c r="T156" s="202">
        <f>S156*H156</f>
        <v>0</v>
      </c>
      <c r="AR156" s="24" t="s">
        <v>607</v>
      </c>
      <c r="AT156" s="24" t="s">
        <v>261</v>
      </c>
      <c r="AU156" s="24" t="s">
        <v>82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607</v>
      </c>
      <c r="BM156" s="24" t="s">
        <v>2700</v>
      </c>
    </row>
    <row r="157" s="1" customFormat="1" ht="16.5" customHeight="1">
      <c r="B157" s="47"/>
      <c r="C157" s="204" t="s">
        <v>992</v>
      </c>
      <c r="D157" s="204" t="s">
        <v>261</v>
      </c>
      <c r="E157" s="205" t="s">
        <v>2701</v>
      </c>
      <c r="F157" s="206" t="s">
        <v>2702</v>
      </c>
      <c r="G157" s="207" t="s">
        <v>207</v>
      </c>
      <c r="H157" s="208">
        <v>60</v>
      </c>
      <c r="I157" s="209"/>
      <c r="J157" s="210">
        <f>ROUND(I157*H157,2)</f>
        <v>0</v>
      </c>
      <c r="K157" s="206" t="s">
        <v>963</v>
      </c>
      <c r="L157" s="211"/>
      <c r="M157" s="212" t="s">
        <v>37</v>
      </c>
      <c r="N157" s="213" t="s">
        <v>53</v>
      </c>
      <c r="O157" s="48"/>
      <c r="P157" s="201">
        <f>O157*H157</f>
        <v>0</v>
      </c>
      <c r="Q157" s="201">
        <v>7.2999999999999999E-05</v>
      </c>
      <c r="R157" s="201">
        <f>Q157*H157</f>
        <v>0.0043800000000000002</v>
      </c>
      <c r="S157" s="201">
        <v>0</v>
      </c>
      <c r="T157" s="202">
        <f>S157*H157</f>
        <v>0</v>
      </c>
      <c r="AR157" s="24" t="s">
        <v>607</v>
      </c>
      <c r="AT157" s="24" t="s">
        <v>261</v>
      </c>
      <c r="AU157" s="24" t="s">
        <v>82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607</v>
      </c>
      <c r="BM157" s="24" t="s">
        <v>2703</v>
      </c>
    </row>
    <row r="158" s="1" customFormat="1" ht="16.5" customHeight="1">
      <c r="B158" s="47"/>
      <c r="C158" s="204" t="s">
        <v>2704</v>
      </c>
      <c r="D158" s="204" t="s">
        <v>261</v>
      </c>
      <c r="E158" s="205" t="s">
        <v>2705</v>
      </c>
      <c r="F158" s="206" t="s">
        <v>2706</v>
      </c>
      <c r="G158" s="207" t="s">
        <v>207</v>
      </c>
      <c r="H158" s="208">
        <v>140</v>
      </c>
      <c r="I158" s="209"/>
      <c r="J158" s="210">
        <f>ROUND(I158*H158,2)</f>
        <v>0</v>
      </c>
      <c r="K158" s="206" t="s">
        <v>963</v>
      </c>
      <c r="L158" s="211"/>
      <c r="M158" s="212" t="s">
        <v>37</v>
      </c>
      <c r="N158" s="213" t="s">
        <v>53</v>
      </c>
      <c r="O158" s="48"/>
      <c r="P158" s="201">
        <f>O158*H158</f>
        <v>0</v>
      </c>
      <c r="Q158" s="201">
        <v>0.000117</v>
      </c>
      <c r="R158" s="201">
        <f>Q158*H158</f>
        <v>0.016379999999999999</v>
      </c>
      <c r="S158" s="201">
        <v>0</v>
      </c>
      <c r="T158" s="202">
        <f>S158*H158</f>
        <v>0</v>
      </c>
      <c r="AR158" s="24" t="s">
        <v>607</v>
      </c>
      <c r="AT158" s="24" t="s">
        <v>261</v>
      </c>
      <c r="AU158" s="24" t="s">
        <v>82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607</v>
      </c>
      <c r="BM158" s="24" t="s">
        <v>2707</v>
      </c>
    </row>
    <row r="159" s="1" customFormat="1" ht="16.5" customHeight="1">
      <c r="B159" s="47"/>
      <c r="C159" s="204" t="s">
        <v>996</v>
      </c>
      <c r="D159" s="204" t="s">
        <v>261</v>
      </c>
      <c r="E159" s="205" t="s">
        <v>2708</v>
      </c>
      <c r="F159" s="206" t="s">
        <v>2709</v>
      </c>
      <c r="G159" s="207" t="s">
        <v>207</v>
      </c>
      <c r="H159" s="208">
        <v>485</v>
      </c>
      <c r="I159" s="209"/>
      <c r="J159" s="210">
        <f>ROUND(I159*H159,2)</f>
        <v>0</v>
      </c>
      <c r="K159" s="206" t="s">
        <v>963</v>
      </c>
      <c r="L159" s="211"/>
      <c r="M159" s="212" t="s">
        <v>37</v>
      </c>
      <c r="N159" s="213" t="s">
        <v>53</v>
      </c>
      <c r="O159" s="48"/>
      <c r="P159" s="201">
        <f>O159*H159</f>
        <v>0</v>
      </c>
      <c r="Q159" s="201">
        <v>0.000117</v>
      </c>
      <c r="R159" s="201">
        <f>Q159*H159</f>
        <v>0.056744999999999997</v>
      </c>
      <c r="S159" s="201">
        <v>0</v>
      </c>
      <c r="T159" s="202">
        <f>S159*H159</f>
        <v>0</v>
      </c>
      <c r="AR159" s="24" t="s">
        <v>607</v>
      </c>
      <c r="AT159" s="24" t="s">
        <v>261</v>
      </c>
      <c r="AU159" s="24" t="s">
        <v>82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607</v>
      </c>
      <c r="BM159" s="24" t="s">
        <v>2710</v>
      </c>
    </row>
    <row r="160" s="1" customFormat="1" ht="16.5" customHeight="1">
      <c r="B160" s="47"/>
      <c r="C160" s="204" t="s">
        <v>2711</v>
      </c>
      <c r="D160" s="204" t="s">
        <v>261</v>
      </c>
      <c r="E160" s="205" t="s">
        <v>2712</v>
      </c>
      <c r="F160" s="206" t="s">
        <v>2713</v>
      </c>
      <c r="G160" s="207" t="s">
        <v>207</v>
      </c>
      <c r="H160" s="208">
        <v>530</v>
      </c>
      <c r="I160" s="209"/>
      <c r="J160" s="210">
        <f>ROUND(I160*H160,2)</f>
        <v>0</v>
      </c>
      <c r="K160" s="206" t="s">
        <v>963</v>
      </c>
      <c r="L160" s="211"/>
      <c r="M160" s="212" t="s">
        <v>37</v>
      </c>
      <c r="N160" s="213" t="s">
        <v>53</v>
      </c>
      <c r="O160" s="48"/>
      <c r="P160" s="201">
        <f>O160*H160</f>
        <v>0</v>
      </c>
      <c r="Q160" s="201">
        <v>0.00016699999999999999</v>
      </c>
      <c r="R160" s="201">
        <f>Q160*H160</f>
        <v>0.088509999999999991</v>
      </c>
      <c r="S160" s="201">
        <v>0</v>
      </c>
      <c r="T160" s="202">
        <f>S160*H160</f>
        <v>0</v>
      </c>
      <c r="AR160" s="24" t="s">
        <v>607</v>
      </c>
      <c r="AT160" s="24" t="s">
        <v>261</v>
      </c>
      <c r="AU160" s="24" t="s">
        <v>82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607</v>
      </c>
      <c r="BM160" s="24" t="s">
        <v>2714</v>
      </c>
    </row>
    <row r="161" s="1" customFormat="1" ht="16.5" customHeight="1">
      <c r="B161" s="47"/>
      <c r="C161" s="204" t="s">
        <v>1000</v>
      </c>
      <c r="D161" s="204" t="s">
        <v>261</v>
      </c>
      <c r="E161" s="205" t="s">
        <v>2715</v>
      </c>
      <c r="F161" s="206" t="s">
        <v>2716</v>
      </c>
      <c r="G161" s="207" t="s">
        <v>207</v>
      </c>
      <c r="H161" s="208">
        <v>40</v>
      </c>
      <c r="I161" s="209"/>
      <c r="J161" s="210">
        <f>ROUND(I161*H161,2)</f>
        <v>0</v>
      </c>
      <c r="K161" s="206" t="s">
        <v>963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0.00063400000000000001</v>
      </c>
      <c r="R161" s="201">
        <f>Q161*H161</f>
        <v>0.025360000000000001</v>
      </c>
      <c r="S161" s="201">
        <v>0</v>
      </c>
      <c r="T161" s="202">
        <f>S161*H161</f>
        <v>0</v>
      </c>
      <c r="AR161" s="24" t="s">
        <v>607</v>
      </c>
      <c r="AT161" s="24" t="s">
        <v>261</v>
      </c>
      <c r="AU161" s="24" t="s">
        <v>82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607</v>
      </c>
      <c r="BM161" s="24" t="s">
        <v>2717</v>
      </c>
    </row>
    <row r="162" s="1" customFormat="1" ht="16.5" customHeight="1">
      <c r="B162" s="47"/>
      <c r="C162" s="204" t="s">
        <v>2718</v>
      </c>
      <c r="D162" s="204" t="s">
        <v>261</v>
      </c>
      <c r="E162" s="205" t="s">
        <v>2719</v>
      </c>
      <c r="F162" s="206" t="s">
        <v>2720</v>
      </c>
      <c r="G162" s="207" t="s">
        <v>207</v>
      </c>
      <c r="H162" s="208">
        <v>40</v>
      </c>
      <c r="I162" s="209"/>
      <c r="J162" s="210">
        <f>ROUND(I162*H162,2)</f>
        <v>0</v>
      </c>
      <c r="K162" s="206" t="s">
        <v>963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0.000164</v>
      </c>
      <c r="R162" s="201">
        <f>Q162*H162</f>
        <v>0.0065599999999999999</v>
      </c>
      <c r="S162" s="201">
        <v>0</v>
      </c>
      <c r="T162" s="202">
        <f>S162*H162</f>
        <v>0</v>
      </c>
      <c r="AR162" s="24" t="s">
        <v>607</v>
      </c>
      <c r="AT162" s="24" t="s">
        <v>261</v>
      </c>
      <c r="AU162" s="24" t="s">
        <v>82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607</v>
      </c>
      <c r="BM162" s="24" t="s">
        <v>2721</v>
      </c>
    </row>
    <row r="163" s="1" customFormat="1" ht="16.5" customHeight="1">
      <c r="B163" s="47"/>
      <c r="C163" s="204" t="s">
        <v>1004</v>
      </c>
      <c r="D163" s="204" t="s">
        <v>261</v>
      </c>
      <c r="E163" s="205" t="s">
        <v>2722</v>
      </c>
      <c r="F163" s="206" t="s">
        <v>2723</v>
      </c>
      <c r="G163" s="207" t="s">
        <v>207</v>
      </c>
      <c r="H163" s="208">
        <v>35</v>
      </c>
      <c r="I163" s="209"/>
      <c r="J163" s="210">
        <f>ROUND(I163*H163,2)</f>
        <v>0</v>
      </c>
      <c r="K163" s="206" t="s">
        <v>963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0.00034499999999999998</v>
      </c>
      <c r="R163" s="201">
        <f>Q163*H163</f>
        <v>0.012074999999999999</v>
      </c>
      <c r="S163" s="201">
        <v>0</v>
      </c>
      <c r="T163" s="202">
        <f>S163*H163</f>
        <v>0</v>
      </c>
      <c r="AR163" s="24" t="s">
        <v>607</v>
      </c>
      <c r="AT163" s="24" t="s">
        <v>261</v>
      </c>
      <c r="AU163" s="24" t="s">
        <v>82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607</v>
      </c>
      <c r="BM163" s="24" t="s">
        <v>2724</v>
      </c>
    </row>
    <row r="164" s="1" customFormat="1" ht="16.5" customHeight="1">
      <c r="B164" s="47"/>
      <c r="C164" s="204" t="s">
        <v>2725</v>
      </c>
      <c r="D164" s="204" t="s">
        <v>261</v>
      </c>
      <c r="E164" s="205" t="s">
        <v>2726</v>
      </c>
      <c r="F164" s="206" t="s">
        <v>2727</v>
      </c>
      <c r="G164" s="207" t="s">
        <v>207</v>
      </c>
      <c r="H164" s="208">
        <v>25</v>
      </c>
      <c r="I164" s="209"/>
      <c r="J164" s="210">
        <f>ROUND(I164*H164,2)</f>
        <v>0</v>
      </c>
      <c r="K164" s="206" t="s">
        <v>963</v>
      </c>
      <c r="L164" s="211"/>
      <c r="M164" s="212" t="s">
        <v>37</v>
      </c>
      <c r="N164" s="213" t="s">
        <v>53</v>
      </c>
      <c r="O164" s="48"/>
      <c r="P164" s="201">
        <f>O164*H164</f>
        <v>0</v>
      </c>
      <c r="Q164" s="201">
        <v>0.00052700000000000002</v>
      </c>
      <c r="R164" s="201">
        <f>Q164*H164</f>
        <v>0.013175000000000001</v>
      </c>
      <c r="S164" s="201">
        <v>0</v>
      </c>
      <c r="T164" s="202">
        <f>S164*H164</f>
        <v>0</v>
      </c>
      <c r="AR164" s="24" t="s">
        <v>607</v>
      </c>
      <c r="AT164" s="24" t="s">
        <v>261</v>
      </c>
      <c r="AU164" s="24" t="s">
        <v>82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607</v>
      </c>
      <c r="BM164" s="24" t="s">
        <v>2728</v>
      </c>
    </row>
    <row r="165" s="1" customFormat="1" ht="16.5" customHeight="1">
      <c r="B165" s="47"/>
      <c r="C165" s="204" t="s">
        <v>1007</v>
      </c>
      <c r="D165" s="204" t="s">
        <v>261</v>
      </c>
      <c r="E165" s="205" t="s">
        <v>2729</v>
      </c>
      <c r="F165" s="206" t="s">
        <v>2730</v>
      </c>
      <c r="G165" s="207" t="s">
        <v>207</v>
      </c>
      <c r="H165" s="208">
        <v>45</v>
      </c>
      <c r="I165" s="209"/>
      <c r="J165" s="210">
        <f>ROUND(I165*H165,2)</f>
        <v>0</v>
      </c>
      <c r="K165" s="206" t="s">
        <v>963</v>
      </c>
      <c r="L165" s="211"/>
      <c r="M165" s="212" t="s">
        <v>37</v>
      </c>
      <c r="N165" s="213" t="s">
        <v>53</v>
      </c>
      <c r="O165" s="48"/>
      <c r="P165" s="201">
        <f>O165*H165</f>
        <v>0</v>
      </c>
      <c r="Q165" s="201">
        <v>4.8000000000000001E-05</v>
      </c>
      <c r="R165" s="201">
        <f>Q165*H165</f>
        <v>0.00216</v>
      </c>
      <c r="S165" s="201">
        <v>0</v>
      </c>
      <c r="T165" s="202">
        <f>S165*H165</f>
        <v>0</v>
      </c>
      <c r="AR165" s="24" t="s">
        <v>607</v>
      </c>
      <c r="AT165" s="24" t="s">
        <v>261</v>
      </c>
      <c r="AU165" s="24" t="s">
        <v>82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607</v>
      </c>
      <c r="BM165" s="24" t="s">
        <v>2731</v>
      </c>
    </row>
    <row r="166" s="1" customFormat="1" ht="16.5" customHeight="1">
      <c r="B166" s="47"/>
      <c r="C166" s="204" t="s">
        <v>2732</v>
      </c>
      <c r="D166" s="204" t="s">
        <v>261</v>
      </c>
      <c r="E166" s="205" t="s">
        <v>2733</v>
      </c>
      <c r="F166" s="206" t="s">
        <v>2734</v>
      </c>
      <c r="G166" s="207" t="s">
        <v>207</v>
      </c>
      <c r="H166" s="208">
        <v>100</v>
      </c>
      <c r="I166" s="209"/>
      <c r="J166" s="210">
        <f>ROUND(I166*H166,2)</f>
        <v>0</v>
      </c>
      <c r="K166" s="206" t="s">
        <v>963</v>
      </c>
      <c r="L166" s="211"/>
      <c r="M166" s="212" t="s">
        <v>37</v>
      </c>
      <c r="N166" s="213" t="s">
        <v>53</v>
      </c>
      <c r="O166" s="48"/>
      <c r="P166" s="201">
        <f>O166*H166</f>
        <v>0</v>
      </c>
      <c r="Q166" s="201">
        <v>4.3000000000000002E-05</v>
      </c>
      <c r="R166" s="201">
        <f>Q166*H166</f>
        <v>0.0043</v>
      </c>
      <c r="S166" s="201">
        <v>0</v>
      </c>
      <c r="T166" s="202">
        <f>S166*H166</f>
        <v>0</v>
      </c>
      <c r="AR166" s="24" t="s">
        <v>607</v>
      </c>
      <c r="AT166" s="24" t="s">
        <v>261</v>
      </c>
      <c r="AU166" s="24" t="s">
        <v>82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607</v>
      </c>
      <c r="BM166" s="24" t="s">
        <v>2735</v>
      </c>
    </row>
    <row r="167" s="1" customFormat="1" ht="16.5" customHeight="1">
      <c r="B167" s="47"/>
      <c r="C167" s="204" t="s">
        <v>1011</v>
      </c>
      <c r="D167" s="204" t="s">
        <v>261</v>
      </c>
      <c r="E167" s="205" t="s">
        <v>2736</v>
      </c>
      <c r="F167" s="206" t="s">
        <v>2737</v>
      </c>
      <c r="G167" s="207" t="s">
        <v>207</v>
      </c>
      <c r="H167" s="208">
        <v>20</v>
      </c>
      <c r="I167" s="209"/>
      <c r="J167" s="210">
        <f>ROUND(I167*H167,2)</f>
        <v>0</v>
      </c>
      <c r="K167" s="206" t="s">
        <v>963</v>
      </c>
      <c r="L167" s="211"/>
      <c r="M167" s="212" t="s">
        <v>37</v>
      </c>
      <c r="N167" s="213" t="s">
        <v>53</v>
      </c>
      <c r="O167" s="48"/>
      <c r="P167" s="201">
        <f>O167*H167</f>
        <v>0</v>
      </c>
      <c r="Q167" s="201">
        <v>0.000183</v>
      </c>
      <c r="R167" s="201">
        <f>Q167*H167</f>
        <v>0.0036600000000000001</v>
      </c>
      <c r="S167" s="201">
        <v>0</v>
      </c>
      <c r="T167" s="202">
        <f>S167*H167</f>
        <v>0</v>
      </c>
      <c r="AR167" s="24" t="s">
        <v>607</v>
      </c>
      <c r="AT167" s="24" t="s">
        <v>261</v>
      </c>
      <c r="AU167" s="24" t="s">
        <v>82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607</v>
      </c>
      <c r="BM167" s="24" t="s">
        <v>2738</v>
      </c>
    </row>
    <row r="168" s="1" customFormat="1" ht="16.5" customHeight="1">
      <c r="B168" s="47"/>
      <c r="C168" s="204" t="s">
        <v>588</v>
      </c>
      <c r="D168" s="204" t="s">
        <v>261</v>
      </c>
      <c r="E168" s="205" t="s">
        <v>2739</v>
      </c>
      <c r="F168" s="206" t="s">
        <v>2740</v>
      </c>
      <c r="G168" s="207" t="s">
        <v>2035</v>
      </c>
      <c r="H168" s="208">
        <v>25</v>
      </c>
      <c r="I168" s="209"/>
      <c r="J168" s="210">
        <f>ROUND(I168*H168,2)</f>
        <v>0</v>
      </c>
      <c r="K168" s="206" t="s">
        <v>2635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607</v>
      </c>
      <c r="AT168" s="24" t="s">
        <v>261</v>
      </c>
      <c r="AU168" s="24" t="s">
        <v>82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607</v>
      </c>
      <c r="BM168" s="24" t="s">
        <v>844</v>
      </c>
    </row>
    <row r="169" s="1" customFormat="1" ht="16.5" customHeight="1">
      <c r="B169" s="47"/>
      <c r="C169" s="204" t="s">
        <v>855</v>
      </c>
      <c r="D169" s="204" t="s">
        <v>261</v>
      </c>
      <c r="E169" s="205" t="s">
        <v>2741</v>
      </c>
      <c r="F169" s="206" t="s">
        <v>2742</v>
      </c>
      <c r="G169" s="207" t="s">
        <v>2035</v>
      </c>
      <c r="H169" s="208">
        <v>50</v>
      </c>
      <c r="I169" s="209"/>
      <c r="J169" s="210">
        <f>ROUND(I169*H169,2)</f>
        <v>0</v>
      </c>
      <c r="K169" s="206" t="s">
        <v>2624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607</v>
      </c>
      <c r="AT169" s="24" t="s">
        <v>261</v>
      </c>
      <c r="AU169" s="24" t="s">
        <v>82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607</v>
      </c>
      <c r="BM169" s="24" t="s">
        <v>858</v>
      </c>
    </row>
    <row r="170" s="1" customFormat="1" ht="16.5" customHeight="1">
      <c r="B170" s="47"/>
      <c r="C170" s="204" t="s">
        <v>359</v>
      </c>
      <c r="D170" s="204" t="s">
        <v>261</v>
      </c>
      <c r="E170" s="205" t="s">
        <v>2743</v>
      </c>
      <c r="F170" s="206" t="s">
        <v>2744</v>
      </c>
      <c r="G170" s="207" t="s">
        <v>2035</v>
      </c>
      <c r="H170" s="208">
        <v>8</v>
      </c>
      <c r="I170" s="209"/>
      <c r="J170" s="210">
        <f>ROUND(I170*H170,2)</f>
        <v>0</v>
      </c>
      <c r="K170" s="206" t="s">
        <v>2635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607</v>
      </c>
      <c r="AT170" s="24" t="s">
        <v>261</v>
      </c>
      <c r="AU170" s="24" t="s">
        <v>82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607</v>
      </c>
      <c r="BM170" s="24" t="s">
        <v>862</v>
      </c>
    </row>
    <row r="171" s="1" customFormat="1" ht="16.5" customHeight="1">
      <c r="B171" s="47"/>
      <c r="C171" s="204" t="s">
        <v>1053</v>
      </c>
      <c r="D171" s="204" t="s">
        <v>261</v>
      </c>
      <c r="E171" s="205" t="s">
        <v>2745</v>
      </c>
      <c r="F171" s="206" t="s">
        <v>2746</v>
      </c>
      <c r="G171" s="207" t="s">
        <v>344</v>
      </c>
      <c r="H171" s="208">
        <v>1</v>
      </c>
      <c r="I171" s="209"/>
      <c r="J171" s="210">
        <f>ROUND(I171*H171,2)</f>
        <v>0</v>
      </c>
      <c r="K171" s="206" t="s">
        <v>963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8.0000000000000007E-05</v>
      </c>
      <c r="R171" s="201">
        <f>Q171*H171</f>
        <v>8.0000000000000007E-05</v>
      </c>
      <c r="S171" s="201">
        <v>0</v>
      </c>
      <c r="T171" s="202">
        <f>S171*H171</f>
        <v>0</v>
      </c>
      <c r="AR171" s="24" t="s">
        <v>607</v>
      </c>
      <c r="AT171" s="24" t="s">
        <v>261</v>
      </c>
      <c r="AU171" s="24" t="s">
        <v>82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607</v>
      </c>
      <c r="BM171" s="24" t="s">
        <v>2747</v>
      </c>
    </row>
    <row r="172" s="1" customFormat="1" ht="16.5" customHeight="1">
      <c r="B172" s="47"/>
      <c r="C172" s="204" t="s">
        <v>2748</v>
      </c>
      <c r="D172" s="204" t="s">
        <v>261</v>
      </c>
      <c r="E172" s="205" t="s">
        <v>2749</v>
      </c>
      <c r="F172" s="206" t="s">
        <v>2750</v>
      </c>
      <c r="G172" s="207" t="s">
        <v>344</v>
      </c>
      <c r="H172" s="208">
        <v>1</v>
      </c>
      <c r="I172" s="209"/>
      <c r="J172" s="210">
        <f>ROUND(I172*H172,2)</f>
        <v>0</v>
      </c>
      <c r="K172" s="206" t="s">
        <v>963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0.00010000000000000001</v>
      </c>
      <c r="R172" s="201">
        <f>Q172*H172</f>
        <v>0.00010000000000000001</v>
      </c>
      <c r="S172" s="201">
        <v>0</v>
      </c>
      <c r="T172" s="202">
        <f>S172*H172</f>
        <v>0</v>
      </c>
      <c r="AR172" s="24" t="s">
        <v>607</v>
      </c>
      <c r="AT172" s="24" t="s">
        <v>261</v>
      </c>
      <c r="AU172" s="24" t="s">
        <v>82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607</v>
      </c>
      <c r="BM172" s="24" t="s">
        <v>2751</v>
      </c>
    </row>
    <row r="173" s="1" customFormat="1" ht="16.5" customHeight="1">
      <c r="B173" s="47"/>
      <c r="C173" s="204" t="s">
        <v>896</v>
      </c>
      <c r="D173" s="204" t="s">
        <v>261</v>
      </c>
      <c r="E173" s="205" t="s">
        <v>2752</v>
      </c>
      <c r="F173" s="206" t="s">
        <v>2753</v>
      </c>
      <c r="G173" s="207" t="s">
        <v>2035</v>
      </c>
      <c r="H173" s="208">
        <v>4</v>
      </c>
      <c r="I173" s="209"/>
      <c r="J173" s="210">
        <f>ROUND(I173*H173,2)</f>
        <v>0</v>
      </c>
      <c r="K173" s="206" t="s">
        <v>2635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607</v>
      </c>
      <c r="AT173" s="24" t="s">
        <v>261</v>
      </c>
      <c r="AU173" s="24" t="s">
        <v>82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607</v>
      </c>
      <c r="BM173" s="24" t="s">
        <v>902</v>
      </c>
    </row>
    <row r="174" s="1" customFormat="1" ht="16.5" customHeight="1">
      <c r="B174" s="47"/>
      <c r="C174" s="204" t="s">
        <v>615</v>
      </c>
      <c r="D174" s="204" t="s">
        <v>261</v>
      </c>
      <c r="E174" s="205" t="s">
        <v>2754</v>
      </c>
      <c r="F174" s="206" t="s">
        <v>2755</v>
      </c>
      <c r="G174" s="207" t="s">
        <v>2645</v>
      </c>
      <c r="H174" s="208">
        <v>5</v>
      </c>
      <c r="I174" s="209"/>
      <c r="J174" s="210">
        <f>ROUND(I174*H174,2)</f>
        <v>0</v>
      </c>
      <c r="K174" s="206" t="s">
        <v>2624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607</v>
      </c>
      <c r="AT174" s="24" t="s">
        <v>261</v>
      </c>
      <c r="AU174" s="24" t="s">
        <v>82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607</v>
      </c>
      <c r="BM174" s="24" t="s">
        <v>908</v>
      </c>
    </row>
    <row r="175" s="1" customFormat="1" ht="16.5" customHeight="1">
      <c r="B175" s="47"/>
      <c r="C175" s="204" t="s">
        <v>905</v>
      </c>
      <c r="D175" s="204" t="s">
        <v>261</v>
      </c>
      <c r="E175" s="205" t="s">
        <v>2756</v>
      </c>
      <c r="F175" s="206" t="s">
        <v>2757</v>
      </c>
      <c r="G175" s="207" t="s">
        <v>2035</v>
      </c>
      <c r="H175" s="208">
        <v>1</v>
      </c>
      <c r="I175" s="209"/>
      <c r="J175" s="210">
        <f>ROUND(I175*H175,2)</f>
        <v>0</v>
      </c>
      <c r="K175" s="206" t="s">
        <v>2635</v>
      </c>
      <c r="L175" s="211"/>
      <c r="M175" s="212" t="s">
        <v>37</v>
      </c>
      <c r="N175" s="213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607</v>
      </c>
      <c r="AT175" s="24" t="s">
        <v>261</v>
      </c>
      <c r="AU175" s="24" t="s">
        <v>82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607</v>
      </c>
      <c r="BM175" s="24" t="s">
        <v>913</v>
      </c>
    </row>
    <row r="176" s="1" customFormat="1" ht="16.5" customHeight="1">
      <c r="B176" s="47"/>
      <c r="C176" s="204" t="s">
        <v>2758</v>
      </c>
      <c r="D176" s="204" t="s">
        <v>261</v>
      </c>
      <c r="E176" s="205" t="s">
        <v>2759</v>
      </c>
      <c r="F176" s="206" t="s">
        <v>2760</v>
      </c>
      <c r="G176" s="207" t="s">
        <v>207</v>
      </c>
      <c r="H176" s="208">
        <v>40</v>
      </c>
      <c r="I176" s="209"/>
      <c r="J176" s="210">
        <f>ROUND(I176*H176,2)</f>
        <v>0</v>
      </c>
      <c r="K176" s="206" t="s">
        <v>963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1.9999999999999999E-06</v>
      </c>
      <c r="R176" s="201">
        <f>Q176*H176</f>
        <v>7.9999999999999993E-05</v>
      </c>
      <c r="S176" s="201">
        <v>0</v>
      </c>
      <c r="T176" s="202">
        <f>S176*H176</f>
        <v>0</v>
      </c>
      <c r="AR176" s="24" t="s">
        <v>607</v>
      </c>
      <c r="AT176" s="24" t="s">
        <v>261</v>
      </c>
      <c r="AU176" s="24" t="s">
        <v>82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607</v>
      </c>
      <c r="BM176" s="24" t="s">
        <v>2761</v>
      </c>
    </row>
    <row r="177" s="1" customFormat="1" ht="16.5" customHeight="1">
      <c r="B177" s="47"/>
      <c r="C177" s="204" t="s">
        <v>621</v>
      </c>
      <c r="D177" s="204" t="s">
        <v>261</v>
      </c>
      <c r="E177" s="205" t="s">
        <v>2762</v>
      </c>
      <c r="F177" s="206" t="s">
        <v>2763</v>
      </c>
      <c r="G177" s="207" t="s">
        <v>2035</v>
      </c>
      <c r="H177" s="208">
        <v>1</v>
      </c>
      <c r="I177" s="209"/>
      <c r="J177" s="210">
        <f>ROUND(I177*H177,2)</f>
        <v>0</v>
      </c>
      <c r="K177" s="206" t="s">
        <v>2635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607</v>
      </c>
      <c r="AT177" s="24" t="s">
        <v>261</v>
      </c>
      <c r="AU177" s="24" t="s">
        <v>82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607</v>
      </c>
      <c r="BM177" s="24" t="s">
        <v>917</v>
      </c>
    </row>
    <row r="178" s="1" customFormat="1" ht="16.5" customHeight="1">
      <c r="B178" s="47"/>
      <c r="C178" s="204" t="s">
        <v>914</v>
      </c>
      <c r="D178" s="204" t="s">
        <v>261</v>
      </c>
      <c r="E178" s="205" t="s">
        <v>2764</v>
      </c>
      <c r="F178" s="206" t="s">
        <v>2765</v>
      </c>
      <c r="G178" s="207" t="s">
        <v>2035</v>
      </c>
      <c r="H178" s="208">
        <v>3</v>
      </c>
      <c r="I178" s="209"/>
      <c r="J178" s="210">
        <f>ROUND(I178*H178,2)</f>
        <v>0</v>
      </c>
      <c r="K178" s="206" t="s">
        <v>2635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607</v>
      </c>
      <c r="AT178" s="24" t="s">
        <v>261</v>
      </c>
      <c r="AU178" s="24" t="s">
        <v>82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607</v>
      </c>
      <c r="BM178" s="24" t="s">
        <v>922</v>
      </c>
    </row>
    <row r="179" s="1" customFormat="1" ht="16.5" customHeight="1">
      <c r="B179" s="47"/>
      <c r="C179" s="204" t="s">
        <v>1092</v>
      </c>
      <c r="D179" s="204" t="s">
        <v>261</v>
      </c>
      <c r="E179" s="205" t="s">
        <v>2766</v>
      </c>
      <c r="F179" s="206" t="s">
        <v>2767</v>
      </c>
      <c r="G179" s="207" t="s">
        <v>344</v>
      </c>
      <c r="H179" s="208">
        <v>1</v>
      </c>
      <c r="I179" s="209"/>
      <c r="J179" s="210">
        <f>ROUND(I179*H179,2)</f>
        <v>0</v>
      </c>
      <c r="K179" s="206" t="s">
        <v>963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0.01</v>
      </c>
      <c r="R179" s="201">
        <f>Q179*H179</f>
        <v>0.01</v>
      </c>
      <c r="S179" s="201">
        <v>0</v>
      </c>
      <c r="T179" s="202">
        <f>S179*H179</f>
        <v>0</v>
      </c>
      <c r="AR179" s="24" t="s">
        <v>607</v>
      </c>
      <c r="AT179" s="24" t="s">
        <v>261</v>
      </c>
      <c r="AU179" s="24" t="s">
        <v>82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607</v>
      </c>
      <c r="BM179" s="24" t="s">
        <v>2768</v>
      </c>
    </row>
    <row r="180" s="1" customFormat="1" ht="16.5" customHeight="1">
      <c r="B180" s="47"/>
      <c r="C180" s="204" t="s">
        <v>986</v>
      </c>
      <c r="D180" s="204" t="s">
        <v>261</v>
      </c>
      <c r="E180" s="205" t="s">
        <v>2769</v>
      </c>
      <c r="F180" s="206" t="s">
        <v>2770</v>
      </c>
      <c r="G180" s="207" t="s">
        <v>2035</v>
      </c>
      <c r="H180" s="208">
        <v>8</v>
      </c>
      <c r="I180" s="209"/>
      <c r="J180" s="210">
        <f>ROUND(I180*H180,2)</f>
        <v>0</v>
      </c>
      <c r="K180" s="206" t="s">
        <v>2635</v>
      </c>
      <c r="L180" s="211"/>
      <c r="M180" s="212" t="s">
        <v>37</v>
      </c>
      <c r="N180" s="213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607</v>
      </c>
      <c r="AT180" s="24" t="s">
        <v>261</v>
      </c>
      <c r="AU180" s="24" t="s">
        <v>82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607</v>
      </c>
      <c r="BM180" s="24" t="s">
        <v>992</v>
      </c>
    </row>
    <row r="181" s="1" customFormat="1" ht="16.5" customHeight="1">
      <c r="B181" s="47"/>
      <c r="C181" s="204" t="s">
        <v>2771</v>
      </c>
      <c r="D181" s="204" t="s">
        <v>261</v>
      </c>
      <c r="E181" s="205" t="s">
        <v>2772</v>
      </c>
      <c r="F181" s="206" t="s">
        <v>2773</v>
      </c>
      <c r="G181" s="207" t="s">
        <v>344</v>
      </c>
      <c r="H181" s="208">
        <v>27</v>
      </c>
      <c r="I181" s="209"/>
      <c r="J181" s="210">
        <f>ROUND(I181*H181,2)</f>
        <v>0</v>
      </c>
      <c r="K181" s="206" t="s">
        <v>963</v>
      </c>
      <c r="L181" s="211"/>
      <c r="M181" s="212" t="s">
        <v>37</v>
      </c>
      <c r="N181" s="213" t="s">
        <v>53</v>
      </c>
      <c r="O181" s="48"/>
      <c r="P181" s="201">
        <f>O181*H181</f>
        <v>0</v>
      </c>
      <c r="Q181" s="201">
        <v>0.000223</v>
      </c>
      <c r="R181" s="201">
        <f>Q181*H181</f>
        <v>0.0060210000000000003</v>
      </c>
      <c r="S181" s="201">
        <v>0</v>
      </c>
      <c r="T181" s="202">
        <f>S181*H181</f>
        <v>0</v>
      </c>
      <c r="AR181" s="24" t="s">
        <v>607</v>
      </c>
      <c r="AT181" s="24" t="s">
        <v>261</v>
      </c>
      <c r="AU181" s="24" t="s">
        <v>82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607</v>
      </c>
      <c r="BM181" s="24" t="s">
        <v>2774</v>
      </c>
    </row>
    <row r="182" s="1" customFormat="1" ht="16.5" customHeight="1">
      <c r="B182" s="47"/>
      <c r="C182" s="204" t="s">
        <v>1088</v>
      </c>
      <c r="D182" s="204" t="s">
        <v>261</v>
      </c>
      <c r="E182" s="205" t="s">
        <v>2775</v>
      </c>
      <c r="F182" s="206" t="s">
        <v>2776</v>
      </c>
      <c r="G182" s="207" t="s">
        <v>344</v>
      </c>
      <c r="H182" s="208">
        <v>2</v>
      </c>
      <c r="I182" s="209"/>
      <c r="J182" s="210">
        <f>ROUND(I182*H182,2)</f>
        <v>0</v>
      </c>
      <c r="K182" s="206" t="s">
        <v>963</v>
      </c>
      <c r="L182" s="211"/>
      <c r="M182" s="212" t="s">
        <v>37</v>
      </c>
      <c r="N182" s="213" t="s">
        <v>53</v>
      </c>
      <c r="O182" s="48"/>
      <c r="P182" s="201">
        <f>O182*H182</f>
        <v>0</v>
      </c>
      <c r="Q182" s="201">
        <v>4.6999999999999997E-05</v>
      </c>
      <c r="R182" s="201">
        <f>Q182*H182</f>
        <v>9.3999999999999994E-05</v>
      </c>
      <c r="S182" s="201">
        <v>0</v>
      </c>
      <c r="T182" s="202">
        <f>S182*H182</f>
        <v>0</v>
      </c>
      <c r="AR182" s="24" t="s">
        <v>607</v>
      </c>
      <c r="AT182" s="24" t="s">
        <v>261</v>
      </c>
      <c r="AU182" s="24" t="s">
        <v>82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607</v>
      </c>
      <c r="BM182" s="24" t="s">
        <v>2777</v>
      </c>
    </row>
    <row r="183" s="1" customFormat="1" ht="16.5" customHeight="1">
      <c r="B183" s="47"/>
      <c r="C183" s="204" t="s">
        <v>653</v>
      </c>
      <c r="D183" s="204" t="s">
        <v>261</v>
      </c>
      <c r="E183" s="205" t="s">
        <v>2778</v>
      </c>
      <c r="F183" s="206" t="s">
        <v>2779</v>
      </c>
      <c r="G183" s="207" t="s">
        <v>2035</v>
      </c>
      <c r="H183" s="208">
        <v>14</v>
      </c>
      <c r="I183" s="209"/>
      <c r="J183" s="210">
        <f>ROUND(I183*H183,2)</f>
        <v>0</v>
      </c>
      <c r="K183" s="206" t="s">
        <v>2780</v>
      </c>
      <c r="L183" s="211"/>
      <c r="M183" s="212" t="s">
        <v>37</v>
      </c>
      <c r="N183" s="213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607</v>
      </c>
      <c r="AT183" s="24" t="s">
        <v>261</v>
      </c>
      <c r="AU183" s="24" t="s">
        <v>82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607</v>
      </c>
      <c r="BM183" s="24" t="s">
        <v>996</v>
      </c>
    </row>
    <row r="184" s="1" customFormat="1" ht="16.5" customHeight="1">
      <c r="B184" s="47"/>
      <c r="C184" s="204" t="s">
        <v>993</v>
      </c>
      <c r="D184" s="204" t="s">
        <v>261</v>
      </c>
      <c r="E184" s="205" t="s">
        <v>2781</v>
      </c>
      <c r="F184" s="206" t="s">
        <v>2782</v>
      </c>
      <c r="G184" s="207" t="s">
        <v>2035</v>
      </c>
      <c r="H184" s="208">
        <v>1</v>
      </c>
      <c r="I184" s="209"/>
      <c r="J184" s="210">
        <f>ROUND(I184*H184,2)</f>
        <v>0</v>
      </c>
      <c r="K184" s="206" t="s">
        <v>2780</v>
      </c>
      <c r="L184" s="211"/>
      <c r="M184" s="212" t="s">
        <v>37</v>
      </c>
      <c r="N184" s="213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607</v>
      </c>
      <c r="AT184" s="24" t="s">
        <v>261</v>
      </c>
      <c r="AU184" s="24" t="s">
        <v>82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607</v>
      </c>
      <c r="BM184" s="24" t="s">
        <v>1000</v>
      </c>
    </row>
    <row r="185" s="1" customFormat="1" ht="16.5" customHeight="1">
      <c r="B185" s="47"/>
      <c r="C185" s="204" t="s">
        <v>658</v>
      </c>
      <c r="D185" s="204" t="s">
        <v>261</v>
      </c>
      <c r="E185" s="205" t="s">
        <v>2783</v>
      </c>
      <c r="F185" s="206" t="s">
        <v>2784</v>
      </c>
      <c r="G185" s="207" t="s">
        <v>2035</v>
      </c>
      <c r="H185" s="208">
        <v>4</v>
      </c>
      <c r="I185" s="209"/>
      <c r="J185" s="210">
        <f>ROUND(I185*H185,2)</f>
        <v>0</v>
      </c>
      <c r="K185" s="206" t="s">
        <v>2780</v>
      </c>
      <c r="L185" s="211"/>
      <c r="M185" s="212" t="s">
        <v>37</v>
      </c>
      <c r="N185" s="213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607</v>
      </c>
      <c r="AT185" s="24" t="s">
        <v>261</v>
      </c>
      <c r="AU185" s="24" t="s">
        <v>82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607</v>
      </c>
      <c r="BM185" s="24" t="s">
        <v>1004</v>
      </c>
    </row>
    <row r="186" s="1" customFormat="1" ht="16.5" customHeight="1">
      <c r="B186" s="47"/>
      <c r="C186" s="204" t="s">
        <v>1001</v>
      </c>
      <c r="D186" s="204" t="s">
        <v>261</v>
      </c>
      <c r="E186" s="205" t="s">
        <v>2785</v>
      </c>
      <c r="F186" s="206" t="s">
        <v>2786</v>
      </c>
      <c r="G186" s="207" t="s">
        <v>2035</v>
      </c>
      <c r="H186" s="208">
        <v>27</v>
      </c>
      <c r="I186" s="209"/>
      <c r="J186" s="210">
        <f>ROUND(I186*H186,2)</f>
        <v>0</v>
      </c>
      <c r="K186" s="206" t="s">
        <v>2780</v>
      </c>
      <c r="L186" s="211"/>
      <c r="M186" s="212" t="s">
        <v>37</v>
      </c>
      <c r="N186" s="213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607</v>
      </c>
      <c r="AT186" s="24" t="s">
        <v>261</v>
      </c>
      <c r="AU186" s="24" t="s">
        <v>82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607</v>
      </c>
      <c r="BM186" s="24" t="s">
        <v>1007</v>
      </c>
    </row>
    <row r="187" s="1" customFormat="1" ht="16.5" customHeight="1">
      <c r="B187" s="47"/>
      <c r="C187" s="204" t="s">
        <v>662</v>
      </c>
      <c r="D187" s="204" t="s">
        <v>261</v>
      </c>
      <c r="E187" s="205" t="s">
        <v>2787</v>
      </c>
      <c r="F187" s="206" t="s">
        <v>2788</v>
      </c>
      <c r="G187" s="207" t="s">
        <v>2035</v>
      </c>
      <c r="H187" s="208">
        <v>2</v>
      </c>
      <c r="I187" s="209"/>
      <c r="J187" s="210">
        <f>ROUND(I187*H187,2)</f>
        <v>0</v>
      </c>
      <c r="K187" s="206" t="s">
        <v>2780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607</v>
      </c>
      <c r="AT187" s="24" t="s">
        <v>261</v>
      </c>
      <c r="AU187" s="24" t="s">
        <v>82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607</v>
      </c>
      <c r="BM187" s="24" t="s">
        <v>1011</v>
      </c>
    </row>
    <row r="188" s="1" customFormat="1" ht="16.5" customHeight="1">
      <c r="B188" s="47"/>
      <c r="C188" s="204" t="s">
        <v>2789</v>
      </c>
      <c r="D188" s="204" t="s">
        <v>261</v>
      </c>
      <c r="E188" s="205" t="s">
        <v>2790</v>
      </c>
      <c r="F188" s="206" t="s">
        <v>2791</v>
      </c>
      <c r="G188" s="207" t="s">
        <v>344</v>
      </c>
      <c r="H188" s="208">
        <v>1</v>
      </c>
      <c r="I188" s="209"/>
      <c r="J188" s="210">
        <f>ROUND(I188*H188,2)</f>
        <v>0</v>
      </c>
      <c r="K188" s="206" t="s">
        <v>963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0.00040000000000000002</v>
      </c>
      <c r="R188" s="201">
        <f>Q188*H188</f>
        <v>0.00040000000000000002</v>
      </c>
      <c r="S188" s="201">
        <v>0</v>
      </c>
      <c r="T188" s="202">
        <f>S188*H188</f>
        <v>0</v>
      </c>
      <c r="AR188" s="24" t="s">
        <v>607</v>
      </c>
      <c r="AT188" s="24" t="s">
        <v>261</v>
      </c>
      <c r="AU188" s="24" t="s">
        <v>82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607</v>
      </c>
      <c r="BM188" s="24" t="s">
        <v>2792</v>
      </c>
    </row>
    <row r="189" s="1" customFormat="1" ht="16.5" customHeight="1">
      <c r="B189" s="47"/>
      <c r="C189" s="204" t="s">
        <v>670</v>
      </c>
      <c r="D189" s="204" t="s">
        <v>261</v>
      </c>
      <c r="E189" s="205" t="s">
        <v>2793</v>
      </c>
      <c r="F189" s="206" t="s">
        <v>2794</v>
      </c>
      <c r="G189" s="207" t="s">
        <v>2035</v>
      </c>
      <c r="H189" s="208">
        <v>3</v>
      </c>
      <c r="I189" s="209"/>
      <c r="J189" s="210">
        <f>ROUND(I189*H189,2)</f>
        <v>0</v>
      </c>
      <c r="K189" s="206" t="s">
        <v>2795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607</v>
      </c>
      <c r="AT189" s="24" t="s">
        <v>261</v>
      </c>
      <c r="AU189" s="24" t="s">
        <v>82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607</v>
      </c>
      <c r="BM189" s="24" t="s">
        <v>1025</v>
      </c>
    </row>
    <row r="190" s="1" customFormat="1" ht="16.5" customHeight="1">
      <c r="B190" s="47"/>
      <c r="C190" s="204" t="s">
        <v>1022</v>
      </c>
      <c r="D190" s="204" t="s">
        <v>261</v>
      </c>
      <c r="E190" s="205" t="s">
        <v>2796</v>
      </c>
      <c r="F190" s="206" t="s">
        <v>2797</v>
      </c>
      <c r="G190" s="207" t="s">
        <v>2645</v>
      </c>
      <c r="H190" s="208">
        <v>1</v>
      </c>
      <c r="I190" s="209"/>
      <c r="J190" s="210">
        <f>ROUND(I190*H190,2)</f>
        <v>0</v>
      </c>
      <c r="K190" s="206" t="s">
        <v>2795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607</v>
      </c>
      <c r="AT190" s="24" t="s">
        <v>261</v>
      </c>
      <c r="AU190" s="24" t="s">
        <v>82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607</v>
      </c>
      <c r="BM190" s="24" t="s">
        <v>1031</v>
      </c>
    </row>
    <row r="191" s="1" customFormat="1" ht="16.5" customHeight="1">
      <c r="B191" s="47"/>
      <c r="C191" s="204" t="s">
        <v>675</v>
      </c>
      <c r="D191" s="204" t="s">
        <v>261</v>
      </c>
      <c r="E191" s="205" t="s">
        <v>2798</v>
      </c>
      <c r="F191" s="206" t="s">
        <v>2799</v>
      </c>
      <c r="G191" s="207" t="s">
        <v>2645</v>
      </c>
      <c r="H191" s="208">
        <v>25</v>
      </c>
      <c r="I191" s="209"/>
      <c r="J191" s="210">
        <f>ROUND(I191*H191,2)</f>
        <v>0</v>
      </c>
      <c r="K191" s="206" t="s">
        <v>2795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607</v>
      </c>
      <c r="AT191" s="24" t="s">
        <v>261</v>
      </c>
      <c r="AU191" s="24" t="s">
        <v>82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607</v>
      </c>
      <c r="BM191" s="24" t="s">
        <v>1035</v>
      </c>
    </row>
    <row r="192" s="1" customFormat="1" ht="16.5" customHeight="1">
      <c r="B192" s="47"/>
      <c r="C192" s="204" t="s">
        <v>1032</v>
      </c>
      <c r="D192" s="204" t="s">
        <v>261</v>
      </c>
      <c r="E192" s="205" t="s">
        <v>2800</v>
      </c>
      <c r="F192" s="206" t="s">
        <v>2801</v>
      </c>
      <c r="G192" s="207" t="s">
        <v>2645</v>
      </c>
      <c r="H192" s="208">
        <v>63</v>
      </c>
      <c r="I192" s="209"/>
      <c r="J192" s="210">
        <f>ROUND(I192*H192,2)</f>
        <v>0</v>
      </c>
      <c r="K192" s="206" t="s">
        <v>2795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607</v>
      </c>
      <c r="AT192" s="24" t="s">
        <v>261</v>
      </c>
      <c r="AU192" s="24" t="s">
        <v>82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607</v>
      </c>
      <c r="BM192" s="24" t="s">
        <v>1038</v>
      </c>
    </row>
    <row r="193" s="1" customFormat="1" ht="16.5" customHeight="1">
      <c r="B193" s="47"/>
      <c r="C193" s="204" t="s">
        <v>679</v>
      </c>
      <c r="D193" s="204" t="s">
        <v>261</v>
      </c>
      <c r="E193" s="205" t="s">
        <v>2802</v>
      </c>
      <c r="F193" s="206" t="s">
        <v>2803</v>
      </c>
      <c r="G193" s="207" t="s">
        <v>2645</v>
      </c>
      <c r="H193" s="208">
        <v>14</v>
      </c>
      <c r="I193" s="209"/>
      <c r="J193" s="210">
        <f>ROUND(I193*H193,2)</f>
        <v>0</v>
      </c>
      <c r="K193" s="206" t="s">
        <v>2795</v>
      </c>
      <c r="L193" s="211"/>
      <c r="M193" s="212" t="s">
        <v>37</v>
      </c>
      <c r="N193" s="213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607</v>
      </c>
      <c r="AT193" s="24" t="s">
        <v>261</v>
      </c>
      <c r="AU193" s="24" t="s">
        <v>82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607</v>
      </c>
      <c r="BM193" s="24" t="s">
        <v>1541</v>
      </c>
    </row>
    <row r="194" s="1" customFormat="1" ht="16.5" customHeight="1">
      <c r="B194" s="47"/>
      <c r="C194" s="204" t="s">
        <v>1542</v>
      </c>
      <c r="D194" s="204" t="s">
        <v>261</v>
      </c>
      <c r="E194" s="205" t="s">
        <v>2804</v>
      </c>
      <c r="F194" s="206" t="s">
        <v>2805</v>
      </c>
      <c r="G194" s="207" t="s">
        <v>2645</v>
      </c>
      <c r="H194" s="208">
        <v>2.5</v>
      </c>
      <c r="I194" s="209"/>
      <c r="J194" s="210">
        <f>ROUND(I194*H194,2)</f>
        <v>0</v>
      </c>
      <c r="K194" s="206" t="s">
        <v>2795</v>
      </c>
      <c r="L194" s="211"/>
      <c r="M194" s="212" t="s">
        <v>37</v>
      </c>
      <c r="N194" s="213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607</v>
      </c>
      <c r="AT194" s="24" t="s">
        <v>261</v>
      </c>
      <c r="AU194" s="24" t="s">
        <v>82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607</v>
      </c>
      <c r="BM194" s="24" t="s">
        <v>1049</v>
      </c>
    </row>
    <row r="195" s="1" customFormat="1" ht="16.5" customHeight="1">
      <c r="B195" s="47"/>
      <c r="C195" s="204" t="s">
        <v>683</v>
      </c>
      <c r="D195" s="204" t="s">
        <v>261</v>
      </c>
      <c r="E195" s="205" t="s">
        <v>2806</v>
      </c>
      <c r="F195" s="206" t="s">
        <v>2807</v>
      </c>
      <c r="G195" s="207" t="s">
        <v>2645</v>
      </c>
      <c r="H195" s="208">
        <v>5</v>
      </c>
      <c r="I195" s="209"/>
      <c r="J195" s="210">
        <f>ROUND(I195*H195,2)</f>
        <v>0</v>
      </c>
      <c r="K195" s="206" t="s">
        <v>2795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607</v>
      </c>
      <c r="AT195" s="24" t="s">
        <v>261</v>
      </c>
      <c r="AU195" s="24" t="s">
        <v>82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607</v>
      </c>
      <c r="BM195" s="24" t="s">
        <v>1053</v>
      </c>
    </row>
    <row r="196" s="1" customFormat="1" ht="16.5" customHeight="1">
      <c r="B196" s="47"/>
      <c r="C196" s="204" t="s">
        <v>686</v>
      </c>
      <c r="D196" s="204" t="s">
        <v>261</v>
      </c>
      <c r="E196" s="205" t="s">
        <v>2808</v>
      </c>
      <c r="F196" s="206" t="s">
        <v>2809</v>
      </c>
      <c r="G196" s="207" t="s">
        <v>2035</v>
      </c>
      <c r="H196" s="208">
        <v>5</v>
      </c>
      <c r="I196" s="209"/>
      <c r="J196" s="210">
        <f>ROUND(I196*H196,2)</f>
        <v>0</v>
      </c>
      <c r="K196" s="206" t="s">
        <v>2795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607</v>
      </c>
      <c r="AT196" s="24" t="s">
        <v>261</v>
      </c>
      <c r="AU196" s="24" t="s">
        <v>82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607</v>
      </c>
      <c r="BM196" s="24" t="s">
        <v>1064</v>
      </c>
    </row>
    <row r="197" s="1" customFormat="1" ht="16.5" customHeight="1">
      <c r="B197" s="47"/>
      <c r="C197" s="204" t="s">
        <v>694</v>
      </c>
      <c r="D197" s="204" t="s">
        <v>261</v>
      </c>
      <c r="E197" s="205" t="s">
        <v>2810</v>
      </c>
      <c r="F197" s="206" t="s">
        <v>2811</v>
      </c>
      <c r="G197" s="207" t="s">
        <v>261</v>
      </c>
      <c r="H197" s="208">
        <v>8</v>
      </c>
      <c r="I197" s="209"/>
      <c r="J197" s="210">
        <f>ROUND(I197*H197,2)</f>
        <v>0</v>
      </c>
      <c r="K197" s="206" t="s">
        <v>2795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607</v>
      </c>
      <c r="AT197" s="24" t="s">
        <v>261</v>
      </c>
      <c r="AU197" s="24" t="s">
        <v>82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607</v>
      </c>
      <c r="BM197" s="24" t="s">
        <v>1072</v>
      </c>
    </row>
    <row r="198" s="1" customFormat="1" ht="16.5" customHeight="1">
      <c r="B198" s="47"/>
      <c r="C198" s="204" t="s">
        <v>697</v>
      </c>
      <c r="D198" s="204" t="s">
        <v>261</v>
      </c>
      <c r="E198" s="205" t="s">
        <v>2812</v>
      </c>
      <c r="F198" s="206" t="s">
        <v>2813</v>
      </c>
      <c r="G198" s="207" t="s">
        <v>2035</v>
      </c>
      <c r="H198" s="208">
        <v>35</v>
      </c>
      <c r="I198" s="209"/>
      <c r="J198" s="210">
        <f>ROUND(I198*H198,2)</f>
        <v>0</v>
      </c>
      <c r="K198" s="206" t="s">
        <v>2795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607</v>
      </c>
      <c r="AT198" s="24" t="s">
        <v>261</v>
      </c>
      <c r="AU198" s="24" t="s">
        <v>82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607</v>
      </c>
      <c r="BM198" s="24" t="s">
        <v>1085</v>
      </c>
    </row>
    <row r="199" s="1" customFormat="1" ht="16.5" customHeight="1">
      <c r="B199" s="47"/>
      <c r="C199" s="204" t="s">
        <v>1078</v>
      </c>
      <c r="D199" s="204" t="s">
        <v>261</v>
      </c>
      <c r="E199" s="205" t="s">
        <v>2812</v>
      </c>
      <c r="F199" s="206" t="s">
        <v>2813</v>
      </c>
      <c r="G199" s="207" t="s">
        <v>2035</v>
      </c>
      <c r="H199" s="208">
        <v>30</v>
      </c>
      <c r="I199" s="209"/>
      <c r="J199" s="210">
        <f>ROUND(I199*H199,2)</f>
        <v>0</v>
      </c>
      <c r="K199" s="206" t="s">
        <v>2795</v>
      </c>
      <c r="L199" s="211"/>
      <c r="M199" s="212" t="s">
        <v>37</v>
      </c>
      <c r="N199" s="213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607</v>
      </c>
      <c r="AT199" s="24" t="s">
        <v>261</v>
      </c>
      <c r="AU199" s="24" t="s">
        <v>82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607</v>
      </c>
      <c r="BM199" s="24" t="s">
        <v>1088</v>
      </c>
    </row>
    <row r="200" s="1" customFormat="1" ht="16.5" customHeight="1">
      <c r="B200" s="47"/>
      <c r="C200" s="204" t="s">
        <v>1082</v>
      </c>
      <c r="D200" s="204" t="s">
        <v>261</v>
      </c>
      <c r="E200" s="205" t="s">
        <v>2814</v>
      </c>
      <c r="F200" s="206" t="s">
        <v>2815</v>
      </c>
      <c r="G200" s="207" t="s">
        <v>2035</v>
      </c>
      <c r="H200" s="208">
        <v>35</v>
      </c>
      <c r="I200" s="209"/>
      <c r="J200" s="210">
        <f>ROUND(I200*H200,2)</f>
        <v>0</v>
      </c>
      <c r="K200" s="206" t="s">
        <v>2795</v>
      </c>
      <c r="L200" s="211"/>
      <c r="M200" s="212" t="s">
        <v>37</v>
      </c>
      <c r="N200" s="213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607</v>
      </c>
      <c r="AT200" s="24" t="s">
        <v>261</v>
      </c>
      <c r="AU200" s="24" t="s">
        <v>82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607</v>
      </c>
      <c r="BM200" s="24" t="s">
        <v>1100</v>
      </c>
    </row>
    <row r="201" s="1" customFormat="1" ht="16.5" customHeight="1">
      <c r="B201" s="47"/>
      <c r="C201" s="204" t="s">
        <v>705</v>
      </c>
      <c r="D201" s="204" t="s">
        <v>261</v>
      </c>
      <c r="E201" s="205" t="s">
        <v>2814</v>
      </c>
      <c r="F201" s="206" t="s">
        <v>2815</v>
      </c>
      <c r="G201" s="207" t="s">
        <v>2035</v>
      </c>
      <c r="H201" s="208">
        <v>15</v>
      </c>
      <c r="I201" s="209"/>
      <c r="J201" s="210">
        <f>ROUND(I201*H201,2)</f>
        <v>0</v>
      </c>
      <c r="K201" s="206" t="s">
        <v>2795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607</v>
      </c>
      <c r="AT201" s="24" t="s">
        <v>261</v>
      </c>
      <c r="AU201" s="24" t="s">
        <v>82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607</v>
      </c>
      <c r="BM201" s="24" t="s">
        <v>1104</v>
      </c>
    </row>
    <row r="202" s="1" customFormat="1" ht="16.5" customHeight="1">
      <c r="B202" s="47"/>
      <c r="C202" s="204" t="s">
        <v>1089</v>
      </c>
      <c r="D202" s="204" t="s">
        <v>261</v>
      </c>
      <c r="E202" s="205" t="s">
        <v>2816</v>
      </c>
      <c r="F202" s="206" t="s">
        <v>2817</v>
      </c>
      <c r="G202" s="207" t="s">
        <v>2035</v>
      </c>
      <c r="H202" s="208">
        <v>35</v>
      </c>
      <c r="I202" s="209"/>
      <c r="J202" s="210">
        <f>ROUND(I202*H202,2)</f>
        <v>0</v>
      </c>
      <c r="K202" s="206" t="s">
        <v>2795</v>
      </c>
      <c r="L202" s="211"/>
      <c r="M202" s="212" t="s">
        <v>37</v>
      </c>
      <c r="N202" s="213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607</v>
      </c>
      <c r="AT202" s="24" t="s">
        <v>261</v>
      </c>
      <c r="AU202" s="24" t="s">
        <v>82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607</v>
      </c>
      <c r="BM202" s="24" t="s">
        <v>1109</v>
      </c>
    </row>
    <row r="203" s="1" customFormat="1" ht="16.5" customHeight="1">
      <c r="B203" s="47"/>
      <c r="C203" s="204" t="s">
        <v>734</v>
      </c>
      <c r="D203" s="204" t="s">
        <v>261</v>
      </c>
      <c r="E203" s="205" t="s">
        <v>2818</v>
      </c>
      <c r="F203" s="206" t="s">
        <v>2819</v>
      </c>
      <c r="G203" s="207" t="s">
        <v>2035</v>
      </c>
      <c r="H203" s="208">
        <v>1</v>
      </c>
      <c r="I203" s="209"/>
      <c r="J203" s="210">
        <f>ROUND(I203*H203,2)</f>
        <v>0</v>
      </c>
      <c r="K203" s="206" t="s">
        <v>2795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607</v>
      </c>
      <c r="AT203" s="24" t="s">
        <v>261</v>
      </c>
      <c r="AU203" s="24" t="s">
        <v>82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607</v>
      </c>
      <c r="BM203" s="24" t="s">
        <v>1167</v>
      </c>
    </row>
    <row r="204" s="1" customFormat="1" ht="16.5" customHeight="1">
      <c r="B204" s="47"/>
      <c r="C204" s="204" t="s">
        <v>1152</v>
      </c>
      <c r="D204" s="204" t="s">
        <v>261</v>
      </c>
      <c r="E204" s="205" t="s">
        <v>2820</v>
      </c>
      <c r="F204" s="206" t="s">
        <v>2821</v>
      </c>
      <c r="G204" s="207" t="s">
        <v>2035</v>
      </c>
      <c r="H204" s="208">
        <v>1</v>
      </c>
      <c r="I204" s="209"/>
      <c r="J204" s="210">
        <f>ROUND(I204*H204,2)</f>
        <v>0</v>
      </c>
      <c r="K204" s="206" t="s">
        <v>2795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607</v>
      </c>
      <c r="AT204" s="24" t="s">
        <v>261</v>
      </c>
      <c r="AU204" s="24" t="s">
        <v>82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607</v>
      </c>
      <c r="BM204" s="24" t="s">
        <v>1171</v>
      </c>
    </row>
    <row r="205" s="1" customFormat="1" ht="16.5" customHeight="1">
      <c r="B205" s="47"/>
      <c r="C205" s="204" t="s">
        <v>741</v>
      </c>
      <c r="D205" s="204" t="s">
        <v>261</v>
      </c>
      <c r="E205" s="205" t="s">
        <v>2822</v>
      </c>
      <c r="F205" s="206" t="s">
        <v>2823</v>
      </c>
      <c r="G205" s="207" t="s">
        <v>2035</v>
      </c>
      <c r="H205" s="208">
        <v>1</v>
      </c>
      <c r="I205" s="209"/>
      <c r="J205" s="210">
        <f>ROUND(I205*H205,2)</f>
        <v>0</v>
      </c>
      <c r="K205" s="206" t="s">
        <v>2780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607</v>
      </c>
      <c r="AT205" s="24" t="s">
        <v>261</v>
      </c>
      <c r="AU205" s="24" t="s">
        <v>82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607</v>
      </c>
      <c r="BM205" s="24" t="s">
        <v>1175</v>
      </c>
    </row>
    <row r="206" s="1" customFormat="1" ht="16.5" customHeight="1">
      <c r="B206" s="47"/>
      <c r="C206" s="204" t="s">
        <v>746</v>
      </c>
      <c r="D206" s="204" t="s">
        <v>261</v>
      </c>
      <c r="E206" s="205" t="s">
        <v>2824</v>
      </c>
      <c r="F206" s="206" t="s">
        <v>2825</v>
      </c>
      <c r="G206" s="207" t="s">
        <v>2035</v>
      </c>
      <c r="H206" s="208">
        <v>1</v>
      </c>
      <c r="I206" s="209"/>
      <c r="J206" s="210">
        <f>ROUND(I206*H206,2)</f>
        <v>0</v>
      </c>
      <c r="K206" s="206" t="s">
        <v>2826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607</v>
      </c>
      <c r="AT206" s="24" t="s">
        <v>261</v>
      </c>
      <c r="AU206" s="24" t="s">
        <v>82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607</v>
      </c>
      <c r="BM206" s="24" t="s">
        <v>1184</v>
      </c>
    </row>
    <row r="207" s="1" customFormat="1" ht="16.5" customHeight="1">
      <c r="B207" s="47"/>
      <c r="C207" s="204" t="s">
        <v>1172</v>
      </c>
      <c r="D207" s="204" t="s">
        <v>261</v>
      </c>
      <c r="E207" s="205" t="s">
        <v>2827</v>
      </c>
      <c r="F207" s="206" t="s">
        <v>2828</v>
      </c>
      <c r="G207" s="207" t="s">
        <v>2035</v>
      </c>
      <c r="H207" s="208">
        <v>1</v>
      </c>
      <c r="I207" s="209"/>
      <c r="J207" s="210">
        <f>ROUND(I207*H207,2)</f>
        <v>0</v>
      </c>
      <c r="K207" s="206" t="s">
        <v>2780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607</v>
      </c>
      <c r="AT207" s="24" t="s">
        <v>261</v>
      </c>
      <c r="AU207" s="24" t="s">
        <v>82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607</v>
      </c>
      <c r="BM207" s="24" t="s">
        <v>1187</v>
      </c>
    </row>
    <row r="208" s="1" customFormat="1" ht="16.5" customHeight="1">
      <c r="B208" s="47"/>
      <c r="C208" s="204" t="s">
        <v>749</v>
      </c>
      <c r="D208" s="204" t="s">
        <v>261</v>
      </c>
      <c r="E208" s="205" t="s">
        <v>2829</v>
      </c>
      <c r="F208" s="206" t="s">
        <v>2830</v>
      </c>
      <c r="G208" s="207" t="s">
        <v>2035</v>
      </c>
      <c r="H208" s="208">
        <v>3</v>
      </c>
      <c r="I208" s="209"/>
      <c r="J208" s="210">
        <f>ROUND(I208*H208,2)</f>
        <v>0</v>
      </c>
      <c r="K208" s="206" t="s">
        <v>2780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607</v>
      </c>
      <c r="AT208" s="24" t="s">
        <v>261</v>
      </c>
      <c r="AU208" s="24" t="s">
        <v>82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607</v>
      </c>
      <c r="BM208" s="24" t="s">
        <v>1193</v>
      </c>
    </row>
    <row r="209" s="10" customFormat="1" ht="37.44" customHeight="1">
      <c r="B209" s="232"/>
      <c r="C209" s="233"/>
      <c r="D209" s="234" t="s">
        <v>81</v>
      </c>
      <c r="E209" s="235" t="s">
        <v>392</v>
      </c>
      <c r="F209" s="235" t="s">
        <v>393</v>
      </c>
      <c r="G209" s="233"/>
      <c r="H209" s="233"/>
      <c r="I209" s="236"/>
      <c r="J209" s="237">
        <f>BK209</f>
        <v>0</v>
      </c>
      <c r="K209" s="233"/>
      <c r="L209" s="238"/>
      <c r="M209" s="239"/>
      <c r="N209" s="240"/>
      <c r="O209" s="240"/>
      <c r="P209" s="241">
        <f>P210+P219+P223+P225</f>
        <v>0</v>
      </c>
      <c r="Q209" s="240"/>
      <c r="R209" s="241">
        <f>R210+R219+R223+R225</f>
        <v>0.40180000000000005</v>
      </c>
      <c r="S209" s="240"/>
      <c r="T209" s="242">
        <f>T210+T219+T223+T225</f>
        <v>2.5269999999999997</v>
      </c>
      <c r="AR209" s="243" t="s">
        <v>24</v>
      </c>
      <c r="AT209" s="244" t="s">
        <v>81</v>
      </c>
      <c r="AU209" s="244" t="s">
        <v>82</v>
      </c>
      <c r="AY209" s="243" t="s">
        <v>162</v>
      </c>
      <c r="BK209" s="245">
        <f>BK210+BK219+BK223+BK225</f>
        <v>0</v>
      </c>
    </row>
    <row r="210" s="10" customFormat="1" ht="19.92" customHeight="1">
      <c r="B210" s="232"/>
      <c r="C210" s="233"/>
      <c r="D210" s="234" t="s">
        <v>81</v>
      </c>
      <c r="E210" s="246" t="s">
        <v>24</v>
      </c>
      <c r="F210" s="246" t="s">
        <v>1270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SUM(P211:P218)</f>
        <v>0</v>
      </c>
      <c r="Q210" s="240"/>
      <c r="R210" s="241">
        <f>SUM(R211:R218)</f>
        <v>0.40000000000000002</v>
      </c>
      <c r="S210" s="240"/>
      <c r="T210" s="242">
        <f>SUM(T211:T218)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SUM(BK211:BK218)</f>
        <v>0</v>
      </c>
    </row>
    <row r="211" s="1" customFormat="1" ht="25.5" customHeight="1">
      <c r="B211" s="47"/>
      <c r="C211" s="192" t="s">
        <v>953</v>
      </c>
      <c r="D211" s="192" t="s">
        <v>156</v>
      </c>
      <c r="E211" s="193" t="s">
        <v>2831</v>
      </c>
      <c r="F211" s="194" t="s">
        <v>2832</v>
      </c>
      <c r="G211" s="195" t="s">
        <v>171</v>
      </c>
      <c r="H211" s="196">
        <v>8.4000000000000004</v>
      </c>
      <c r="I211" s="197"/>
      <c r="J211" s="198">
        <f>ROUND(I211*H211,2)</f>
        <v>0</v>
      </c>
      <c r="K211" s="194" t="s">
        <v>963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2833</v>
      </c>
    </row>
    <row r="212" s="1" customFormat="1">
      <c r="B212" s="47"/>
      <c r="C212" s="75"/>
      <c r="D212" s="250" t="s">
        <v>965</v>
      </c>
      <c r="E212" s="75"/>
      <c r="F212" s="292" t="s">
        <v>2834</v>
      </c>
      <c r="G212" s="75"/>
      <c r="H212" s="75"/>
      <c r="I212" s="178"/>
      <c r="J212" s="75"/>
      <c r="K212" s="75"/>
      <c r="L212" s="73"/>
      <c r="M212" s="293"/>
      <c r="N212" s="48"/>
      <c r="O212" s="48"/>
      <c r="P212" s="48"/>
      <c r="Q212" s="48"/>
      <c r="R212" s="48"/>
      <c r="S212" s="48"/>
      <c r="T212" s="96"/>
      <c r="AT212" s="24" t="s">
        <v>965</v>
      </c>
      <c r="AU212" s="24" t="s">
        <v>91</v>
      </c>
    </row>
    <row r="213" s="11" customFormat="1">
      <c r="B213" s="248"/>
      <c r="C213" s="249"/>
      <c r="D213" s="250" t="s">
        <v>398</v>
      </c>
      <c r="E213" s="251" t="s">
        <v>37</v>
      </c>
      <c r="F213" s="252" t="s">
        <v>2835</v>
      </c>
      <c r="G213" s="249"/>
      <c r="H213" s="253">
        <v>8.4000000000000004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398</v>
      </c>
      <c r="AU213" s="259" t="s">
        <v>91</v>
      </c>
      <c r="AV213" s="11" t="s">
        <v>91</v>
      </c>
      <c r="AW213" s="11" t="s">
        <v>45</v>
      </c>
      <c r="AX213" s="11" t="s">
        <v>24</v>
      </c>
      <c r="AY213" s="259" t="s">
        <v>162</v>
      </c>
    </row>
    <row r="214" s="1" customFormat="1" ht="38.25" customHeight="1">
      <c r="B214" s="47"/>
      <c r="C214" s="192" t="s">
        <v>960</v>
      </c>
      <c r="D214" s="192" t="s">
        <v>156</v>
      </c>
      <c r="E214" s="193" t="s">
        <v>2298</v>
      </c>
      <c r="F214" s="194" t="s">
        <v>2836</v>
      </c>
      <c r="G214" s="195" t="s">
        <v>171</v>
      </c>
      <c r="H214" s="196">
        <v>8.4000000000000004</v>
      </c>
      <c r="I214" s="197"/>
      <c r="J214" s="198">
        <f>ROUND(I214*H214,2)</f>
        <v>0</v>
      </c>
      <c r="K214" s="194" t="s">
        <v>963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2837</v>
      </c>
    </row>
    <row r="215" s="1" customFormat="1">
      <c r="B215" s="47"/>
      <c r="C215" s="75"/>
      <c r="D215" s="250" t="s">
        <v>965</v>
      </c>
      <c r="E215" s="75"/>
      <c r="F215" s="292" t="s">
        <v>2838</v>
      </c>
      <c r="G215" s="75"/>
      <c r="H215" s="75"/>
      <c r="I215" s="178"/>
      <c r="J215" s="75"/>
      <c r="K215" s="75"/>
      <c r="L215" s="73"/>
      <c r="M215" s="293"/>
      <c r="N215" s="48"/>
      <c r="O215" s="48"/>
      <c r="P215" s="48"/>
      <c r="Q215" s="48"/>
      <c r="R215" s="48"/>
      <c r="S215" s="48"/>
      <c r="T215" s="96"/>
      <c r="AT215" s="24" t="s">
        <v>965</v>
      </c>
      <c r="AU215" s="24" t="s">
        <v>91</v>
      </c>
    </row>
    <row r="216" s="1" customFormat="1" ht="25.5" customHeight="1">
      <c r="B216" s="47"/>
      <c r="C216" s="192" t="s">
        <v>2839</v>
      </c>
      <c r="D216" s="192" t="s">
        <v>156</v>
      </c>
      <c r="E216" s="193" t="s">
        <v>2307</v>
      </c>
      <c r="F216" s="194" t="s">
        <v>2840</v>
      </c>
      <c r="G216" s="195" t="s">
        <v>171</v>
      </c>
      <c r="H216" s="196">
        <v>8.4000000000000004</v>
      </c>
      <c r="I216" s="197"/>
      <c r="J216" s="198">
        <f>ROUND(I216*H216,2)</f>
        <v>0</v>
      </c>
      <c r="K216" s="194" t="s">
        <v>963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91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2841</v>
      </c>
    </row>
    <row r="217" s="1" customFormat="1">
      <c r="B217" s="47"/>
      <c r="C217" s="75"/>
      <c r="D217" s="250" t="s">
        <v>965</v>
      </c>
      <c r="E217" s="75"/>
      <c r="F217" s="292" t="s">
        <v>2842</v>
      </c>
      <c r="G217" s="75"/>
      <c r="H217" s="75"/>
      <c r="I217" s="178"/>
      <c r="J217" s="75"/>
      <c r="K217" s="75"/>
      <c r="L217" s="73"/>
      <c r="M217" s="293"/>
      <c r="N217" s="48"/>
      <c r="O217" s="48"/>
      <c r="P217" s="48"/>
      <c r="Q217" s="48"/>
      <c r="R217" s="48"/>
      <c r="S217" s="48"/>
      <c r="T217" s="96"/>
      <c r="AT217" s="24" t="s">
        <v>965</v>
      </c>
      <c r="AU217" s="24" t="s">
        <v>91</v>
      </c>
    </row>
    <row r="218" s="1" customFormat="1" ht="16.5" customHeight="1">
      <c r="B218" s="47"/>
      <c r="C218" s="204" t="s">
        <v>2843</v>
      </c>
      <c r="D218" s="204" t="s">
        <v>261</v>
      </c>
      <c r="E218" s="205" t="s">
        <v>2844</v>
      </c>
      <c r="F218" s="206" t="s">
        <v>2845</v>
      </c>
      <c r="G218" s="207" t="s">
        <v>1108</v>
      </c>
      <c r="H218" s="208">
        <v>400</v>
      </c>
      <c r="I218" s="209"/>
      <c r="J218" s="210">
        <f>ROUND(I218*H218,2)</f>
        <v>0</v>
      </c>
      <c r="K218" s="206" t="s">
        <v>963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0.001</v>
      </c>
      <c r="R218" s="201">
        <f>Q218*H218</f>
        <v>0.40000000000000002</v>
      </c>
      <c r="S218" s="201">
        <v>0</v>
      </c>
      <c r="T218" s="202">
        <f>S218*H218</f>
        <v>0</v>
      </c>
      <c r="AR218" s="24" t="s">
        <v>172</v>
      </c>
      <c r="AT218" s="24" t="s">
        <v>261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2846</v>
      </c>
    </row>
    <row r="219" s="10" customFormat="1" ht="29.88" customHeight="1">
      <c r="B219" s="232"/>
      <c r="C219" s="233"/>
      <c r="D219" s="234" t="s">
        <v>81</v>
      </c>
      <c r="E219" s="246" t="s">
        <v>161</v>
      </c>
      <c r="F219" s="246" t="s">
        <v>444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SUM(P220:P222)</f>
        <v>0</v>
      </c>
      <c r="Q219" s="240"/>
      <c r="R219" s="241">
        <f>SUM(R220:R222)</f>
        <v>0</v>
      </c>
      <c r="S219" s="240"/>
      <c r="T219" s="242">
        <f>SUM(T220:T222)</f>
        <v>0</v>
      </c>
      <c r="AR219" s="243" t="s">
        <v>24</v>
      </c>
      <c r="AT219" s="244" t="s">
        <v>81</v>
      </c>
      <c r="AU219" s="244" t="s">
        <v>24</v>
      </c>
      <c r="AY219" s="243" t="s">
        <v>162</v>
      </c>
      <c r="BK219" s="245">
        <f>SUM(BK220:BK222)</f>
        <v>0</v>
      </c>
    </row>
    <row r="220" s="1" customFormat="1" ht="25.5" customHeight="1">
      <c r="B220" s="47"/>
      <c r="C220" s="192" t="s">
        <v>957</v>
      </c>
      <c r="D220" s="192" t="s">
        <v>156</v>
      </c>
      <c r="E220" s="193" t="s">
        <v>2319</v>
      </c>
      <c r="F220" s="194" t="s">
        <v>2847</v>
      </c>
      <c r="G220" s="195" t="s">
        <v>171</v>
      </c>
      <c r="H220" s="196">
        <v>3.5</v>
      </c>
      <c r="I220" s="197"/>
      <c r="J220" s="198">
        <f>ROUND(I220*H220,2)</f>
        <v>0</v>
      </c>
      <c r="K220" s="194" t="s">
        <v>963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2848</v>
      </c>
    </row>
    <row r="221" s="1" customFormat="1">
      <c r="B221" s="47"/>
      <c r="C221" s="75"/>
      <c r="D221" s="250" t="s">
        <v>965</v>
      </c>
      <c r="E221" s="75"/>
      <c r="F221" s="292" t="s">
        <v>2849</v>
      </c>
      <c r="G221" s="75"/>
      <c r="H221" s="75"/>
      <c r="I221" s="178"/>
      <c r="J221" s="75"/>
      <c r="K221" s="75"/>
      <c r="L221" s="73"/>
      <c r="M221" s="293"/>
      <c r="N221" s="48"/>
      <c r="O221" s="48"/>
      <c r="P221" s="48"/>
      <c r="Q221" s="48"/>
      <c r="R221" s="48"/>
      <c r="S221" s="48"/>
      <c r="T221" s="96"/>
      <c r="AT221" s="24" t="s">
        <v>965</v>
      </c>
      <c r="AU221" s="24" t="s">
        <v>91</v>
      </c>
    </row>
    <row r="222" s="11" customFormat="1">
      <c r="B222" s="248"/>
      <c r="C222" s="249"/>
      <c r="D222" s="250" t="s">
        <v>398</v>
      </c>
      <c r="E222" s="251" t="s">
        <v>37</v>
      </c>
      <c r="F222" s="252" t="s">
        <v>2850</v>
      </c>
      <c r="G222" s="249"/>
      <c r="H222" s="253">
        <v>3.5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398</v>
      </c>
      <c r="AU222" s="259" t="s">
        <v>91</v>
      </c>
      <c r="AV222" s="11" t="s">
        <v>91</v>
      </c>
      <c r="AW222" s="11" t="s">
        <v>45</v>
      </c>
      <c r="AX222" s="11" t="s">
        <v>24</v>
      </c>
      <c r="AY222" s="259" t="s">
        <v>162</v>
      </c>
    </row>
    <row r="223" s="10" customFormat="1" ht="29.88" customHeight="1">
      <c r="B223" s="232"/>
      <c r="C223" s="233"/>
      <c r="D223" s="234" t="s">
        <v>81</v>
      </c>
      <c r="E223" s="246" t="s">
        <v>172</v>
      </c>
      <c r="F223" s="246" t="s">
        <v>2333</v>
      </c>
      <c r="G223" s="233"/>
      <c r="H223" s="233"/>
      <c r="I223" s="236"/>
      <c r="J223" s="247">
        <f>BK223</f>
        <v>0</v>
      </c>
      <c r="K223" s="233"/>
      <c r="L223" s="238"/>
      <c r="M223" s="239"/>
      <c r="N223" s="240"/>
      <c r="O223" s="240"/>
      <c r="P223" s="241">
        <f>P224</f>
        <v>0</v>
      </c>
      <c r="Q223" s="240"/>
      <c r="R223" s="241">
        <f>R224</f>
        <v>0.0018000000000000002</v>
      </c>
      <c r="S223" s="240"/>
      <c r="T223" s="242">
        <f>T224</f>
        <v>0</v>
      </c>
      <c r="AR223" s="243" t="s">
        <v>24</v>
      </c>
      <c r="AT223" s="244" t="s">
        <v>81</v>
      </c>
      <c r="AU223" s="244" t="s">
        <v>24</v>
      </c>
      <c r="AY223" s="243" t="s">
        <v>162</v>
      </c>
      <c r="BK223" s="245">
        <f>BK224</f>
        <v>0</v>
      </c>
    </row>
    <row r="224" s="1" customFormat="1" ht="16.5" customHeight="1">
      <c r="B224" s="47"/>
      <c r="C224" s="192" t="s">
        <v>2851</v>
      </c>
      <c r="D224" s="192" t="s">
        <v>156</v>
      </c>
      <c r="E224" s="193" t="s">
        <v>2852</v>
      </c>
      <c r="F224" s="194" t="s">
        <v>2853</v>
      </c>
      <c r="G224" s="195" t="s">
        <v>207</v>
      </c>
      <c r="H224" s="196">
        <v>20</v>
      </c>
      <c r="I224" s="197"/>
      <c r="J224" s="198">
        <f>ROUND(I224*H224,2)</f>
        <v>0</v>
      </c>
      <c r="K224" s="194" t="s">
        <v>963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9.0000000000000006E-05</v>
      </c>
      <c r="R224" s="201">
        <f>Q224*H224</f>
        <v>0.0018000000000000002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2854</v>
      </c>
    </row>
    <row r="225" s="10" customFormat="1" ht="29.88" customHeight="1">
      <c r="B225" s="232"/>
      <c r="C225" s="233"/>
      <c r="D225" s="234" t="s">
        <v>81</v>
      </c>
      <c r="E225" s="246" t="s">
        <v>186</v>
      </c>
      <c r="F225" s="246" t="s">
        <v>574</v>
      </c>
      <c r="G225" s="233"/>
      <c r="H225" s="233"/>
      <c r="I225" s="236"/>
      <c r="J225" s="247">
        <f>BK225</f>
        <v>0</v>
      </c>
      <c r="K225" s="233"/>
      <c r="L225" s="238"/>
      <c r="M225" s="239"/>
      <c r="N225" s="240"/>
      <c r="O225" s="240"/>
      <c r="P225" s="241">
        <f>SUM(P226:P231)</f>
        <v>0</v>
      </c>
      <c r="Q225" s="240"/>
      <c r="R225" s="241">
        <f>SUM(R226:R231)</f>
        <v>0</v>
      </c>
      <c r="S225" s="240"/>
      <c r="T225" s="242">
        <f>SUM(T226:T231)</f>
        <v>2.5269999999999997</v>
      </c>
      <c r="AR225" s="243" t="s">
        <v>24</v>
      </c>
      <c r="AT225" s="244" t="s">
        <v>81</v>
      </c>
      <c r="AU225" s="244" t="s">
        <v>24</v>
      </c>
      <c r="AY225" s="243" t="s">
        <v>162</v>
      </c>
      <c r="BK225" s="245">
        <f>SUM(BK226:BK231)</f>
        <v>0</v>
      </c>
    </row>
    <row r="226" s="1" customFormat="1" ht="38.25" customHeight="1">
      <c r="B226" s="47"/>
      <c r="C226" s="192" t="s">
        <v>939</v>
      </c>
      <c r="D226" s="192" t="s">
        <v>156</v>
      </c>
      <c r="E226" s="193" t="s">
        <v>2855</v>
      </c>
      <c r="F226" s="194" t="s">
        <v>2856</v>
      </c>
      <c r="G226" s="195" t="s">
        <v>344</v>
      </c>
      <c r="H226" s="196">
        <v>150</v>
      </c>
      <c r="I226" s="197"/>
      <c r="J226" s="198">
        <f>ROUND(I226*H226,2)</f>
        <v>0</v>
      </c>
      <c r="K226" s="194" t="s">
        <v>963</v>
      </c>
      <c r="L226" s="73"/>
      <c r="M226" s="199" t="s">
        <v>37</v>
      </c>
      <c r="N226" s="200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161</v>
      </c>
      <c r="AT226" s="24" t="s">
        <v>156</v>
      </c>
      <c r="AU226" s="24" t="s">
        <v>91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2857</v>
      </c>
    </row>
    <row r="227" s="1" customFormat="1" ht="38.25" customHeight="1">
      <c r="B227" s="47"/>
      <c r="C227" s="192" t="s">
        <v>985</v>
      </c>
      <c r="D227" s="192" t="s">
        <v>156</v>
      </c>
      <c r="E227" s="193" t="s">
        <v>2858</v>
      </c>
      <c r="F227" s="194" t="s">
        <v>2859</v>
      </c>
      <c r="G227" s="195" t="s">
        <v>344</v>
      </c>
      <c r="H227" s="196">
        <v>12</v>
      </c>
      <c r="I227" s="197"/>
      <c r="J227" s="198">
        <f>ROUND(I227*H227,2)</f>
        <v>0</v>
      </c>
      <c r="K227" s="194" t="s">
        <v>963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0.001</v>
      </c>
      <c r="T227" s="202">
        <f>S227*H227</f>
        <v>0.012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2860</v>
      </c>
    </row>
    <row r="228" s="1" customFormat="1" ht="38.25" customHeight="1">
      <c r="B228" s="47"/>
      <c r="C228" s="192" t="s">
        <v>2861</v>
      </c>
      <c r="D228" s="192" t="s">
        <v>156</v>
      </c>
      <c r="E228" s="193" t="s">
        <v>2862</v>
      </c>
      <c r="F228" s="194" t="s">
        <v>2863</v>
      </c>
      <c r="G228" s="195" t="s">
        <v>344</v>
      </c>
      <c r="H228" s="196">
        <v>10</v>
      </c>
      <c r="I228" s="197"/>
      <c r="J228" s="198">
        <f>ROUND(I228*H228,2)</f>
        <v>0</v>
      </c>
      <c r="K228" s="194" t="s">
        <v>963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0.001</v>
      </c>
      <c r="T228" s="202">
        <f>S228*H228</f>
        <v>0.01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2864</v>
      </c>
    </row>
    <row r="229" s="1" customFormat="1" ht="25.5" customHeight="1">
      <c r="B229" s="47"/>
      <c r="C229" s="192" t="s">
        <v>2865</v>
      </c>
      <c r="D229" s="192" t="s">
        <v>156</v>
      </c>
      <c r="E229" s="193" t="s">
        <v>2866</v>
      </c>
      <c r="F229" s="194" t="s">
        <v>2867</v>
      </c>
      <c r="G229" s="195" t="s">
        <v>344</v>
      </c>
      <c r="H229" s="196">
        <v>87</v>
      </c>
      <c r="I229" s="197"/>
      <c r="J229" s="198">
        <f>ROUND(I229*H229,2)</f>
        <v>0</v>
      </c>
      <c r="K229" s="194" t="s">
        <v>963</v>
      </c>
      <c r="L229" s="73"/>
      <c r="M229" s="199" t="s">
        <v>37</v>
      </c>
      <c r="N229" s="200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0.014999999999999999</v>
      </c>
      <c r="T229" s="202">
        <f>S229*H229</f>
        <v>1.3049999999999999</v>
      </c>
      <c r="AR229" s="24" t="s">
        <v>161</v>
      </c>
      <c r="AT229" s="24" t="s">
        <v>156</v>
      </c>
      <c r="AU229" s="24" t="s">
        <v>91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2868</v>
      </c>
    </row>
    <row r="230" s="1" customFormat="1" ht="25.5" customHeight="1">
      <c r="B230" s="47"/>
      <c r="C230" s="192" t="s">
        <v>2869</v>
      </c>
      <c r="D230" s="192" t="s">
        <v>156</v>
      </c>
      <c r="E230" s="193" t="s">
        <v>2870</v>
      </c>
      <c r="F230" s="194" t="s">
        <v>2871</v>
      </c>
      <c r="G230" s="195" t="s">
        <v>207</v>
      </c>
      <c r="H230" s="196">
        <v>70</v>
      </c>
      <c r="I230" s="197"/>
      <c r="J230" s="198">
        <f>ROUND(I230*H230,2)</f>
        <v>0</v>
      </c>
      <c r="K230" s="194" t="s">
        <v>963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0.0060000000000000001</v>
      </c>
      <c r="T230" s="202">
        <f>S230*H230</f>
        <v>0.41999999999999998</v>
      </c>
      <c r="AR230" s="24" t="s">
        <v>161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2872</v>
      </c>
    </row>
    <row r="231" s="1" customFormat="1" ht="25.5" customHeight="1">
      <c r="B231" s="47"/>
      <c r="C231" s="192" t="s">
        <v>981</v>
      </c>
      <c r="D231" s="192" t="s">
        <v>156</v>
      </c>
      <c r="E231" s="193" t="s">
        <v>2873</v>
      </c>
      <c r="F231" s="194" t="s">
        <v>2874</v>
      </c>
      <c r="G231" s="195" t="s">
        <v>207</v>
      </c>
      <c r="H231" s="196">
        <v>60</v>
      </c>
      <c r="I231" s="197"/>
      <c r="J231" s="198">
        <f>ROUND(I231*H231,2)</f>
        <v>0</v>
      </c>
      <c r="K231" s="194" t="s">
        <v>963</v>
      </c>
      <c r="L231" s="73"/>
      <c r="M231" s="199" t="s">
        <v>37</v>
      </c>
      <c r="N231" s="200" t="s">
        <v>53</v>
      </c>
      <c r="O231" s="48"/>
      <c r="P231" s="201">
        <f>O231*H231</f>
        <v>0</v>
      </c>
      <c r="Q231" s="201">
        <v>0</v>
      </c>
      <c r="R231" s="201">
        <f>Q231*H231</f>
        <v>0</v>
      </c>
      <c r="S231" s="201">
        <v>0.012999999999999999</v>
      </c>
      <c r="T231" s="202">
        <f>S231*H231</f>
        <v>0.77999999999999992</v>
      </c>
      <c r="AR231" s="24" t="s">
        <v>161</v>
      </c>
      <c r="AT231" s="24" t="s">
        <v>156</v>
      </c>
      <c r="AU231" s="24" t="s">
        <v>91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2875</v>
      </c>
    </row>
    <row r="232" s="10" customFormat="1" ht="37.44" customHeight="1">
      <c r="B232" s="232"/>
      <c r="C232" s="233"/>
      <c r="D232" s="234" t="s">
        <v>81</v>
      </c>
      <c r="E232" s="235" t="s">
        <v>735</v>
      </c>
      <c r="F232" s="235" t="s">
        <v>736</v>
      </c>
      <c r="G232" s="233"/>
      <c r="H232" s="233"/>
      <c r="I232" s="236"/>
      <c r="J232" s="237">
        <f>BK232</f>
        <v>0</v>
      </c>
      <c r="K232" s="233"/>
      <c r="L232" s="238"/>
      <c r="M232" s="239"/>
      <c r="N232" s="240"/>
      <c r="O232" s="240"/>
      <c r="P232" s="241">
        <f>P233+P239+P261+P267+P271+P288</f>
        <v>0</v>
      </c>
      <c r="Q232" s="240"/>
      <c r="R232" s="241">
        <f>R233+R239+R261+R267+R271+R288</f>
        <v>0</v>
      </c>
      <c r="S232" s="240"/>
      <c r="T232" s="242">
        <f>T233+T239+T261+T267+T271+T288</f>
        <v>0</v>
      </c>
      <c r="AR232" s="243" t="s">
        <v>91</v>
      </c>
      <c r="AT232" s="244" t="s">
        <v>81</v>
      </c>
      <c r="AU232" s="244" t="s">
        <v>82</v>
      </c>
      <c r="AY232" s="243" t="s">
        <v>162</v>
      </c>
      <c r="BK232" s="245">
        <f>BK233+BK239+BK261+BK267+BK271+BK288</f>
        <v>0</v>
      </c>
    </row>
    <row r="233" s="10" customFormat="1" ht="19.92" customHeight="1">
      <c r="B233" s="232"/>
      <c r="C233" s="233"/>
      <c r="D233" s="234" t="s">
        <v>81</v>
      </c>
      <c r="E233" s="246" t="s">
        <v>2876</v>
      </c>
      <c r="F233" s="246" t="s">
        <v>2877</v>
      </c>
      <c r="G233" s="233"/>
      <c r="H233" s="233"/>
      <c r="I233" s="236"/>
      <c r="J233" s="247">
        <f>BK233</f>
        <v>0</v>
      </c>
      <c r="K233" s="233"/>
      <c r="L233" s="238"/>
      <c r="M233" s="239"/>
      <c r="N233" s="240"/>
      <c r="O233" s="240"/>
      <c r="P233" s="241">
        <f>SUM(P234:P238)</f>
        <v>0</v>
      </c>
      <c r="Q233" s="240"/>
      <c r="R233" s="241">
        <f>SUM(R234:R238)</f>
        <v>0</v>
      </c>
      <c r="S233" s="240"/>
      <c r="T233" s="242">
        <f>SUM(T234:T238)</f>
        <v>0</v>
      </c>
      <c r="AR233" s="243" t="s">
        <v>91</v>
      </c>
      <c r="AT233" s="244" t="s">
        <v>81</v>
      </c>
      <c r="AU233" s="244" t="s">
        <v>24</v>
      </c>
      <c r="AY233" s="243" t="s">
        <v>162</v>
      </c>
      <c r="BK233" s="245">
        <f>SUM(BK234:BK238)</f>
        <v>0</v>
      </c>
    </row>
    <row r="234" s="1" customFormat="1" ht="25.5" customHeight="1">
      <c r="B234" s="47"/>
      <c r="C234" s="192" t="s">
        <v>2878</v>
      </c>
      <c r="D234" s="192" t="s">
        <v>156</v>
      </c>
      <c r="E234" s="193" t="s">
        <v>2879</v>
      </c>
      <c r="F234" s="194" t="s">
        <v>2880</v>
      </c>
      <c r="G234" s="195" t="s">
        <v>344</v>
      </c>
      <c r="H234" s="196">
        <v>1</v>
      </c>
      <c r="I234" s="197"/>
      <c r="J234" s="198">
        <f>ROUND(I234*H234,2)</f>
        <v>0</v>
      </c>
      <c r="K234" s="194" t="s">
        <v>963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185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2881</v>
      </c>
    </row>
    <row r="235" s="1" customFormat="1" ht="25.5" customHeight="1">
      <c r="B235" s="47"/>
      <c r="C235" s="192" t="s">
        <v>825</v>
      </c>
      <c r="D235" s="192" t="s">
        <v>156</v>
      </c>
      <c r="E235" s="193" t="s">
        <v>2882</v>
      </c>
      <c r="F235" s="194" t="s">
        <v>2883</v>
      </c>
      <c r="G235" s="195" t="s">
        <v>344</v>
      </c>
      <c r="H235" s="196">
        <v>1</v>
      </c>
      <c r="I235" s="197"/>
      <c r="J235" s="198">
        <f>ROUND(I235*H235,2)</f>
        <v>0</v>
      </c>
      <c r="K235" s="194" t="s">
        <v>963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185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185</v>
      </c>
      <c r="BM235" s="24" t="s">
        <v>2884</v>
      </c>
    </row>
    <row r="236" s="1" customFormat="1" ht="25.5" customHeight="1">
      <c r="B236" s="47"/>
      <c r="C236" s="192" t="s">
        <v>2885</v>
      </c>
      <c r="D236" s="192" t="s">
        <v>156</v>
      </c>
      <c r="E236" s="193" t="s">
        <v>2886</v>
      </c>
      <c r="F236" s="194" t="s">
        <v>2887</v>
      </c>
      <c r="G236" s="195" t="s">
        <v>344</v>
      </c>
      <c r="H236" s="196">
        <v>1</v>
      </c>
      <c r="I236" s="197"/>
      <c r="J236" s="198">
        <f>ROUND(I236*H236,2)</f>
        <v>0</v>
      </c>
      <c r="K236" s="194" t="s">
        <v>963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185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185</v>
      </c>
      <c r="BM236" s="24" t="s">
        <v>2888</v>
      </c>
    </row>
    <row r="237" s="1" customFormat="1" ht="25.5" customHeight="1">
      <c r="B237" s="47"/>
      <c r="C237" s="192" t="s">
        <v>2889</v>
      </c>
      <c r="D237" s="192" t="s">
        <v>156</v>
      </c>
      <c r="E237" s="193" t="s">
        <v>2890</v>
      </c>
      <c r="F237" s="194" t="s">
        <v>2891</v>
      </c>
      <c r="G237" s="195" t="s">
        <v>344</v>
      </c>
      <c r="H237" s="196">
        <v>1</v>
      </c>
      <c r="I237" s="197"/>
      <c r="J237" s="198">
        <f>ROUND(I237*H237,2)</f>
        <v>0</v>
      </c>
      <c r="K237" s="194" t="s">
        <v>963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185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2892</v>
      </c>
    </row>
    <row r="238" s="1" customFormat="1" ht="25.5" customHeight="1">
      <c r="B238" s="47"/>
      <c r="C238" s="192" t="s">
        <v>902</v>
      </c>
      <c r="D238" s="192" t="s">
        <v>156</v>
      </c>
      <c r="E238" s="193" t="s">
        <v>2893</v>
      </c>
      <c r="F238" s="194" t="s">
        <v>2894</v>
      </c>
      <c r="G238" s="195" t="s">
        <v>344</v>
      </c>
      <c r="H238" s="196">
        <v>1</v>
      </c>
      <c r="I238" s="197"/>
      <c r="J238" s="198">
        <f>ROUND(I238*H238,2)</f>
        <v>0</v>
      </c>
      <c r="K238" s="194" t="s">
        <v>963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185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185</v>
      </c>
      <c r="BM238" s="24" t="s">
        <v>2895</v>
      </c>
    </row>
    <row r="239" s="10" customFormat="1" ht="29.88" customHeight="1">
      <c r="B239" s="232"/>
      <c r="C239" s="233"/>
      <c r="D239" s="234" t="s">
        <v>81</v>
      </c>
      <c r="E239" s="246" t="s">
        <v>2896</v>
      </c>
      <c r="F239" s="246" t="s">
        <v>2897</v>
      </c>
      <c r="G239" s="233"/>
      <c r="H239" s="233"/>
      <c r="I239" s="236"/>
      <c r="J239" s="247">
        <f>BK239</f>
        <v>0</v>
      </c>
      <c r="K239" s="233"/>
      <c r="L239" s="238"/>
      <c r="M239" s="239"/>
      <c r="N239" s="240"/>
      <c r="O239" s="240"/>
      <c r="P239" s="241">
        <f>SUM(P240:P260)</f>
        <v>0</v>
      </c>
      <c r="Q239" s="240"/>
      <c r="R239" s="241">
        <f>SUM(R240:R260)</f>
        <v>0</v>
      </c>
      <c r="S239" s="240"/>
      <c r="T239" s="242">
        <f>SUM(T240:T260)</f>
        <v>0</v>
      </c>
      <c r="AR239" s="243" t="s">
        <v>91</v>
      </c>
      <c r="AT239" s="244" t="s">
        <v>81</v>
      </c>
      <c r="AU239" s="244" t="s">
        <v>24</v>
      </c>
      <c r="AY239" s="243" t="s">
        <v>162</v>
      </c>
      <c r="BK239" s="245">
        <f>SUM(BK240:BK260)</f>
        <v>0</v>
      </c>
    </row>
    <row r="240" s="1" customFormat="1" ht="25.5" customHeight="1">
      <c r="B240" s="47"/>
      <c r="C240" s="192" t="s">
        <v>2898</v>
      </c>
      <c r="D240" s="192" t="s">
        <v>156</v>
      </c>
      <c r="E240" s="193" t="s">
        <v>2899</v>
      </c>
      <c r="F240" s="194" t="s">
        <v>2900</v>
      </c>
      <c r="G240" s="195" t="s">
        <v>207</v>
      </c>
      <c r="H240" s="196">
        <v>25</v>
      </c>
      <c r="I240" s="197"/>
      <c r="J240" s="198">
        <f>ROUND(I240*H240,2)</f>
        <v>0</v>
      </c>
      <c r="K240" s="194" t="s">
        <v>963</v>
      </c>
      <c r="L240" s="73"/>
      <c r="M240" s="199" t="s">
        <v>37</v>
      </c>
      <c r="N240" s="200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185</v>
      </c>
      <c r="AT240" s="24" t="s">
        <v>156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185</v>
      </c>
      <c r="BM240" s="24" t="s">
        <v>2901</v>
      </c>
    </row>
    <row r="241" s="1" customFormat="1" ht="38.25" customHeight="1">
      <c r="B241" s="47"/>
      <c r="C241" s="192" t="s">
        <v>853</v>
      </c>
      <c r="D241" s="192" t="s">
        <v>156</v>
      </c>
      <c r="E241" s="193" t="s">
        <v>2902</v>
      </c>
      <c r="F241" s="194" t="s">
        <v>2903</v>
      </c>
      <c r="G241" s="195" t="s">
        <v>207</v>
      </c>
      <c r="H241" s="196">
        <v>20</v>
      </c>
      <c r="I241" s="197"/>
      <c r="J241" s="198">
        <f>ROUND(I241*H241,2)</f>
        <v>0</v>
      </c>
      <c r="K241" s="194" t="s">
        <v>963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185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185</v>
      </c>
      <c r="BM241" s="24" t="s">
        <v>2904</v>
      </c>
    </row>
    <row r="242" s="1" customFormat="1" ht="25.5" customHeight="1">
      <c r="B242" s="47"/>
      <c r="C242" s="192" t="s">
        <v>862</v>
      </c>
      <c r="D242" s="192" t="s">
        <v>156</v>
      </c>
      <c r="E242" s="193" t="s">
        <v>2905</v>
      </c>
      <c r="F242" s="194" t="s">
        <v>2906</v>
      </c>
      <c r="G242" s="195" t="s">
        <v>344</v>
      </c>
      <c r="H242" s="196">
        <v>63</v>
      </c>
      <c r="I242" s="197"/>
      <c r="J242" s="198">
        <f>ROUND(I242*H242,2)</f>
        <v>0</v>
      </c>
      <c r="K242" s="194" t="s">
        <v>963</v>
      </c>
      <c r="L242" s="73"/>
      <c r="M242" s="199" t="s">
        <v>37</v>
      </c>
      <c r="N242" s="200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185</v>
      </c>
      <c r="AT242" s="24" t="s">
        <v>156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185</v>
      </c>
      <c r="BM242" s="24" t="s">
        <v>2907</v>
      </c>
    </row>
    <row r="243" s="1" customFormat="1" ht="38.25" customHeight="1">
      <c r="B243" s="47"/>
      <c r="C243" s="192" t="s">
        <v>2908</v>
      </c>
      <c r="D243" s="192" t="s">
        <v>156</v>
      </c>
      <c r="E243" s="193" t="s">
        <v>2909</v>
      </c>
      <c r="F243" s="194" t="s">
        <v>2910</v>
      </c>
      <c r="G243" s="195" t="s">
        <v>344</v>
      </c>
      <c r="H243" s="196">
        <v>25</v>
      </c>
      <c r="I243" s="197"/>
      <c r="J243" s="198">
        <f>ROUND(I243*H243,2)</f>
        <v>0</v>
      </c>
      <c r="K243" s="194" t="s">
        <v>963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2911</v>
      </c>
    </row>
    <row r="244" s="1" customFormat="1" ht="38.25" customHeight="1">
      <c r="B244" s="47"/>
      <c r="C244" s="192" t="s">
        <v>2912</v>
      </c>
      <c r="D244" s="192" t="s">
        <v>156</v>
      </c>
      <c r="E244" s="193" t="s">
        <v>2909</v>
      </c>
      <c r="F244" s="194" t="s">
        <v>2910</v>
      </c>
      <c r="G244" s="195" t="s">
        <v>344</v>
      </c>
      <c r="H244" s="196">
        <v>5</v>
      </c>
      <c r="I244" s="197"/>
      <c r="J244" s="198">
        <f>ROUND(I244*H244,2)</f>
        <v>0</v>
      </c>
      <c r="K244" s="194" t="s">
        <v>963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185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2913</v>
      </c>
    </row>
    <row r="245" s="1" customFormat="1" ht="38.25" customHeight="1">
      <c r="B245" s="47"/>
      <c r="C245" s="192" t="s">
        <v>858</v>
      </c>
      <c r="D245" s="192" t="s">
        <v>156</v>
      </c>
      <c r="E245" s="193" t="s">
        <v>2914</v>
      </c>
      <c r="F245" s="194" t="s">
        <v>2915</v>
      </c>
      <c r="G245" s="195" t="s">
        <v>344</v>
      </c>
      <c r="H245" s="196">
        <v>1</v>
      </c>
      <c r="I245" s="197"/>
      <c r="J245" s="198">
        <f>ROUND(I245*H245,2)</f>
        <v>0</v>
      </c>
      <c r="K245" s="194" t="s">
        <v>963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185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2916</v>
      </c>
    </row>
    <row r="246" s="1" customFormat="1" ht="25.5" customHeight="1">
      <c r="B246" s="47"/>
      <c r="C246" s="192" t="s">
        <v>2917</v>
      </c>
      <c r="D246" s="192" t="s">
        <v>156</v>
      </c>
      <c r="E246" s="193" t="s">
        <v>2918</v>
      </c>
      <c r="F246" s="194" t="s">
        <v>2919</v>
      </c>
      <c r="G246" s="195" t="s">
        <v>344</v>
      </c>
      <c r="H246" s="196">
        <v>14</v>
      </c>
      <c r="I246" s="197"/>
      <c r="J246" s="198">
        <f>ROUND(I246*H246,2)</f>
        <v>0</v>
      </c>
      <c r="K246" s="194" t="s">
        <v>963</v>
      </c>
      <c r="L246" s="73"/>
      <c r="M246" s="199" t="s">
        <v>37</v>
      </c>
      <c r="N246" s="200" t="s">
        <v>53</v>
      </c>
      <c r="O246" s="48"/>
      <c r="P246" s="201">
        <f>O246*H246</f>
        <v>0</v>
      </c>
      <c r="Q246" s="201">
        <v>0</v>
      </c>
      <c r="R246" s="201">
        <f>Q246*H246</f>
        <v>0</v>
      </c>
      <c r="S246" s="201">
        <v>0</v>
      </c>
      <c r="T246" s="202">
        <f>S246*H246</f>
        <v>0</v>
      </c>
      <c r="AR246" s="24" t="s">
        <v>185</v>
      </c>
      <c r="AT246" s="24" t="s">
        <v>156</v>
      </c>
      <c r="AU246" s="24" t="s">
        <v>91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185</v>
      </c>
      <c r="BM246" s="24" t="s">
        <v>2920</v>
      </c>
    </row>
    <row r="247" s="1" customFormat="1" ht="25.5" customHeight="1">
      <c r="B247" s="47"/>
      <c r="C247" s="192" t="s">
        <v>868</v>
      </c>
      <c r="D247" s="192" t="s">
        <v>156</v>
      </c>
      <c r="E247" s="193" t="s">
        <v>2921</v>
      </c>
      <c r="F247" s="194" t="s">
        <v>2922</v>
      </c>
      <c r="G247" s="195" t="s">
        <v>207</v>
      </c>
      <c r="H247" s="196">
        <v>35</v>
      </c>
      <c r="I247" s="197"/>
      <c r="J247" s="198">
        <f>ROUND(I247*H247,2)</f>
        <v>0</v>
      </c>
      <c r="K247" s="194" t="s">
        <v>963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185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185</v>
      </c>
      <c r="BM247" s="24" t="s">
        <v>2923</v>
      </c>
    </row>
    <row r="248" s="1" customFormat="1" ht="25.5" customHeight="1">
      <c r="B248" s="47"/>
      <c r="C248" s="192" t="s">
        <v>2924</v>
      </c>
      <c r="D248" s="192" t="s">
        <v>156</v>
      </c>
      <c r="E248" s="193" t="s">
        <v>2925</v>
      </c>
      <c r="F248" s="194" t="s">
        <v>2926</v>
      </c>
      <c r="G248" s="195" t="s">
        <v>207</v>
      </c>
      <c r="H248" s="196">
        <v>15</v>
      </c>
      <c r="I248" s="197"/>
      <c r="J248" s="198">
        <f>ROUND(I248*H248,2)</f>
        <v>0</v>
      </c>
      <c r="K248" s="194" t="s">
        <v>963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185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2927</v>
      </c>
    </row>
    <row r="249" s="1" customFormat="1" ht="38.25" customHeight="1">
      <c r="B249" s="47"/>
      <c r="C249" s="192" t="s">
        <v>2928</v>
      </c>
      <c r="D249" s="192" t="s">
        <v>156</v>
      </c>
      <c r="E249" s="193" t="s">
        <v>2929</v>
      </c>
      <c r="F249" s="194" t="s">
        <v>2930</v>
      </c>
      <c r="G249" s="195" t="s">
        <v>207</v>
      </c>
      <c r="H249" s="196">
        <v>75</v>
      </c>
      <c r="I249" s="197"/>
      <c r="J249" s="198">
        <f>ROUND(I249*H249,2)</f>
        <v>0</v>
      </c>
      <c r="K249" s="194" t="s">
        <v>963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185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185</v>
      </c>
      <c r="BM249" s="24" t="s">
        <v>2931</v>
      </c>
    </row>
    <row r="250" s="1" customFormat="1" ht="25.5" customHeight="1">
      <c r="B250" s="47"/>
      <c r="C250" s="192" t="s">
        <v>2932</v>
      </c>
      <c r="D250" s="192" t="s">
        <v>156</v>
      </c>
      <c r="E250" s="193" t="s">
        <v>2933</v>
      </c>
      <c r="F250" s="194" t="s">
        <v>2934</v>
      </c>
      <c r="G250" s="195" t="s">
        <v>207</v>
      </c>
      <c r="H250" s="196">
        <v>158</v>
      </c>
      <c r="I250" s="197"/>
      <c r="J250" s="198">
        <f>ROUND(I250*H250,2)</f>
        <v>0</v>
      </c>
      <c r="K250" s="194" t="s">
        <v>963</v>
      </c>
      <c r="L250" s="73"/>
      <c r="M250" s="199" t="s">
        <v>37</v>
      </c>
      <c r="N250" s="200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185</v>
      </c>
      <c r="AT250" s="24" t="s">
        <v>156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185</v>
      </c>
      <c r="BM250" s="24" t="s">
        <v>2935</v>
      </c>
    </row>
    <row r="251" s="1" customFormat="1">
      <c r="B251" s="47"/>
      <c r="C251" s="75"/>
      <c r="D251" s="250" t="s">
        <v>965</v>
      </c>
      <c r="E251" s="75"/>
      <c r="F251" s="292" t="s">
        <v>2936</v>
      </c>
      <c r="G251" s="75"/>
      <c r="H251" s="75"/>
      <c r="I251" s="178"/>
      <c r="J251" s="75"/>
      <c r="K251" s="75"/>
      <c r="L251" s="73"/>
      <c r="M251" s="293"/>
      <c r="N251" s="48"/>
      <c r="O251" s="48"/>
      <c r="P251" s="48"/>
      <c r="Q251" s="48"/>
      <c r="R251" s="48"/>
      <c r="S251" s="48"/>
      <c r="T251" s="96"/>
      <c r="AT251" s="24" t="s">
        <v>965</v>
      </c>
      <c r="AU251" s="24" t="s">
        <v>91</v>
      </c>
    </row>
    <row r="252" s="1" customFormat="1" ht="16.5" customHeight="1">
      <c r="B252" s="47"/>
      <c r="C252" s="192" t="s">
        <v>917</v>
      </c>
      <c r="D252" s="192" t="s">
        <v>156</v>
      </c>
      <c r="E252" s="193" t="s">
        <v>2937</v>
      </c>
      <c r="F252" s="194" t="s">
        <v>2938</v>
      </c>
      <c r="G252" s="195" t="s">
        <v>344</v>
      </c>
      <c r="H252" s="196">
        <v>42</v>
      </c>
      <c r="I252" s="197"/>
      <c r="J252" s="198">
        <f>ROUND(I252*H252,2)</f>
        <v>0</v>
      </c>
      <c r="K252" s="194" t="s">
        <v>963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185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185</v>
      </c>
      <c r="BM252" s="24" t="s">
        <v>2939</v>
      </c>
    </row>
    <row r="253" s="1" customFormat="1">
      <c r="B253" s="47"/>
      <c r="C253" s="75"/>
      <c r="D253" s="250" t="s">
        <v>965</v>
      </c>
      <c r="E253" s="75"/>
      <c r="F253" s="292" t="s">
        <v>2936</v>
      </c>
      <c r="G253" s="75"/>
      <c r="H253" s="75"/>
      <c r="I253" s="178"/>
      <c r="J253" s="75"/>
      <c r="K253" s="75"/>
      <c r="L253" s="73"/>
      <c r="M253" s="293"/>
      <c r="N253" s="48"/>
      <c r="O253" s="48"/>
      <c r="P253" s="48"/>
      <c r="Q253" s="48"/>
      <c r="R253" s="48"/>
      <c r="S253" s="48"/>
      <c r="T253" s="96"/>
      <c r="AT253" s="24" t="s">
        <v>965</v>
      </c>
      <c r="AU253" s="24" t="s">
        <v>91</v>
      </c>
    </row>
    <row r="254" s="1" customFormat="1" ht="16.5" customHeight="1">
      <c r="B254" s="47"/>
      <c r="C254" s="192" t="s">
        <v>2940</v>
      </c>
      <c r="D254" s="192" t="s">
        <v>156</v>
      </c>
      <c r="E254" s="193" t="s">
        <v>2941</v>
      </c>
      <c r="F254" s="194" t="s">
        <v>2942</v>
      </c>
      <c r="G254" s="195" t="s">
        <v>344</v>
      </c>
      <c r="H254" s="196">
        <v>39</v>
      </c>
      <c r="I254" s="197"/>
      <c r="J254" s="198">
        <f>ROUND(I254*H254,2)</f>
        <v>0</v>
      </c>
      <c r="K254" s="194" t="s">
        <v>963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185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185</v>
      </c>
      <c r="BM254" s="24" t="s">
        <v>2943</v>
      </c>
    </row>
    <row r="255" s="1" customFormat="1">
      <c r="B255" s="47"/>
      <c r="C255" s="75"/>
      <c r="D255" s="250" t="s">
        <v>965</v>
      </c>
      <c r="E255" s="75"/>
      <c r="F255" s="292" t="s">
        <v>2936</v>
      </c>
      <c r="G255" s="75"/>
      <c r="H255" s="75"/>
      <c r="I255" s="178"/>
      <c r="J255" s="75"/>
      <c r="K255" s="75"/>
      <c r="L255" s="73"/>
      <c r="M255" s="293"/>
      <c r="N255" s="48"/>
      <c r="O255" s="48"/>
      <c r="P255" s="48"/>
      <c r="Q255" s="48"/>
      <c r="R255" s="48"/>
      <c r="S255" s="48"/>
      <c r="T255" s="96"/>
      <c r="AT255" s="24" t="s">
        <v>965</v>
      </c>
      <c r="AU255" s="24" t="s">
        <v>91</v>
      </c>
    </row>
    <row r="256" s="1" customFormat="1" ht="16.5" customHeight="1">
      <c r="B256" s="47"/>
      <c r="C256" s="192" t="s">
        <v>922</v>
      </c>
      <c r="D256" s="192" t="s">
        <v>156</v>
      </c>
      <c r="E256" s="193" t="s">
        <v>2944</v>
      </c>
      <c r="F256" s="194" t="s">
        <v>2945</v>
      </c>
      <c r="G256" s="195" t="s">
        <v>344</v>
      </c>
      <c r="H256" s="196">
        <v>5</v>
      </c>
      <c r="I256" s="197"/>
      <c r="J256" s="198">
        <f>ROUND(I256*H256,2)</f>
        <v>0</v>
      </c>
      <c r="K256" s="194" t="s">
        <v>963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185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185</v>
      </c>
      <c r="BM256" s="24" t="s">
        <v>2946</v>
      </c>
    </row>
    <row r="257" s="1" customFormat="1">
      <c r="B257" s="47"/>
      <c r="C257" s="75"/>
      <c r="D257" s="250" t="s">
        <v>965</v>
      </c>
      <c r="E257" s="75"/>
      <c r="F257" s="292" t="s">
        <v>2936</v>
      </c>
      <c r="G257" s="75"/>
      <c r="H257" s="75"/>
      <c r="I257" s="178"/>
      <c r="J257" s="75"/>
      <c r="K257" s="75"/>
      <c r="L257" s="73"/>
      <c r="M257" s="293"/>
      <c r="N257" s="48"/>
      <c r="O257" s="48"/>
      <c r="P257" s="48"/>
      <c r="Q257" s="48"/>
      <c r="R257" s="48"/>
      <c r="S257" s="48"/>
      <c r="T257" s="96"/>
      <c r="AT257" s="24" t="s">
        <v>965</v>
      </c>
      <c r="AU257" s="24" t="s">
        <v>91</v>
      </c>
    </row>
    <row r="258" s="1" customFormat="1" ht="25.5" customHeight="1">
      <c r="B258" s="47"/>
      <c r="C258" s="192" t="s">
        <v>928</v>
      </c>
      <c r="D258" s="192" t="s">
        <v>156</v>
      </c>
      <c r="E258" s="193" t="s">
        <v>2947</v>
      </c>
      <c r="F258" s="194" t="s">
        <v>2948</v>
      </c>
      <c r="G258" s="195" t="s">
        <v>344</v>
      </c>
      <c r="H258" s="196">
        <v>8</v>
      </c>
      <c r="I258" s="197"/>
      <c r="J258" s="198">
        <f>ROUND(I258*H258,2)</f>
        <v>0</v>
      </c>
      <c r="K258" s="194" t="s">
        <v>963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185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185</v>
      </c>
      <c r="BM258" s="24" t="s">
        <v>2949</v>
      </c>
    </row>
    <row r="259" s="1" customFormat="1">
      <c r="B259" s="47"/>
      <c r="C259" s="75"/>
      <c r="D259" s="250" t="s">
        <v>965</v>
      </c>
      <c r="E259" s="75"/>
      <c r="F259" s="292" t="s">
        <v>2936</v>
      </c>
      <c r="G259" s="75"/>
      <c r="H259" s="75"/>
      <c r="I259" s="178"/>
      <c r="J259" s="75"/>
      <c r="K259" s="75"/>
      <c r="L259" s="73"/>
      <c r="M259" s="293"/>
      <c r="N259" s="48"/>
      <c r="O259" s="48"/>
      <c r="P259" s="48"/>
      <c r="Q259" s="48"/>
      <c r="R259" s="48"/>
      <c r="S259" s="48"/>
      <c r="T259" s="96"/>
      <c r="AT259" s="24" t="s">
        <v>965</v>
      </c>
      <c r="AU259" s="24" t="s">
        <v>91</v>
      </c>
    </row>
    <row r="260" s="1" customFormat="1" ht="25.5" customHeight="1">
      <c r="B260" s="47"/>
      <c r="C260" s="192" t="s">
        <v>2950</v>
      </c>
      <c r="D260" s="192" t="s">
        <v>156</v>
      </c>
      <c r="E260" s="193" t="s">
        <v>2951</v>
      </c>
      <c r="F260" s="194" t="s">
        <v>2952</v>
      </c>
      <c r="G260" s="195" t="s">
        <v>344</v>
      </c>
      <c r="H260" s="196">
        <v>3</v>
      </c>
      <c r="I260" s="197"/>
      <c r="J260" s="198">
        <f>ROUND(I260*H260,2)</f>
        <v>0</v>
      </c>
      <c r="K260" s="194" t="s">
        <v>963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2953</v>
      </c>
    </row>
    <row r="261" s="10" customFormat="1" ht="29.88" customHeight="1">
      <c r="B261" s="232"/>
      <c r="C261" s="233"/>
      <c r="D261" s="234" t="s">
        <v>81</v>
      </c>
      <c r="E261" s="246" t="s">
        <v>2954</v>
      </c>
      <c r="F261" s="246" t="s">
        <v>2955</v>
      </c>
      <c r="G261" s="233"/>
      <c r="H261" s="233"/>
      <c r="I261" s="236"/>
      <c r="J261" s="247">
        <f>BK261</f>
        <v>0</v>
      </c>
      <c r="K261" s="233"/>
      <c r="L261" s="238"/>
      <c r="M261" s="239"/>
      <c r="N261" s="240"/>
      <c r="O261" s="240"/>
      <c r="P261" s="241">
        <f>SUM(P262:P266)</f>
        <v>0</v>
      </c>
      <c r="Q261" s="240"/>
      <c r="R261" s="241">
        <f>SUM(R262:R266)</f>
        <v>0</v>
      </c>
      <c r="S261" s="240"/>
      <c r="T261" s="242">
        <f>SUM(T262:T266)</f>
        <v>0</v>
      </c>
      <c r="AR261" s="243" t="s">
        <v>91</v>
      </c>
      <c r="AT261" s="244" t="s">
        <v>81</v>
      </c>
      <c r="AU261" s="244" t="s">
        <v>24</v>
      </c>
      <c r="AY261" s="243" t="s">
        <v>162</v>
      </c>
      <c r="BK261" s="245">
        <f>SUM(BK262:BK266)</f>
        <v>0</v>
      </c>
    </row>
    <row r="262" s="1" customFormat="1" ht="38.25" customHeight="1">
      <c r="B262" s="47"/>
      <c r="C262" s="192" t="s">
        <v>933</v>
      </c>
      <c r="D262" s="192" t="s">
        <v>156</v>
      </c>
      <c r="E262" s="193" t="s">
        <v>2956</v>
      </c>
      <c r="F262" s="194" t="s">
        <v>2957</v>
      </c>
      <c r="G262" s="195" t="s">
        <v>207</v>
      </c>
      <c r="H262" s="196">
        <v>1320</v>
      </c>
      <c r="I262" s="197"/>
      <c r="J262" s="198">
        <f>ROUND(I262*H262,2)</f>
        <v>0</v>
      </c>
      <c r="K262" s="194" t="s">
        <v>963</v>
      </c>
      <c r="L262" s="73"/>
      <c r="M262" s="199" t="s">
        <v>37</v>
      </c>
      <c r="N262" s="200" t="s">
        <v>53</v>
      </c>
      <c r="O262" s="48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185</v>
      </c>
      <c r="AT262" s="24" t="s">
        <v>156</v>
      </c>
      <c r="AU262" s="24" t="s">
        <v>91</v>
      </c>
      <c r="AY262" s="24" t="s">
        <v>162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24</v>
      </c>
      <c r="BK262" s="203">
        <f>ROUND(I262*H262,2)</f>
        <v>0</v>
      </c>
      <c r="BL262" s="24" t="s">
        <v>185</v>
      </c>
      <c r="BM262" s="24" t="s">
        <v>2958</v>
      </c>
    </row>
    <row r="263" s="1" customFormat="1" ht="38.25" customHeight="1">
      <c r="B263" s="47"/>
      <c r="C263" s="192" t="s">
        <v>2959</v>
      </c>
      <c r="D263" s="192" t="s">
        <v>156</v>
      </c>
      <c r="E263" s="193" t="s">
        <v>2960</v>
      </c>
      <c r="F263" s="194" t="s">
        <v>2961</v>
      </c>
      <c r="G263" s="195" t="s">
        <v>207</v>
      </c>
      <c r="H263" s="196">
        <v>65</v>
      </c>
      <c r="I263" s="197"/>
      <c r="J263" s="198">
        <f>ROUND(I263*H263,2)</f>
        <v>0</v>
      </c>
      <c r="K263" s="194" t="s">
        <v>963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185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185</v>
      </c>
      <c r="BM263" s="24" t="s">
        <v>2962</v>
      </c>
    </row>
    <row r="264" s="1" customFormat="1" ht="38.25" customHeight="1">
      <c r="B264" s="47"/>
      <c r="C264" s="192" t="s">
        <v>848</v>
      </c>
      <c r="D264" s="192" t="s">
        <v>156</v>
      </c>
      <c r="E264" s="193" t="s">
        <v>2963</v>
      </c>
      <c r="F264" s="194" t="s">
        <v>2964</v>
      </c>
      <c r="G264" s="195" t="s">
        <v>207</v>
      </c>
      <c r="H264" s="196">
        <v>60</v>
      </c>
      <c r="I264" s="197"/>
      <c r="J264" s="198">
        <f>ROUND(I264*H264,2)</f>
        <v>0</v>
      </c>
      <c r="K264" s="194" t="s">
        <v>963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185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185</v>
      </c>
      <c r="BM264" s="24" t="s">
        <v>2965</v>
      </c>
    </row>
    <row r="265" s="1" customFormat="1" ht="38.25" customHeight="1">
      <c r="B265" s="47"/>
      <c r="C265" s="192" t="s">
        <v>913</v>
      </c>
      <c r="D265" s="192" t="s">
        <v>156</v>
      </c>
      <c r="E265" s="193" t="s">
        <v>2966</v>
      </c>
      <c r="F265" s="194" t="s">
        <v>2967</v>
      </c>
      <c r="G265" s="195" t="s">
        <v>207</v>
      </c>
      <c r="H265" s="196">
        <v>40</v>
      </c>
      <c r="I265" s="197"/>
      <c r="J265" s="198">
        <f>ROUND(I265*H265,2)</f>
        <v>0</v>
      </c>
      <c r="K265" s="194" t="s">
        <v>963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185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185</v>
      </c>
      <c r="BM265" s="24" t="s">
        <v>2968</v>
      </c>
    </row>
    <row r="266" s="1" customFormat="1" ht="38.25" customHeight="1">
      <c r="B266" s="47"/>
      <c r="C266" s="192" t="s">
        <v>2969</v>
      </c>
      <c r="D266" s="192" t="s">
        <v>156</v>
      </c>
      <c r="E266" s="193" t="s">
        <v>2970</v>
      </c>
      <c r="F266" s="194" t="s">
        <v>2971</v>
      </c>
      <c r="G266" s="195" t="s">
        <v>207</v>
      </c>
      <c r="H266" s="196">
        <v>100</v>
      </c>
      <c r="I266" s="197"/>
      <c r="J266" s="198">
        <f>ROUND(I266*H266,2)</f>
        <v>0</v>
      </c>
      <c r="K266" s="194" t="s">
        <v>963</v>
      </c>
      <c r="L266" s="73"/>
      <c r="M266" s="199" t="s">
        <v>37</v>
      </c>
      <c r="N266" s="200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185</v>
      </c>
      <c r="AT266" s="24" t="s">
        <v>156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185</v>
      </c>
      <c r="BM266" s="24" t="s">
        <v>2972</v>
      </c>
    </row>
    <row r="267" s="10" customFormat="1" ht="29.88" customHeight="1">
      <c r="B267" s="232"/>
      <c r="C267" s="233"/>
      <c r="D267" s="234" t="s">
        <v>81</v>
      </c>
      <c r="E267" s="246" t="s">
        <v>2973</v>
      </c>
      <c r="F267" s="246" t="s">
        <v>2974</v>
      </c>
      <c r="G267" s="233"/>
      <c r="H267" s="233"/>
      <c r="I267" s="236"/>
      <c r="J267" s="247">
        <f>BK267</f>
        <v>0</v>
      </c>
      <c r="K267" s="233"/>
      <c r="L267" s="238"/>
      <c r="M267" s="239"/>
      <c r="N267" s="240"/>
      <c r="O267" s="240"/>
      <c r="P267" s="241">
        <f>SUM(P268:P270)</f>
        <v>0</v>
      </c>
      <c r="Q267" s="240"/>
      <c r="R267" s="241">
        <f>SUM(R268:R270)</f>
        <v>0</v>
      </c>
      <c r="S267" s="240"/>
      <c r="T267" s="242">
        <f>SUM(T268:T270)</f>
        <v>0</v>
      </c>
      <c r="AR267" s="243" t="s">
        <v>91</v>
      </c>
      <c r="AT267" s="244" t="s">
        <v>81</v>
      </c>
      <c r="AU267" s="244" t="s">
        <v>24</v>
      </c>
      <c r="AY267" s="243" t="s">
        <v>162</v>
      </c>
      <c r="BK267" s="245">
        <f>SUM(BK268:BK270)</f>
        <v>0</v>
      </c>
    </row>
    <row r="268" s="1" customFormat="1" ht="25.5" customHeight="1">
      <c r="B268" s="47"/>
      <c r="C268" s="192" t="s">
        <v>1260</v>
      </c>
      <c r="D268" s="192" t="s">
        <v>156</v>
      </c>
      <c r="E268" s="193" t="s">
        <v>2975</v>
      </c>
      <c r="F268" s="194" t="s">
        <v>2976</v>
      </c>
      <c r="G268" s="195" t="s">
        <v>344</v>
      </c>
      <c r="H268" s="196">
        <v>5</v>
      </c>
      <c r="I268" s="197"/>
      <c r="J268" s="198">
        <f>ROUND(I268*H268,2)</f>
        <v>0</v>
      </c>
      <c r="K268" s="194" t="s">
        <v>963</v>
      </c>
      <c r="L268" s="73"/>
      <c r="M268" s="199" t="s">
        <v>37</v>
      </c>
      <c r="N268" s="200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185</v>
      </c>
      <c r="AT268" s="24" t="s">
        <v>156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2977</v>
      </c>
    </row>
    <row r="269" s="1" customFormat="1" ht="16.5" customHeight="1">
      <c r="B269" s="47"/>
      <c r="C269" s="192" t="s">
        <v>791</v>
      </c>
      <c r="D269" s="192" t="s">
        <v>156</v>
      </c>
      <c r="E269" s="193" t="s">
        <v>2978</v>
      </c>
      <c r="F269" s="194" t="s">
        <v>2979</v>
      </c>
      <c r="G269" s="195" t="s">
        <v>344</v>
      </c>
      <c r="H269" s="196">
        <v>26</v>
      </c>
      <c r="I269" s="197"/>
      <c r="J269" s="198">
        <f>ROUND(I269*H269,2)</f>
        <v>0</v>
      </c>
      <c r="K269" s="194" t="s">
        <v>963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2980</v>
      </c>
    </row>
    <row r="270" s="1" customFormat="1" ht="16.5" customHeight="1">
      <c r="B270" s="47"/>
      <c r="C270" s="192" t="s">
        <v>1073</v>
      </c>
      <c r="D270" s="192" t="s">
        <v>156</v>
      </c>
      <c r="E270" s="193" t="s">
        <v>2981</v>
      </c>
      <c r="F270" s="194" t="s">
        <v>2982</v>
      </c>
      <c r="G270" s="195" t="s">
        <v>344</v>
      </c>
      <c r="H270" s="196">
        <v>12</v>
      </c>
      <c r="I270" s="197"/>
      <c r="J270" s="198">
        <f>ROUND(I270*H270,2)</f>
        <v>0</v>
      </c>
      <c r="K270" s="194" t="s">
        <v>963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185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185</v>
      </c>
      <c r="BM270" s="24" t="s">
        <v>2983</v>
      </c>
    </row>
    <row r="271" s="10" customFormat="1" ht="29.88" customHeight="1">
      <c r="B271" s="232"/>
      <c r="C271" s="233"/>
      <c r="D271" s="234" t="s">
        <v>81</v>
      </c>
      <c r="E271" s="246" t="s">
        <v>2984</v>
      </c>
      <c r="F271" s="246" t="s">
        <v>2985</v>
      </c>
      <c r="G271" s="233"/>
      <c r="H271" s="233"/>
      <c r="I271" s="236"/>
      <c r="J271" s="247">
        <f>BK271</f>
        <v>0</v>
      </c>
      <c r="K271" s="233"/>
      <c r="L271" s="238"/>
      <c r="M271" s="239"/>
      <c r="N271" s="240"/>
      <c r="O271" s="240"/>
      <c r="P271" s="241">
        <f>SUM(P272:P287)</f>
        <v>0</v>
      </c>
      <c r="Q271" s="240"/>
      <c r="R271" s="241">
        <f>SUM(R272:R287)</f>
        <v>0</v>
      </c>
      <c r="S271" s="240"/>
      <c r="T271" s="242">
        <f>SUM(T272:T287)</f>
        <v>0</v>
      </c>
      <c r="AR271" s="243" t="s">
        <v>91</v>
      </c>
      <c r="AT271" s="244" t="s">
        <v>81</v>
      </c>
      <c r="AU271" s="244" t="s">
        <v>24</v>
      </c>
      <c r="AY271" s="243" t="s">
        <v>162</v>
      </c>
      <c r="BK271" s="245">
        <f>SUM(BK272:BK287)</f>
        <v>0</v>
      </c>
    </row>
    <row r="272" s="1" customFormat="1" ht="25.5" customHeight="1">
      <c r="B272" s="47"/>
      <c r="C272" s="192" t="s">
        <v>2986</v>
      </c>
      <c r="D272" s="192" t="s">
        <v>156</v>
      </c>
      <c r="E272" s="193" t="s">
        <v>2987</v>
      </c>
      <c r="F272" s="194" t="s">
        <v>2988</v>
      </c>
      <c r="G272" s="195" t="s">
        <v>344</v>
      </c>
      <c r="H272" s="196">
        <v>2</v>
      </c>
      <c r="I272" s="197"/>
      <c r="J272" s="198">
        <f>ROUND(I272*H272,2)</f>
        <v>0</v>
      </c>
      <c r="K272" s="194" t="s">
        <v>963</v>
      </c>
      <c r="L272" s="73"/>
      <c r="M272" s="199" t="s">
        <v>37</v>
      </c>
      <c r="N272" s="200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185</v>
      </c>
      <c r="AT272" s="24" t="s">
        <v>156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2989</v>
      </c>
    </row>
    <row r="273" s="1" customFormat="1" ht="38.25" customHeight="1">
      <c r="B273" s="47"/>
      <c r="C273" s="192" t="s">
        <v>2990</v>
      </c>
      <c r="D273" s="192" t="s">
        <v>156</v>
      </c>
      <c r="E273" s="193" t="s">
        <v>2991</v>
      </c>
      <c r="F273" s="194" t="s">
        <v>2992</v>
      </c>
      <c r="G273" s="195" t="s">
        <v>344</v>
      </c>
      <c r="H273" s="196">
        <v>4</v>
      </c>
      <c r="I273" s="197"/>
      <c r="J273" s="198">
        <f>ROUND(I273*H273,2)</f>
        <v>0</v>
      </c>
      <c r="K273" s="194" t="s">
        <v>963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2993</v>
      </c>
    </row>
    <row r="274" s="1" customFormat="1" ht="25.5" customHeight="1">
      <c r="B274" s="47"/>
      <c r="C274" s="192" t="s">
        <v>2994</v>
      </c>
      <c r="D274" s="192" t="s">
        <v>156</v>
      </c>
      <c r="E274" s="193" t="s">
        <v>2995</v>
      </c>
      <c r="F274" s="194" t="s">
        <v>2996</v>
      </c>
      <c r="G274" s="195" t="s">
        <v>344</v>
      </c>
      <c r="H274" s="196">
        <v>6</v>
      </c>
      <c r="I274" s="197"/>
      <c r="J274" s="198">
        <f>ROUND(I274*H274,2)</f>
        <v>0</v>
      </c>
      <c r="K274" s="194" t="s">
        <v>963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185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185</v>
      </c>
      <c r="BM274" s="24" t="s">
        <v>2997</v>
      </c>
    </row>
    <row r="275" s="1" customFormat="1" ht="25.5" customHeight="1">
      <c r="B275" s="47"/>
      <c r="C275" s="192" t="s">
        <v>875</v>
      </c>
      <c r="D275" s="192" t="s">
        <v>156</v>
      </c>
      <c r="E275" s="193" t="s">
        <v>2998</v>
      </c>
      <c r="F275" s="194" t="s">
        <v>2999</v>
      </c>
      <c r="G275" s="195" t="s">
        <v>344</v>
      </c>
      <c r="H275" s="196">
        <v>5</v>
      </c>
      <c r="I275" s="197"/>
      <c r="J275" s="198">
        <f>ROUND(I275*H275,2)</f>
        <v>0</v>
      </c>
      <c r="K275" s="194" t="s">
        <v>963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185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185</v>
      </c>
      <c r="BM275" s="24" t="s">
        <v>3000</v>
      </c>
    </row>
    <row r="276" s="1" customFormat="1" ht="38.25" customHeight="1">
      <c r="B276" s="47"/>
      <c r="C276" s="192" t="s">
        <v>886</v>
      </c>
      <c r="D276" s="192" t="s">
        <v>156</v>
      </c>
      <c r="E276" s="193" t="s">
        <v>3001</v>
      </c>
      <c r="F276" s="194" t="s">
        <v>3002</v>
      </c>
      <c r="G276" s="195" t="s">
        <v>344</v>
      </c>
      <c r="H276" s="196">
        <v>3</v>
      </c>
      <c r="I276" s="197"/>
      <c r="J276" s="198">
        <f>ROUND(I276*H276,2)</f>
        <v>0</v>
      </c>
      <c r="K276" s="194" t="s">
        <v>963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3003</v>
      </c>
    </row>
    <row r="277" s="1" customFormat="1" ht="38.25" customHeight="1">
      <c r="B277" s="47"/>
      <c r="C277" s="192" t="s">
        <v>3004</v>
      </c>
      <c r="D277" s="192" t="s">
        <v>156</v>
      </c>
      <c r="E277" s="193" t="s">
        <v>3005</v>
      </c>
      <c r="F277" s="194" t="s">
        <v>3006</v>
      </c>
      <c r="G277" s="195" t="s">
        <v>344</v>
      </c>
      <c r="H277" s="196">
        <v>2</v>
      </c>
      <c r="I277" s="197"/>
      <c r="J277" s="198">
        <f>ROUND(I277*H277,2)</f>
        <v>0</v>
      </c>
      <c r="K277" s="194" t="s">
        <v>963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185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3007</v>
      </c>
    </row>
    <row r="278" s="1" customFormat="1" ht="38.25" customHeight="1">
      <c r="B278" s="47"/>
      <c r="C278" s="192" t="s">
        <v>881</v>
      </c>
      <c r="D278" s="192" t="s">
        <v>156</v>
      </c>
      <c r="E278" s="193" t="s">
        <v>3005</v>
      </c>
      <c r="F278" s="194" t="s">
        <v>3006</v>
      </c>
      <c r="G278" s="195" t="s">
        <v>344</v>
      </c>
      <c r="H278" s="196">
        <v>5</v>
      </c>
      <c r="I278" s="197"/>
      <c r="J278" s="198">
        <f>ROUND(I278*H278,2)</f>
        <v>0</v>
      </c>
      <c r="K278" s="194" t="s">
        <v>963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185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185</v>
      </c>
      <c r="BM278" s="24" t="s">
        <v>3008</v>
      </c>
    </row>
    <row r="279" s="1" customFormat="1" ht="25.5" customHeight="1">
      <c r="B279" s="47"/>
      <c r="C279" s="192" t="s">
        <v>871</v>
      </c>
      <c r="D279" s="192" t="s">
        <v>156</v>
      </c>
      <c r="E279" s="193" t="s">
        <v>3009</v>
      </c>
      <c r="F279" s="194" t="s">
        <v>3010</v>
      </c>
      <c r="G279" s="195" t="s">
        <v>344</v>
      </c>
      <c r="H279" s="196">
        <v>4</v>
      </c>
      <c r="I279" s="197"/>
      <c r="J279" s="198">
        <f>ROUND(I279*H279,2)</f>
        <v>0</v>
      </c>
      <c r="K279" s="194" t="s">
        <v>963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185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185</v>
      </c>
      <c r="BM279" s="24" t="s">
        <v>3011</v>
      </c>
    </row>
    <row r="280" s="1" customFormat="1">
      <c r="B280" s="47"/>
      <c r="C280" s="75"/>
      <c r="D280" s="250" t="s">
        <v>965</v>
      </c>
      <c r="E280" s="75"/>
      <c r="F280" s="292" t="s">
        <v>3012</v>
      </c>
      <c r="G280" s="75"/>
      <c r="H280" s="75"/>
      <c r="I280" s="178"/>
      <c r="J280" s="75"/>
      <c r="K280" s="75"/>
      <c r="L280" s="73"/>
      <c r="M280" s="293"/>
      <c r="N280" s="48"/>
      <c r="O280" s="48"/>
      <c r="P280" s="48"/>
      <c r="Q280" s="48"/>
      <c r="R280" s="48"/>
      <c r="S280" s="48"/>
      <c r="T280" s="96"/>
      <c r="AT280" s="24" t="s">
        <v>965</v>
      </c>
      <c r="AU280" s="24" t="s">
        <v>91</v>
      </c>
    </row>
    <row r="281" s="1" customFormat="1" ht="38.25" customHeight="1">
      <c r="B281" s="47"/>
      <c r="C281" s="192" t="s">
        <v>891</v>
      </c>
      <c r="D281" s="192" t="s">
        <v>156</v>
      </c>
      <c r="E281" s="193" t="s">
        <v>3013</v>
      </c>
      <c r="F281" s="194" t="s">
        <v>3014</v>
      </c>
      <c r="G281" s="195" t="s">
        <v>344</v>
      </c>
      <c r="H281" s="196">
        <v>27</v>
      </c>
      <c r="I281" s="197"/>
      <c r="J281" s="198">
        <f>ROUND(I281*H281,2)</f>
        <v>0</v>
      </c>
      <c r="K281" s="194" t="s">
        <v>963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185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3015</v>
      </c>
    </row>
    <row r="282" s="1" customFormat="1" ht="38.25" customHeight="1">
      <c r="B282" s="47"/>
      <c r="C282" s="192" t="s">
        <v>3016</v>
      </c>
      <c r="D282" s="192" t="s">
        <v>156</v>
      </c>
      <c r="E282" s="193" t="s">
        <v>3017</v>
      </c>
      <c r="F282" s="194" t="s">
        <v>3018</v>
      </c>
      <c r="G282" s="195" t="s">
        <v>344</v>
      </c>
      <c r="H282" s="196">
        <v>3</v>
      </c>
      <c r="I282" s="197"/>
      <c r="J282" s="198">
        <f>ROUND(I282*H282,2)</f>
        <v>0</v>
      </c>
      <c r="K282" s="194" t="s">
        <v>963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3019</v>
      </c>
    </row>
    <row r="283" s="1" customFormat="1" ht="38.25" customHeight="1">
      <c r="B283" s="47"/>
      <c r="C283" s="192" t="s">
        <v>895</v>
      </c>
      <c r="D283" s="192" t="s">
        <v>156</v>
      </c>
      <c r="E283" s="193" t="s">
        <v>3020</v>
      </c>
      <c r="F283" s="194" t="s">
        <v>3021</v>
      </c>
      <c r="G283" s="195" t="s">
        <v>344</v>
      </c>
      <c r="H283" s="196">
        <v>14</v>
      </c>
      <c r="I283" s="197"/>
      <c r="J283" s="198">
        <f>ROUND(I283*H283,2)</f>
        <v>0</v>
      </c>
      <c r="K283" s="194" t="s">
        <v>963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185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185</v>
      </c>
      <c r="BM283" s="24" t="s">
        <v>3022</v>
      </c>
    </row>
    <row r="284" s="1" customFormat="1" ht="38.25" customHeight="1">
      <c r="B284" s="47"/>
      <c r="C284" s="192" t="s">
        <v>948</v>
      </c>
      <c r="D284" s="192" t="s">
        <v>156</v>
      </c>
      <c r="E284" s="193" t="s">
        <v>3023</v>
      </c>
      <c r="F284" s="194" t="s">
        <v>3024</v>
      </c>
      <c r="G284" s="195" t="s">
        <v>344</v>
      </c>
      <c r="H284" s="196">
        <v>10</v>
      </c>
      <c r="I284" s="197"/>
      <c r="J284" s="198">
        <f>ROUND(I284*H284,2)</f>
        <v>0</v>
      </c>
      <c r="K284" s="194" t="s">
        <v>963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185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185</v>
      </c>
      <c r="BM284" s="24" t="s">
        <v>3025</v>
      </c>
    </row>
    <row r="285" s="1" customFormat="1" ht="25.5" customHeight="1">
      <c r="B285" s="47"/>
      <c r="C285" s="192" t="s">
        <v>3026</v>
      </c>
      <c r="D285" s="192" t="s">
        <v>156</v>
      </c>
      <c r="E285" s="193" t="s">
        <v>3027</v>
      </c>
      <c r="F285" s="194" t="s">
        <v>3028</v>
      </c>
      <c r="G285" s="195" t="s">
        <v>344</v>
      </c>
      <c r="H285" s="196">
        <v>1</v>
      </c>
      <c r="I285" s="197"/>
      <c r="J285" s="198">
        <f>ROUND(I285*H285,2)</f>
        <v>0</v>
      </c>
      <c r="K285" s="194" t="s">
        <v>963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185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185</v>
      </c>
      <c r="BM285" s="24" t="s">
        <v>3029</v>
      </c>
    </row>
    <row r="286" s="1" customFormat="1" ht="25.5" customHeight="1">
      <c r="B286" s="47"/>
      <c r="C286" s="192" t="s">
        <v>899</v>
      </c>
      <c r="D286" s="192" t="s">
        <v>156</v>
      </c>
      <c r="E286" s="193" t="s">
        <v>3030</v>
      </c>
      <c r="F286" s="194" t="s">
        <v>3031</v>
      </c>
      <c r="G286" s="195" t="s">
        <v>344</v>
      </c>
      <c r="H286" s="196">
        <v>1</v>
      </c>
      <c r="I286" s="197"/>
      <c r="J286" s="198">
        <f>ROUND(I286*H286,2)</f>
        <v>0</v>
      </c>
      <c r="K286" s="194" t="s">
        <v>963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185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185</v>
      </c>
      <c r="BM286" s="24" t="s">
        <v>3032</v>
      </c>
    </row>
    <row r="287" s="1" customFormat="1" ht="25.5" customHeight="1">
      <c r="B287" s="47"/>
      <c r="C287" s="192" t="s">
        <v>942</v>
      </c>
      <c r="D287" s="192" t="s">
        <v>156</v>
      </c>
      <c r="E287" s="193" t="s">
        <v>3033</v>
      </c>
      <c r="F287" s="194" t="s">
        <v>3034</v>
      </c>
      <c r="G287" s="195" t="s">
        <v>344</v>
      </c>
      <c r="H287" s="196">
        <v>1</v>
      </c>
      <c r="I287" s="197"/>
      <c r="J287" s="198">
        <f>ROUND(I287*H287,2)</f>
        <v>0</v>
      </c>
      <c r="K287" s="194" t="s">
        <v>963</v>
      </c>
      <c r="L287" s="73"/>
      <c r="M287" s="199" t="s">
        <v>37</v>
      </c>
      <c r="N287" s="200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185</v>
      </c>
      <c r="AT287" s="24" t="s">
        <v>156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185</v>
      </c>
      <c r="BM287" s="24" t="s">
        <v>3035</v>
      </c>
    </row>
    <row r="288" s="10" customFormat="1" ht="29.88" customHeight="1">
      <c r="B288" s="232"/>
      <c r="C288" s="233"/>
      <c r="D288" s="234" t="s">
        <v>81</v>
      </c>
      <c r="E288" s="246" t="s">
        <v>3036</v>
      </c>
      <c r="F288" s="246" t="s">
        <v>3037</v>
      </c>
      <c r="G288" s="233"/>
      <c r="H288" s="233"/>
      <c r="I288" s="236"/>
      <c r="J288" s="247">
        <f>BK288</f>
        <v>0</v>
      </c>
      <c r="K288" s="233"/>
      <c r="L288" s="238"/>
      <c r="M288" s="239"/>
      <c r="N288" s="240"/>
      <c r="O288" s="240"/>
      <c r="P288" s="241">
        <f>SUM(P289:P293)</f>
        <v>0</v>
      </c>
      <c r="Q288" s="240"/>
      <c r="R288" s="241">
        <f>SUM(R289:R293)</f>
        <v>0</v>
      </c>
      <c r="S288" s="240"/>
      <c r="T288" s="242">
        <f>SUM(T289:T293)</f>
        <v>0</v>
      </c>
      <c r="AR288" s="243" t="s">
        <v>91</v>
      </c>
      <c r="AT288" s="244" t="s">
        <v>81</v>
      </c>
      <c r="AU288" s="244" t="s">
        <v>24</v>
      </c>
      <c r="AY288" s="243" t="s">
        <v>162</v>
      </c>
      <c r="BK288" s="245">
        <f>SUM(BK289:BK293)</f>
        <v>0</v>
      </c>
    </row>
    <row r="289" s="1" customFormat="1" ht="25.5" customHeight="1">
      <c r="B289" s="47"/>
      <c r="C289" s="192" t="s">
        <v>3038</v>
      </c>
      <c r="D289" s="192" t="s">
        <v>156</v>
      </c>
      <c r="E289" s="193" t="s">
        <v>3039</v>
      </c>
      <c r="F289" s="194" t="s">
        <v>3040</v>
      </c>
      <c r="G289" s="195" t="s">
        <v>344</v>
      </c>
      <c r="H289" s="196">
        <v>2</v>
      </c>
      <c r="I289" s="197"/>
      <c r="J289" s="198">
        <f>ROUND(I289*H289,2)</f>
        <v>0</v>
      </c>
      <c r="K289" s="194" t="s">
        <v>963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185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3041</v>
      </c>
    </row>
    <row r="290" s="1" customFormat="1" ht="25.5" customHeight="1">
      <c r="B290" s="47"/>
      <c r="C290" s="192" t="s">
        <v>3042</v>
      </c>
      <c r="D290" s="192" t="s">
        <v>156</v>
      </c>
      <c r="E290" s="193" t="s">
        <v>3043</v>
      </c>
      <c r="F290" s="194" t="s">
        <v>3044</v>
      </c>
      <c r="G290" s="195" t="s">
        <v>344</v>
      </c>
      <c r="H290" s="196">
        <v>13</v>
      </c>
      <c r="I290" s="197"/>
      <c r="J290" s="198">
        <f>ROUND(I290*H290,2)</f>
        <v>0</v>
      </c>
      <c r="K290" s="194" t="s">
        <v>963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3045</v>
      </c>
    </row>
    <row r="291" s="1" customFormat="1" ht="25.5" customHeight="1">
      <c r="B291" s="47"/>
      <c r="C291" s="192" t="s">
        <v>3046</v>
      </c>
      <c r="D291" s="192" t="s">
        <v>156</v>
      </c>
      <c r="E291" s="193" t="s">
        <v>3047</v>
      </c>
      <c r="F291" s="194" t="s">
        <v>3048</v>
      </c>
      <c r="G291" s="195" t="s">
        <v>344</v>
      </c>
      <c r="H291" s="196">
        <v>56</v>
      </c>
      <c r="I291" s="197"/>
      <c r="J291" s="198">
        <f>ROUND(I291*H291,2)</f>
        <v>0</v>
      </c>
      <c r="K291" s="194" t="s">
        <v>963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185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185</v>
      </c>
      <c r="BM291" s="24" t="s">
        <v>3049</v>
      </c>
    </row>
    <row r="292" s="1" customFormat="1" ht="25.5" customHeight="1">
      <c r="B292" s="47"/>
      <c r="C292" s="192" t="s">
        <v>908</v>
      </c>
      <c r="D292" s="192" t="s">
        <v>156</v>
      </c>
      <c r="E292" s="193" t="s">
        <v>3050</v>
      </c>
      <c r="F292" s="194" t="s">
        <v>3051</v>
      </c>
      <c r="G292" s="195" t="s">
        <v>344</v>
      </c>
      <c r="H292" s="196">
        <v>1</v>
      </c>
      <c r="I292" s="197"/>
      <c r="J292" s="198">
        <f>ROUND(I292*H292,2)</f>
        <v>0</v>
      </c>
      <c r="K292" s="194" t="s">
        <v>963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185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185</v>
      </c>
      <c r="BM292" s="24" t="s">
        <v>3052</v>
      </c>
    </row>
    <row r="293" s="1" customFormat="1" ht="16.5" customHeight="1">
      <c r="B293" s="47"/>
      <c r="C293" s="192" t="s">
        <v>3053</v>
      </c>
      <c r="D293" s="192" t="s">
        <v>156</v>
      </c>
      <c r="E293" s="193" t="s">
        <v>3054</v>
      </c>
      <c r="F293" s="194" t="s">
        <v>3055</v>
      </c>
      <c r="G293" s="195" t="s">
        <v>344</v>
      </c>
      <c r="H293" s="196">
        <v>1</v>
      </c>
      <c r="I293" s="197"/>
      <c r="J293" s="198">
        <f>ROUND(I293*H293,2)</f>
        <v>0</v>
      </c>
      <c r="K293" s="194" t="s">
        <v>963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185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185</v>
      </c>
      <c r="BM293" s="24" t="s">
        <v>3056</v>
      </c>
    </row>
    <row r="294" s="10" customFormat="1" ht="37.44" customHeight="1">
      <c r="B294" s="232"/>
      <c r="C294" s="233"/>
      <c r="D294" s="234" t="s">
        <v>81</v>
      </c>
      <c r="E294" s="235" t="s">
        <v>3057</v>
      </c>
      <c r="F294" s="235" t="s">
        <v>3058</v>
      </c>
      <c r="G294" s="233"/>
      <c r="H294" s="233"/>
      <c r="I294" s="236"/>
      <c r="J294" s="237">
        <f>BK294</f>
        <v>0</v>
      </c>
      <c r="K294" s="233"/>
      <c r="L294" s="238"/>
      <c r="M294" s="239"/>
      <c r="N294" s="240"/>
      <c r="O294" s="240"/>
      <c r="P294" s="241">
        <f>SUM(P295:P297)</f>
        <v>0</v>
      </c>
      <c r="Q294" s="240"/>
      <c r="R294" s="241">
        <f>SUM(R295:R297)</f>
        <v>0</v>
      </c>
      <c r="S294" s="240"/>
      <c r="T294" s="242">
        <f>SUM(T295:T297)</f>
        <v>0</v>
      </c>
      <c r="AR294" s="243" t="s">
        <v>161</v>
      </c>
      <c r="AT294" s="244" t="s">
        <v>81</v>
      </c>
      <c r="AU294" s="244" t="s">
        <v>82</v>
      </c>
      <c r="AY294" s="243" t="s">
        <v>162</v>
      </c>
      <c r="BK294" s="245">
        <f>SUM(BK295:BK297)</f>
        <v>0</v>
      </c>
    </row>
    <row r="295" s="1" customFormat="1" ht="25.5" customHeight="1">
      <c r="B295" s="47"/>
      <c r="C295" s="192" t="s">
        <v>1100</v>
      </c>
      <c r="D295" s="192" t="s">
        <v>156</v>
      </c>
      <c r="E295" s="193" t="s">
        <v>3059</v>
      </c>
      <c r="F295" s="194" t="s">
        <v>3060</v>
      </c>
      <c r="G295" s="195" t="s">
        <v>3061</v>
      </c>
      <c r="H295" s="196">
        <v>8</v>
      </c>
      <c r="I295" s="197"/>
      <c r="J295" s="198">
        <f>ROUND(I295*H295,2)</f>
        <v>0</v>
      </c>
      <c r="K295" s="194" t="s">
        <v>963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3062</v>
      </c>
      <c r="AT295" s="24" t="s">
        <v>156</v>
      </c>
      <c r="AU295" s="24" t="s">
        <v>24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3062</v>
      </c>
      <c r="BM295" s="24" t="s">
        <v>3063</v>
      </c>
    </row>
    <row r="296" s="1" customFormat="1" ht="25.5" customHeight="1">
      <c r="B296" s="47"/>
      <c r="C296" s="192" t="s">
        <v>3064</v>
      </c>
      <c r="D296" s="192" t="s">
        <v>156</v>
      </c>
      <c r="E296" s="193" t="s">
        <v>3065</v>
      </c>
      <c r="F296" s="194" t="s">
        <v>3066</v>
      </c>
      <c r="G296" s="195" t="s">
        <v>3061</v>
      </c>
      <c r="H296" s="196">
        <v>40</v>
      </c>
      <c r="I296" s="197"/>
      <c r="J296" s="198">
        <f>ROUND(I296*H296,2)</f>
        <v>0</v>
      </c>
      <c r="K296" s="194" t="s">
        <v>963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3062</v>
      </c>
      <c r="AT296" s="24" t="s">
        <v>156</v>
      </c>
      <c r="AU296" s="24" t="s">
        <v>24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3062</v>
      </c>
      <c r="BM296" s="24" t="s">
        <v>3067</v>
      </c>
    </row>
    <row r="297" s="1" customFormat="1" ht="25.5" customHeight="1">
      <c r="B297" s="47"/>
      <c r="C297" s="192" t="s">
        <v>1203</v>
      </c>
      <c r="D297" s="192" t="s">
        <v>156</v>
      </c>
      <c r="E297" s="193" t="s">
        <v>3068</v>
      </c>
      <c r="F297" s="194" t="s">
        <v>3069</v>
      </c>
      <c r="G297" s="195" t="s">
        <v>3061</v>
      </c>
      <c r="H297" s="196">
        <v>40</v>
      </c>
      <c r="I297" s="197"/>
      <c r="J297" s="198">
        <f>ROUND(I297*H297,2)</f>
        <v>0</v>
      </c>
      <c r="K297" s="194" t="s">
        <v>963</v>
      </c>
      <c r="L297" s="73"/>
      <c r="M297" s="199" t="s">
        <v>37</v>
      </c>
      <c r="N297" s="214" t="s">
        <v>53</v>
      </c>
      <c r="O297" s="215"/>
      <c r="P297" s="216">
        <f>O297*H297</f>
        <v>0</v>
      </c>
      <c r="Q297" s="216">
        <v>0</v>
      </c>
      <c r="R297" s="216">
        <f>Q297*H297</f>
        <v>0</v>
      </c>
      <c r="S297" s="216">
        <v>0</v>
      </c>
      <c r="T297" s="217">
        <f>S297*H297</f>
        <v>0</v>
      </c>
      <c r="AR297" s="24" t="s">
        <v>3062</v>
      </c>
      <c r="AT297" s="24" t="s">
        <v>156</v>
      </c>
      <c r="AU297" s="24" t="s">
        <v>24</v>
      </c>
      <c r="AY297" s="24" t="s">
        <v>162</v>
      </c>
      <c r="BE297" s="203">
        <f>IF(N297="základní",J297,0)</f>
        <v>0</v>
      </c>
      <c r="BF297" s="203">
        <f>IF(N297="snížená",J297,0)</f>
        <v>0</v>
      </c>
      <c r="BG297" s="203">
        <f>IF(N297="zákl. přenesená",J297,0)</f>
        <v>0</v>
      </c>
      <c r="BH297" s="203">
        <f>IF(N297="sníž. přenesená",J297,0)</f>
        <v>0</v>
      </c>
      <c r="BI297" s="203">
        <f>IF(N297="nulová",J297,0)</f>
        <v>0</v>
      </c>
      <c r="BJ297" s="24" t="s">
        <v>24</v>
      </c>
      <c r="BK297" s="203">
        <f>ROUND(I297*H297,2)</f>
        <v>0</v>
      </c>
      <c r="BL297" s="24" t="s">
        <v>3062</v>
      </c>
      <c r="BM297" s="24" t="s">
        <v>3070</v>
      </c>
    </row>
    <row r="298" s="1" customFormat="1" ht="6.96" customHeight="1">
      <c r="B298" s="68"/>
      <c r="C298" s="69"/>
      <c r="D298" s="69"/>
      <c r="E298" s="69"/>
      <c r="F298" s="69"/>
      <c r="G298" s="69"/>
      <c r="H298" s="69"/>
      <c r="I298" s="167"/>
      <c r="J298" s="69"/>
      <c r="K298" s="69"/>
      <c r="L298" s="73"/>
    </row>
  </sheetData>
  <sheetProtection sheet="1" autoFilter="0" formatColumns="0" formatRows="0" objects="1" scenarios="1" spinCount="100000" saltValue="Zzr7ZnzEMk5KQg9GqFjs9sj1KMNvRzD6fSESHEk1J6yXuLppgBa9KEEnPOJeSns/u6bPVZKV16px5NKOxk62EQ==" hashValue="Ok2QBzOPKOpW/3noyNEG7ZtxyqDdMwE02bVbJqghhOa2G/I5axVSs8FmmmJcFvgOmlRqhSkfyYVrrPTGi7odsg==" algorithmName="SHA-512" password="CC35"/>
  <autoFilter ref="C88:K297"/>
  <mergeCells count="10">
    <mergeCell ref="E7:H7"/>
    <mergeCell ref="E9:H9"/>
    <mergeCell ref="E24:H24"/>
    <mergeCell ref="E45:H45"/>
    <mergeCell ref="E47:H47"/>
    <mergeCell ref="J51:J52"/>
    <mergeCell ref="E79:H79"/>
    <mergeCell ref="E81:H81"/>
    <mergeCell ref="G1:H1"/>
    <mergeCell ref="L2:V2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1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zoomScaleNormal="100" zoomScaleSheetLayoutView="60" zoomScalePageLayoutView="100" workbookViewId="0"/>
  </sheetViews>
  <sheetFormatPr defaultRowHeight="13.5"/>
  <cols>
    <col min="1" max="1" width="8.33" style="298" customWidth="1"/>
    <col min="2" max="2" width="1.664063" style="298" customWidth="1"/>
    <col min="3" max="4" width="5" style="298" customWidth="1"/>
    <col min="5" max="5" width="11.67" style="298" customWidth="1"/>
    <col min="6" max="6" width="9.17" style="298" customWidth="1"/>
    <col min="7" max="7" width="5" style="298" customWidth="1"/>
    <col min="8" max="8" width="77.83" style="298" customWidth="1"/>
    <col min="9" max="10" width="20" style="298" customWidth="1"/>
    <col min="11" max="11" width="1.664063" style="298" customWidth="1"/>
  </cols>
  <sheetData>
    <row r="1" ht="37.5" customHeight="1"/>
    <row r="2" ht="7.5" customHeight="1">
      <c r="B2" s="299"/>
      <c r="C2" s="300"/>
      <c r="D2" s="300"/>
      <c r="E2" s="300"/>
      <c r="F2" s="300"/>
      <c r="G2" s="300"/>
      <c r="H2" s="300"/>
      <c r="I2" s="300"/>
      <c r="J2" s="300"/>
      <c r="K2" s="301"/>
    </row>
    <row r="3" s="15" customFormat="1" ht="45" customHeight="1">
      <c r="B3" s="302"/>
      <c r="C3" s="303" t="s">
        <v>3071</v>
      </c>
      <c r="D3" s="303"/>
      <c r="E3" s="303"/>
      <c r="F3" s="303"/>
      <c r="G3" s="303"/>
      <c r="H3" s="303"/>
      <c r="I3" s="303"/>
      <c r="J3" s="303"/>
      <c r="K3" s="304"/>
    </row>
    <row r="4" ht="25.5" customHeight="1">
      <c r="B4" s="305"/>
      <c r="C4" s="306" t="s">
        <v>3072</v>
      </c>
      <c r="D4" s="306"/>
      <c r="E4" s="306"/>
      <c r="F4" s="306"/>
      <c r="G4" s="306"/>
      <c r="H4" s="306"/>
      <c r="I4" s="306"/>
      <c r="J4" s="306"/>
      <c r="K4" s="307"/>
    </row>
    <row r="5" ht="5.25" customHeight="1">
      <c r="B5" s="305"/>
      <c r="C5" s="308"/>
      <c r="D5" s="308"/>
      <c r="E5" s="308"/>
      <c r="F5" s="308"/>
      <c r="G5" s="308"/>
      <c r="H5" s="308"/>
      <c r="I5" s="308"/>
      <c r="J5" s="308"/>
      <c r="K5" s="307"/>
    </row>
    <row r="6" ht="15" customHeight="1">
      <c r="B6" s="305"/>
      <c r="C6" s="309" t="s">
        <v>3073</v>
      </c>
      <c r="D6" s="309"/>
      <c r="E6" s="309"/>
      <c r="F6" s="309"/>
      <c r="G6" s="309"/>
      <c r="H6" s="309"/>
      <c r="I6" s="309"/>
      <c r="J6" s="309"/>
      <c r="K6" s="307"/>
    </row>
    <row r="7" ht="15" customHeight="1">
      <c r="B7" s="310"/>
      <c r="C7" s="309" t="s">
        <v>3074</v>
      </c>
      <c r="D7" s="309"/>
      <c r="E7" s="309"/>
      <c r="F7" s="309"/>
      <c r="G7" s="309"/>
      <c r="H7" s="309"/>
      <c r="I7" s="309"/>
      <c r="J7" s="309"/>
      <c r="K7" s="307"/>
    </row>
    <row r="8" ht="12.75" customHeight="1">
      <c r="B8" s="310"/>
      <c r="C8" s="309"/>
      <c r="D8" s="309"/>
      <c r="E8" s="309"/>
      <c r="F8" s="309"/>
      <c r="G8" s="309"/>
      <c r="H8" s="309"/>
      <c r="I8" s="309"/>
      <c r="J8" s="309"/>
      <c r="K8" s="307"/>
    </row>
    <row r="9" ht="15" customHeight="1">
      <c r="B9" s="310"/>
      <c r="C9" s="309" t="s">
        <v>3075</v>
      </c>
      <c r="D9" s="309"/>
      <c r="E9" s="309"/>
      <c r="F9" s="309"/>
      <c r="G9" s="309"/>
      <c r="H9" s="309"/>
      <c r="I9" s="309"/>
      <c r="J9" s="309"/>
      <c r="K9" s="307"/>
    </row>
    <row r="10" ht="15" customHeight="1">
      <c r="B10" s="310"/>
      <c r="C10" s="309"/>
      <c r="D10" s="309" t="s">
        <v>3076</v>
      </c>
      <c r="E10" s="309"/>
      <c r="F10" s="309"/>
      <c r="G10" s="309"/>
      <c r="H10" s="309"/>
      <c r="I10" s="309"/>
      <c r="J10" s="309"/>
      <c r="K10" s="307"/>
    </row>
    <row r="11" ht="15" customHeight="1">
      <c r="B11" s="310"/>
      <c r="C11" s="311"/>
      <c r="D11" s="309" t="s">
        <v>3077</v>
      </c>
      <c r="E11" s="309"/>
      <c r="F11" s="309"/>
      <c r="G11" s="309"/>
      <c r="H11" s="309"/>
      <c r="I11" s="309"/>
      <c r="J11" s="309"/>
      <c r="K11" s="307"/>
    </row>
    <row r="12" ht="12.75" customHeight="1">
      <c r="B12" s="310"/>
      <c r="C12" s="311"/>
      <c r="D12" s="311"/>
      <c r="E12" s="311"/>
      <c r="F12" s="311"/>
      <c r="G12" s="311"/>
      <c r="H12" s="311"/>
      <c r="I12" s="311"/>
      <c r="J12" s="311"/>
      <c r="K12" s="307"/>
    </row>
    <row r="13" ht="15" customHeight="1">
      <c r="B13" s="310"/>
      <c r="C13" s="311"/>
      <c r="D13" s="309" t="s">
        <v>3078</v>
      </c>
      <c r="E13" s="309"/>
      <c r="F13" s="309"/>
      <c r="G13" s="309"/>
      <c r="H13" s="309"/>
      <c r="I13" s="309"/>
      <c r="J13" s="309"/>
      <c r="K13" s="307"/>
    </row>
    <row r="14" ht="15" customHeight="1">
      <c r="B14" s="310"/>
      <c r="C14" s="311"/>
      <c r="D14" s="309" t="s">
        <v>3079</v>
      </c>
      <c r="E14" s="309"/>
      <c r="F14" s="309"/>
      <c r="G14" s="309"/>
      <c r="H14" s="309"/>
      <c r="I14" s="309"/>
      <c r="J14" s="309"/>
      <c r="K14" s="307"/>
    </row>
    <row r="15" ht="15" customHeight="1">
      <c r="B15" s="310"/>
      <c r="C15" s="311"/>
      <c r="D15" s="309" t="s">
        <v>3080</v>
      </c>
      <c r="E15" s="309"/>
      <c r="F15" s="309"/>
      <c r="G15" s="309"/>
      <c r="H15" s="309"/>
      <c r="I15" s="309"/>
      <c r="J15" s="309"/>
      <c r="K15" s="307"/>
    </row>
    <row r="16" ht="15" customHeight="1">
      <c r="B16" s="310"/>
      <c r="C16" s="311"/>
      <c r="D16" s="311"/>
      <c r="E16" s="312" t="s">
        <v>89</v>
      </c>
      <c r="F16" s="309" t="s">
        <v>3081</v>
      </c>
      <c r="G16" s="309"/>
      <c r="H16" s="309"/>
      <c r="I16" s="309"/>
      <c r="J16" s="309"/>
      <c r="K16" s="307"/>
    </row>
    <row r="17" ht="15" customHeight="1">
      <c r="B17" s="310"/>
      <c r="C17" s="311"/>
      <c r="D17" s="311"/>
      <c r="E17" s="312" t="s">
        <v>3082</v>
      </c>
      <c r="F17" s="309" t="s">
        <v>3083</v>
      </c>
      <c r="G17" s="309"/>
      <c r="H17" s="309"/>
      <c r="I17" s="309"/>
      <c r="J17" s="309"/>
      <c r="K17" s="307"/>
    </row>
    <row r="18" ht="15" customHeight="1">
      <c r="B18" s="310"/>
      <c r="C18" s="311"/>
      <c r="D18" s="311"/>
      <c r="E18" s="312" t="s">
        <v>3084</v>
      </c>
      <c r="F18" s="309" t="s">
        <v>3085</v>
      </c>
      <c r="G18" s="309"/>
      <c r="H18" s="309"/>
      <c r="I18" s="309"/>
      <c r="J18" s="309"/>
      <c r="K18" s="307"/>
    </row>
    <row r="19" ht="15" customHeight="1">
      <c r="B19" s="310"/>
      <c r="C19" s="311"/>
      <c r="D19" s="311"/>
      <c r="E19" s="312" t="s">
        <v>3086</v>
      </c>
      <c r="F19" s="309" t="s">
        <v>3087</v>
      </c>
      <c r="G19" s="309"/>
      <c r="H19" s="309"/>
      <c r="I19" s="309"/>
      <c r="J19" s="309"/>
      <c r="K19" s="307"/>
    </row>
    <row r="20" ht="15" customHeight="1">
      <c r="B20" s="310"/>
      <c r="C20" s="311"/>
      <c r="D20" s="311"/>
      <c r="E20" s="312" t="s">
        <v>3088</v>
      </c>
      <c r="F20" s="309" t="s">
        <v>2075</v>
      </c>
      <c r="G20" s="309"/>
      <c r="H20" s="309"/>
      <c r="I20" s="309"/>
      <c r="J20" s="309"/>
      <c r="K20" s="307"/>
    </row>
    <row r="21" ht="15" customHeight="1">
      <c r="B21" s="310"/>
      <c r="C21" s="311"/>
      <c r="D21" s="311"/>
      <c r="E21" s="312" t="s">
        <v>3089</v>
      </c>
      <c r="F21" s="309" t="s">
        <v>3090</v>
      </c>
      <c r="G21" s="309"/>
      <c r="H21" s="309"/>
      <c r="I21" s="309"/>
      <c r="J21" s="309"/>
      <c r="K21" s="307"/>
    </row>
    <row r="22" ht="12.75" customHeight="1">
      <c r="B22" s="310"/>
      <c r="C22" s="311"/>
      <c r="D22" s="311"/>
      <c r="E22" s="311"/>
      <c r="F22" s="311"/>
      <c r="G22" s="311"/>
      <c r="H22" s="311"/>
      <c r="I22" s="311"/>
      <c r="J22" s="311"/>
      <c r="K22" s="307"/>
    </row>
    <row r="23" ht="15" customHeight="1">
      <c r="B23" s="310"/>
      <c r="C23" s="309" t="s">
        <v>3091</v>
      </c>
      <c r="D23" s="309"/>
      <c r="E23" s="309"/>
      <c r="F23" s="309"/>
      <c r="G23" s="309"/>
      <c r="H23" s="309"/>
      <c r="I23" s="309"/>
      <c r="J23" s="309"/>
      <c r="K23" s="307"/>
    </row>
    <row r="24" ht="15" customHeight="1">
      <c r="B24" s="310"/>
      <c r="C24" s="309" t="s">
        <v>3092</v>
      </c>
      <c r="D24" s="309"/>
      <c r="E24" s="309"/>
      <c r="F24" s="309"/>
      <c r="G24" s="309"/>
      <c r="H24" s="309"/>
      <c r="I24" s="309"/>
      <c r="J24" s="309"/>
      <c r="K24" s="307"/>
    </row>
    <row r="25" ht="15" customHeight="1">
      <c r="B25" s="310"/>
      <c r="C25" s="309"/>
      <c r="D25" s="309" t="s">
        <v>3093</v>
      </c>
      <c r="E25" s="309"/>
      <c r="F25" s="309"/>
      <c r="G25" s="309"/>
      <c r="H25" s="309"/>
      <c r="I25" s="309"/>
      <c r="J25" s="309"/>
      <c r="K25" s="307"/>
    </row>
    <row r="26" ht="15" customHeight="1">
      <c r="B26" s="310"/>
      <c r="C26" s="311"/>
      <c r="D26" s="309" t="s">
        <v>3094</v>
      </c>
      <c r="E26" s="309"/>
      <c r="F26" s="309"/>
      <c r="G26" s="309"/>
      <c r="H26" s="309"/>
      <c r="I26" s="309"/>
      <c r="J26" s="309"/>
      <c r="K26" s="307"/>
    </row>
    <row r="27" ht="12.75" customHeight="1">
      <c r="B27" s="310"/>
      <c r="C27" s="311"/>
      <c r="D27" s="311"/>
      <c r="E27" s="311"/>
      <c r="F27" s="311"/>
      <c r="G27" s="311"/>
      <c r="H27" s="311"/>
      <c r="I27" s="311"/>
      <c r="J27" s="311"/>
      <c r="K27" s="307"/>
    </row>
    <row r="28" ht="15" customHeight="1">
      <c r="B28" s="310"/>
      <c r="C28" s="311"/>
      <c r="D28" s="309" t="s">
        <v>3095</v>
      </c>
      <c r="E28" s="309"/>
      <c r="F28" s="309"/>
      <c r="G28" s="309"/>
      <c r="H28" s="309"/>
      <c r="I28" s="309"/>
      <c r="J28" s="309"/>
      <c r="K28" s="307"/>
    </row>
    <row r="29" ht="15" customHeight="1">
      <c r="B29" s="310"/>
      <c r="C29" s="311"/>
      <c r="D29" s="309" t="s">
        <v>3096</v>
      </c>
      <c r="E29" s="309"/>
      <c r="F29" s="309"/>
      <c r="G29" s="309"/>
      <c r="H29" s="309"/>
      <c r="I29" s="309"/>
      <c r="J29" s="309"/>
      <c r="K29" s="307"/>
    </row>
    <row r="30" ht="12.75" customHeight="1">
      <c r="B30" s="310"/>
      <c r="C30" s="311"/>
      <c r="D30" s="311"/>
      <c r="E30" s="311"/>
      <c r="F30" s="311"/>
      <c r="G30" s="311"/>
      <c r="H30" s="311"/>
      <c r="I30" s="311"/>
      <c r="J30" s="311"/>
      <c r="K30" s="307"/>
    </row>
    <row r="31" ht="15" customHeight="1">
      <c r="B31" s="310"/>
      <c r="C31" s="311"/>
      <c r="D31" s="309" t="s">
        <v>3097</v>
      </c>
      <c r="E31" s="309"/>
      <c r="F31" s="309"/>
      <c r="G31" s="309"/>
      <c r="H31" s="309"/>
      <c r="I31" s="309"/>
      <c r="J31" s="309"/>
      <c r="K31" s="307"/>
    </row>
    <row r="32" ht="15" customHeight="1">
      <c r="B32" s="310"/>
      <c r="C32" s="311"/>
      <c r="D32" s="309" t="s">
        <v>3098</v>
      </c>
      <c r="E32" s="309"/>
      <c r="F32" s="309"/>
      <c r="G32" s="309"/>
      <c r="H32" s="309"/>
      <c r="I32" s="309"/>
      <c r="J32" s="309"/>
      <c r="K32" s="307"/>
    </row>
    <row r="33" ht="15" customHeight="1">
      <c r="B33" s="310"/>
      <c r="C33" s="311"/>
      <c r="D33" s="309" t="s">
        <v>3099</v>
      </c>
      <c r="E33" s="309"/>
      <c r="F33" s="309"/>
      <c r="G33" s="309"/>
      <c r="H33" s="309"/>
      <c r="I33" s="309"/>
      <c r="J33" s="309"/>
      <c r="K33" s="307"/>
    </row>
    <row r="34" ht="15" customHeight="1">
      <c r="B34" s="310"/>
      <c r="C34" s="311"/>
      <c r="D34" s="309"/>
      <c r="E34" s="313" t="s">
        <v>143</v>
      </c>
      <c r="F34" s="309"/>
      <c r="G34" s="309" t="s">
        <v>3100</v>
      </c>
      <c r="H34" s="309"/>
      <c r="I34" s="309"/>
      <c r="J34" s="309"/>
      <c r="K34" s="307"/>
    </row>
    <row r="35" ht="30.75" customHeight="1">
      <c r="B35" s="310"/>
      <c r="C35" s="311"/>
      <c r="D35" s="309"/>
      <c r="E35" s="313" t="s">
        <v>3101</v>
      </c>
      <c r="F35" s="309"/>
      <c r="G35" s="309" t="s">
        <v>3102</v>
      </c>
      <c r="H35" s="309"/>
      <c r="I35" s="309"/>
      <c r="J35" s="309"/>
      <c r="K35" s="307"/>
    </row>
    <row r="36" ht="15" customHeight="1">
      <c r="B36" s="310"/>
      <c r="C36" s="311"/>
      <c r="D36" s="309"/>
      <c r="E36" s="313" t="s">
        <v>63</v>
      </c>
      <c r="F36" s="309"/>
      <c r="G36" s="309" t="s">
        <v>3103</v>
      </c>
      <c r="H36" s="309"/>
      <c r="I36" s="309"/>
      <c r="J36" s="309"/>
      <c r="K36" s="307"/>
    </row>
    <row r="37" ht="15" customHeight="1">
      <c r="B37" s="310"/>
      <c r="C37" s="311"/>
      <c r="D37" s="309"/>
      <c r="E37" s="313" t="s">
        <v>144</v>
      </c>
      <c r="F37" s="309"/>
      <c r="G37" s="309" t="s">
        <v>3104</v>
      </c>
      <c r="H37" s="309"/>
      <c r="I37" s="309"/>
      <c r="J37" s="309"/>
      <c r="K37" s="307"/>
    </row>
    <row r="38" ht="15" customHeight="1">
      <c r="B38" s="310"/>
      <c r="C38" s="311"/>
      <c r="D38" s="309"/>
      <c r="E38" s="313" t="s">
        <v>145</v>
      </c>
      <c r="F38" s="309"/>
      <c r="G38" s="309" t="s">
        <v>3105</v>
      </c>
      <c r="H38" s="309"/>
      <c r="I38" s="309"/>
      <c r="J38" s="309"/>
      <c r="K38" s="307"/>
    </row>
    <row r="39" ht="15" customHeight="1">
      <c r="B39" s="310"/>
      <c r="C39" s="311"/>
      <c r="D39" s="309"/>
      <c r="E39" s="313" t="s">
        <v>146</v>
      </c>
      <c r="F39" s="309"/>
      <c r="G39" s="309" t="s">
        <v>3106</v>
      </c>
      <c r="H39" s="309"/>
      <c r="I39" s="309"/>
      <c r="J39" s="309"/>
      <c r="K39" s="307"/>
    </row>
    <row r="40" ht="15" customHeight="1">
      <c r="B40" s="310"/>
      <c r="C40" s="311"/>
      <c r="D40" s="309"/>
      <c r="E40" s="313" t="s">
        <v>3107</v>
      </c>
      <c r="F40" s="309"/>
      <c r="G40" s="309" t="s">
        <v>3108</v>
      </c>
      <c r="H40" s="309"/>
      <c r="I40" s="309"/>
      <c r="J40" s="309"/>
      <c r="K40" s="307"/>
    </row>
    <row r="41" ht="15" customHeight="1">
      <c r="B41" s="310"/>
      <c r="C41" s="311"/>
      <c r="D41" s="309"/>
      <c r="E41" s="313"/>
      <c r="F41" s="309"/>
      <c r="G41" s="309" t="s">
        <v>3109</v>
      </c>
      <c r="H41" s="309"/>
      <c r="I41" s="309"/>
      <c r="J41" s="309"/>
      <c r="K41" s="307"/>
    </row>
    <row r="42" ht="15" customHeight="1">
      <c r="B42" s="310"/>
      <c r="C42" s="311"/>
      <c r="D42" s="309"/>
      <c r="E42" s="313" t="s">
        <v>3110</v>
      </c>
      <c r="F42" s="309"/>
      <c r="G42" s="309" t="s">
        <v>3111</v>
      </c>
      <c r="H42" s="309"/>
      <c r="I42" s="309"/>
      <c r="J42" s="309"/>
      <c r="K42" s="307"/>
    </row>
    <row r="43" ht="15" customHeight="1">
      <c r="B43" s="310"/>
      <c r="C43" s="311"/>
      <c r="D43" s="309"/>
      <c r="E43" s="313" t="s">
        <v>148</v>
      </c>
      <c r="F43" s="309"/>
      <c r="G43" s="309" t="s">
        <v>3112</v>
      </c>
      <c r="H43" s="309"/>
      <c r="I43" s="309"/>
      <c r="J43" s="309"/>
      <c r="K43" s="307"/>
    </row>
    <row r="44" ht="12.75" customHeight="1">
      <c r="B44" s="310"/>
      <c r="C44" s="311"/>
      <c r="D44" s="309"/>
      <c r="E44" s="309"/>
      <c r="F44" s="309"/>
      <c r="G44" s="309"/>
      <c r="H44" s="309"/>
      <c r="I44" s="309"/>
      <c r="J44" s="309"/>
      <c r="K44" s="307"/>
    </row>
    <row r="45" ht="15" customHeight="1">
      <c r="B45" s="310"/>
      <c r="C45" s="311"/>
      <c r="D45" s="309" t="s">
        <v>3113</v>
      </c>
      <c r="E45" s="309"/>
      <c r="F45" s="309"/>
      <c r="G45" s="309"/>
      <c r="H45" s="309"/>
      <c r="I45" s="309"/>
      <c r="J45" s="309"/>
      <c r="K45" s="307"/>
    </row>
    <row r="46" ht="15" customHeight="1">
      <c r="B46" s="310"/>
      <c r="C46" s="311"/>
      <c r="D46" s="311"/>
      <c r="E46" s="309" t="s">
        <v>3114</v>
      </c>
      <c r="F46" s="309"/>
      <c r="G46" s="309"/>
      <c r="H46" s="309"/>
      <c r="I46" s="309"/>
      <c r="J46" s="309"/>
      <c r="K46" s="307"/>
    </row>
    <row r="47" ht="15" customHeight="1">
      <c r="B47" s="310"/>
      <c r="C47" s="311"/>
      <c r="D47" s="311"/>
      <c r="E47" s="309" t="s">
        <v>3115</v>
      </c>
      <c r="F47" s="309"/>
      <c r="G47" s="309"/>
      <c r="H47" s="309"/>
      <c r="I47" s="309"/>
      <c r="J47" s="309"/>
      <c r="K47" s="307"/>
    </row>
    <row r="48" ht="15" customHeight="1">
      <c r="B48" s="310"/>
      <c r="C48" s="311"/>
      <c r="D48" s="311"/>
      <c r="E48" s="309" t="s">
        <v>3116</v>
      </c>
      <c r="F48" s="309"/>
      <c r="G48" s="309"/>
      <c r="H48" s="309"/>
      <c r="I48" s="309"/>
      <c r="J48" s="309"/>
      <c r="K48" s="307"/>
    </row>
    <row r="49" ht="15" customHeight="1">
      <c r="B49" s="310"/>
      <c r="C49" s="311"/>
      <c r="D49" s="309" t="s">
        <v>3117</v>
      </c>
      <c r="E49" s="309"/>
      <c r="F49" s="309"/>
      <c r="G49" s="309"/>
      <c r="H49" s="309"/>
      <c r="I49" s="309"/>
      <c r="J49" s="309"/>
      <c r="K49" s="307"/>
    </row>
    <row r="50" ht="25.5" customHeight="1">
      <c r="B50" s="305"/>
      <c r="C50" s="306" t="s">
        <v>3118</v>
      </c>
      <c r="D50" s="306"/>
      <c r="E50" s="306"/>
      <c r="F50" s="306"/>
      <c r="G50" s="306"/>
      <c r="H50" s="306"/>
      <c r="I50" s="306"/>
      <c r="J50" s="306"/>
      <c r="K50" s="307"/>
    </row>
    <row r="51" ht="5.25" customHeight="1">
      <c r="B51" s="305"/>
      <c r="C51" s="308"/>
      <c r="D51" s="308"/>
      <c r="E51" s="308"/>
      <c r="F51" s="308"/>
      <c r="G51" s="308"/>
      <c r="H51" s="308"/>
      <c r="I51" s="308"/>
      <c r="J51" s="308"/>
      <c r="K51" s="307"/>
    </row>
    <row r="52" ht="15" customHeight="1">
      <c r="B52" s="305"/>
      <c r="C52" s="309" t="s">
        <v>3119</v>
      </c>
      <c r="D52" s="309"/>
      <c r="E52" s="309"/>
      <c r="F52" s="309"/>
      <c r="G52" s="309"/>
      <c r="H52" s="309"/>
      <c r="I52" s="309"/>
      <c r="J52" s="309"/>
      <c r="K52" s="307"/>
    </row>
    <row r="53" ht="15" customHeight="1">
      <c r="B53" s="305"/>
      <c r="C53" s="309" t="s">
        <v>3120</v>
      </c>
      <c r="D53" s="309"/>
      <c r="E53" s="309"/>
      <c r="F53" s="309"/>
      <c r="G53" s="309"/>
      <c r="H53" s="309"/>
      <c r="I53" s="309"/>
      <c r="J53" s="309"/>
      <c r="K53" s="307"/>
    </row>
    <row r="54" ht="12.75" customHeight="1">
      <c r="B54" s="305"/>
      <c r="C54" s="309"/>
      <c r="D54" s="309"/>
      <c r="E54" s="309"/>
      <c r="F54" s="309"/>
      <c r="G54" s="309"/>
      <c r="H54" s="309"/>
      <c r="I54" s="309"/>
      <c r="J54" s="309"/>
      <c r="K54" s="307"/>
    </row>
    <row r="55" ht="15" customHeight="1">
      <c r="B55" s="305"/>
      <c r="C55" s="309" t="s">
        <v>3121</v>
      </c>
      <c r="D55" s="309"/>
      <c r="E55" s="309"/>
      <c r="F55" s="309"/>
      <c r="G55" s="309"/>
      <c r="H55" s="309"/>
      <c r="I55" s="309"/>
      <c r="J55" s="309"/>
      <c r="K55" s="307"/>
    </row>
    <row r="56" ht="15" customHeight="1">
      <c r="B56" s="305"/>
      <c r="C56" s="311"/>
      <c r="D56" s="309" t="s">
        <v>3122</v>
      </c>
      <c r="E56" s="309"/>
      <c r="F56" s="309"/>
      <c r="G56" s="309"/>
      <c r="H56" s="309"/>
      <c r="I56" s="309"/>
      <c r="J56" s="309"/>
      <c r="K56" s="307"/>
    </row>
    <row r="57" ht="15" customHeight="1">
      <c r="B57" s="305"/>
      <c r="C57" s="311"/>
      <c r="D57" s="309" t="s">
        <v>3123</v>
      </c>
      <c r="E57" s="309"/>
      <c r="F57" s="309"/>
      <c r="G57" s="309"/>
      <c r="H57" s="309"/>
      <c r="I57" s="309"/>
      <c r="J57" s="309"/>
      <c r="K57" s="307"/>
    </row>
    <row r="58" ht="15" customHeight="1">
      <c r="B58" s="305"/>
      <c r="C58" s="311"/>
      <c r="D58" s="309" t="s">
        <v>3124</v>
      </c>
      <c r="E58" s="309"/>
      <c r="F58" s="309"/>
      <c r="G58" s="309"/>
      <c r="H58" s="309"/>
      <c r="I58" s="309"/>
      <c r="J58" s="309"/>
      <c r="K58" s="307"/>
    </row>
    <row r="59" ht="15" customHeight="1">
      <c r="B59" s="305"/>
      <c r="C59" s="311"/>
      <c r="D59" s="309" t="s">
        <v>3125</v>
      </c>
      <c r="E59" s="309"/>
      <c r="F59" s="309"/>
      <c r="G59" s="309"/>
      <c r="H59" s="309"/>
      <c r="I59" s="309"/>
      <c r="J59" s="309"/>
      <c r="K59" s="307"/>
    </row>
    <row r="60" ht="15" customHeight="1">
      <c r="B60" s="305"/>
      <c r="C60" s="311"/>
      <c r="D60" s="314" t="s">
        <v>3126</v>
      </c>
      <c r="E60" s="314"/>
      <c r="F60" s="314"/>
      <c r="G60" s="314"/>
      <c r="H60" s="314"/>
      <c r="I60" s="314"/>
      <c r="J60" s="314"/>
      <c r="K60" s="307"/>
    </row>
    <row r="61" ht="15" customHeight="1">
      <c r="B61" s="305"/>
      <c r="C61" s="311"/>
      <c r="D61" s="309" t="s">
        <v>3127</v>
      </c>
      <c r="E61" s="309"/>
      <c r="F61" s="309"/>
      <c r="G61" s="309"/>
      <c r="H61" s="309"/>
      <c r="I61" s="309"/>
      <c r="J61" s="309"/>
      <c r="K61" s="307"/>
    </row>
    <row r="62" ht="12.75" customHeight="1">
      <c r="B62" s="305"/>
      <c r="C62" s="311"/>
      <c r="D62" s="311"/>
      <c r="E62" s="315"/>
      <c r="F62" s="311"/>
      <c r="G62" s="311"/>
      <c r="H62" s="311"/>
      <c r="I62" s="311"/>
      <c r="J62" s="311"/>
      <c r="K62" s="307"/>
    </row>
    <row r="63" ht="15" customHeight="1">
      <c r="B63" s="305"/>
      <c r="C63" s="311"/>
      <c r="D63" s="309" t="s">
        <v>3128</v>
      </c>
      <c r="E63" s="309"/>
      <c r="F63" s="309"/>
      <c r="G63" s="309"/>
      <c r="H63" s="309"/>
      <c r="I63" s="309"/>
      <c r="J63" s="309"/>
      <c r="K63" s="307"/>
    </row>
    <row r="64" ht="15" customHeight="1">
      <c r="B64" s="305"/>
      <c r="C64" s="311"/>
      <c r="D64" s="314" t="s">
        <v>3129</v>
      </c>
      <c r="E64" s="314"/>
      <c r="F64" s="314"/>
      <c r="G64" s="314"/>
      <c r="H64" s="314"/>
      <c r="I64" s="314"/>
      <c r="J64" s="314"/>
      <c r="K64" s="307"/>
    </row>
    <row r="65" ht="15" customHeight="1">
      <c r="B65" s="305"/>
      <c r="C65" s="311"/>
      <c r="D65" s="309" t="s">
        <v>3130</v>
      </c>
      <c r="E65" s="309"/>
      <c r="F65" s="309"/>
      <c r="G65" s="309"/>
      <c r="H65" s="309"/>
      <c r="I65" s="309"/>
      <c r="J65" s="309"/>
      <c r="K65" s="307"/>
    </row>
    <row r="66" ht="15" customHeight="1">
      <c r="B66" s="305"/>
      <c r="C66" s="311"/>
      <c r="D66" s="309" t="s">
        <v>3131</v>
      </c>
      <c r="E66" s="309"/>
      <c r="F66" s="309"/>
      <c r="G66" s="309"/>
      <c r="H66" s="309"/>
      <c r="I66" s="309"/>
      <c r="J66" s="309"/>
      <c r="K66" s="307"/>
    </row>
    <row r="67" ht="15" customHeight="1">
      <c r="B67" s="305"/>
      <c r="C67" s="311"/>
      <c r="D67" s="309" t="s">
        <v>3132</v>
      </c>
      <c r="E67" s="309"/>
      <c r="F67" s="309"/>
      <c r="G67" s="309"/>
      <c r="H67" s="309"/>
      <c r="I67" s="309"/>
      <c r="J67" s="309"/>
      <c r="K67" s="307"/>
    </row>
    <row r="68" ht="15" customHeight="1">
      <c r="B68" s="305"/>
      <c r="C68" s="311"/>
      <c r="D68" s="309" t="s">
        <v>3133</v>
      </c>
      <c r="E68" s="309"/>
      <c r="F68" s="309"/>
      <c r="G68" s="309"/>
      <c r="H68" s="309"/>
      <c r="I68" s="309"/>
      <c r="J68" s="309"/>
      <c r="K68" s="307"/>
    </row>
    <row r="69" ht="12.75" customHeight="1">
      <c r="B69" s="316"/>
      <c r="C69" s="317"/>
      <c r="D69" s="317"/>
      <c r="E69" s="317"/>
      <c r="F69" s="317"/>
      <c r="G69" s="317"/>
      <c r="H69" s="317"/>
      <c r="I69" s="317"/>
      <c r="J69" s="317"/>
      <c r="K69" s="318"/>
    </row>
    <row r="70" ht="18.75" customHeight="1">
      <c r="B70" s="319"/>
      <c r="C70" s="319"/>
      <c r="D70" s="319"/>
      <c r="E70" s="319"/>
      <c r="F70" s="319"/>
      <c r="G70" s="319"/>
      <c r="H70" s="319"/>
      <c r="I70" s="319"/>
      <c r="J70" s="319"/>
      <c r="K70" s="320"/>
    </row>
    <row r="71" ht="18.75" customHeight="1">
      <c r="B71" s="320"/>
      <c r="C71" s="320"/>
      <c r="D71" s="320"/>
      <c r="E71" s="320"/>
      <c r="F71" s="320"/>
      <c r="G71" s="320"/>
      <c r="H71" s="320"/>
      <c r="I71" s="320"/>
      <c r="J71" s="320"/>
      <c r="K71" s="320"/>
    </row>
    <row r="72" ht="7.5" customHeight="1">
      <c r="B72" s="321"/>
      <c r="C72" s="322"/>
      <c r="D72" s="322"/>
      <c r="E72" s="322"/>
      <c r="F72" s="322"/>
      <c r="G72" s="322"/>
      <c r="H72" s="322"/>
      <c r="I72" s="322"/>
      <c r="J72" s="322"/>
      <c r="K72" s="323"/>
    </row>
    <row r="73" ht="45" customHeight="1">
      <c r="B73" s="324"/>
      <c r="C73" s="325" t="s">
        <v>132</v>
      </c>
      <c r="D73" s="325"/>
      <c r="E73" s="325"/>
      <c r="F73" s="325"/>
      <c r="G73" s="325"/>
      <c r="H73" s="325"/>
      <c r="I73" s="325"/>
      <c r="J73" s="325"/>
      <c r="K73" s="326"/>
    </row>
    <row r="74" ht="17.25" customHeight="1">
      <c r="B74" s="324"/>
      <c r="C74" s="327" t="s">
        <v>3134</v>
      </c>
      <c r="D74" s="327"/>
      <c r="E74" s="327"/>
      <c r="F74" s="327" t="s">
        <v>3135</v>
      </c>
      <c r="G74" s="328"/>
      <c r="H74" s="327" t="s">
        <v>144</v>
      </c>
      <c r="I74" s="327" t="s">
        <v>67</v>
      </c>
      <c r="J74" s="327" t="s">
        <v>3136</v>
      </c>
      <c r="K74" s="326"/>
    </row>
    <row r="75" ht="17.25" customHeight="1">
      <c r="B75" s="324"/>
      <c r="C75" s="329" t="s">
        <v>3137</v>
      </c>
      <c r="D75" s="329"/>
      <c r="E75" s="329"/>
      <c r="F75" s="330" t="s">
        <v>3138</v>
      </c>
      <c r="G75" s="331"/>
      <c r="H75" s="329"/>
      <c r="I75" s="329"/>
      <c r="J75" s="329" t="s">
        <v>3139</v>
      </c>
      <c r="K75" s="326"/>
    </row>
    <row r="76" ht="5.25" customHeight="1">
      <c r="B76" s="324"/>
      <c r="C76" s="332"/>
      <c r="D76" s="332"/>
      <c r="E76" s="332"/>
      <c r="F76" s="332"/>
      <c r="G76" s="333"/>
      <c r="H76" s="332"/>
      <c r="I76" s="332"/>
      <c r="J76" s="332"/>
      <c r="K76" s="326"/>
    </row>
    <row r="77" ht="15" customHeight="1">
      <c r="B77" s="324"/>
      <c r="C77" s="313" t="s">
        <v>63</v>
      </c>
      <c r="D77" s="332"/>
      <c r="E77" s="332"/>
      <c r="F77" s="334" t="s">
        <v>3140</v>
      </c>
      <c r="G77" s="333"/>
      <c r="H77" s="313" t="s">
        <v>3141</v>
      </c>
      <c r="I77" s="313" t="s">
        <v>3142</v>
      </c>
      <c r="J77" s="313">
        <v>20</v>
      </c>
      <c r="K77" s="326"/>
    </row>
    <row r="78" ht="15" customHeight="1">
      <c r="B78" s="324"/>
      <c r="C78" s="313" t="s">
        <v>3143</v>
      </c>
      <c r="D78" s="313"/>
      <c r="E78" s="313"/>
      <c r="F78" s="334" t="s">
        <v>3140</v>
      </c>
      <c r="G78" s="333"/>
      <c r="H78" s="313" t="s">
        <v>3144</v>
      </c>
      <c r="I78" s="313" t="s">
        <v>3142</v>
      </c>
      <c r="J78" s="313">
        <v>120</v>
      </c>
      <c r="K78" s="326"/>
    </row>
    <row r="79" ht="15" customHeight="1">
      <c r="B79" s="335"/>
      <c r="C79" s="313" t="s">
        <v>3145</v>
      </c>
      <c r="D79" s="313"/>
      <c r="E79" s="313"/>
      <c r="F79" s="334" t="s">
        <v>3146</v>
      </c>
      <c r="G79" s="333"/>
      <c r="H79" s="313" t="s">
        <v>3147</v>
      </c>
      <c r="I79" s="313" t="s">
        <v>3142</v>
      </c>
      <c r="J79" s="313">
        <v>50</v>
      </c>
      <c r="K79" s="326"/>
    </row>
    <row r="80" ht="15" customHeight="1">
      <c r="B80" s="335"/>
      <c r="C80" s="313" t="s">
        <v>3148</v>
      </c>
      <c r="D80" s="313"/>
      <c r="E80" s="313"/>
      <c r="F80" s="334" t="s">
        <v>3140</v>
      </c>
      <c r="G80" s="333"/>
      <c r="H80" s="313" t="s">
        <v>3149</v>
      </c>
      <c r="I80" s="313" t="s">
        <v>3150</v>
      </c>
      <c r="J80" s="313"/>
      <c r="K80" s="326"/>
    </row>
    <row r="81" ht="15" customHeight="1">
      <c r="B81" s="335"/>
      <c r="C81" s="336" t="s">
        <v>3151</v>
      </c>
      <c r="D81" s="336"/>
      <c r="E81" s="336"/>
      <c r="F81" s="337" t="s">
        <v>3146</v>
      </c>
      <c r="G81" s="336"/>
      <c r="H81" s="336" t="s">
        <v>3152</v>
      </c>
      <c r="I81" s="336" t="s">
        <v>3142</v>
      </c>
      <c r="J81" s="336">
        <v>15</v>
      </c>
      <c r="K81" s="326"/>
    </row>
    <row r="82" ht="15" customHeight="1">
      <c r="B82" s="335"/>
      <c r="C82" s="336" t="s">
        <v>3153</v>
      </c>
      <c r="D82" s="336"/>
      <c r="E82" s="336"/>
      <c r="F82" s="337" t="s">
        <v>3146</v>
      </c>
      <c r="G82" s="336"/>
      <c r="H82" s="336" t="s">
        <v>3154</v>
      </c>
      <c r="I82" s="336" t="s">
        <v>3142</v>
      </c>
      <c r="J82" s="336">
        <v>15</v>
      </c>
      <c r="K82" s="326"/>
    </row>
    <row r="83" ht="15" customHeight="1">
      <c r="B83" s="335"/>
      <c r="C83" s="336" t="s">
        <v>3155</v>
      </c>
      <c r="D83" s="336"/>
      <c r="E83" s="336"/>
      <c r="F83" s="337" t="s">
        <v>3146</v>
      </c>
      <c r="G83" s="336"/>
      <c r="H83" s="336" t="s">
        <v>3156</v>
      </c>
      <c r="I83" s="336" t="s">
        <v>3142</v>
      </c>
      <c r="J83" s="336">
        <v>20</v>
      </c>
      <c r="K83" s="326"/>
    </row>
    <row r="84" ht="15" customHeight="1">
      <c r="B84" s="335"/>
      <c r="C84" s="336" t="s">
        <v>3157</v>
      </c>
      <c r="D84" s="336"/>
      <c r="E84" s="336"/>
      <c r="F84" s="337" t="s">
        <v>3146</v>
      </c>
      <c r="G84" s="336"/>
      <c r="H84" s="336" t="s">
        <v>3158</v>
      </c>
      <c r="I84" s="336" t="s">
        <v>3142</v>
      </c>
      <c r="J84" s="336">
        <v>20</v>
      </c>
      <c r="K84" s="326"/>
    </row>
    <row r="85" ht="15" customHeight="1">
      <c r="B85" s="335"/>
      <c r="C85" s="313" t="s">
        <v>3159</v>
      </c>
      <c r="D85" s="313"/>
      <c r="E85" s="313"/>
      <c r="F85" s="334" t="s">
        <v>3146</v>
      </c>
      <c r="G85" s="333"/>
      <c r="H85" s="313" t="s">
        <v>3160</v>
      </c>
      <c r="I85" s="313" t="s">
        <v>3142</v>
      </c>
      <c r="J85" s="313">
        <v>50</v>
      </c>
      <c r="K85" s="326"/>
    </row>
    <row r="86" ht="15" customHeight="1">
      <c r="B86" s="335"/>
      <c r="C86" s="313" t="s">
        <v>3161</v>
      </c>
      <c r="D86" s="313"/>
      <c r="E86" s="313"/>
      <c r="F86" s="334" t="s">
        <v>3146</v>
      </c>
      <c r="G86" s="333"/>
      <c r="H86" s="313" t="s">
        <v>3162</v>
      </c>
      <c r="I86" s="313" t="s">
        <v>3142</v>
      </c>
      <c r="J86" s="313">
        <v>20</v>
      </c>
      <c r="K86" s="326"/>
    </row>
    <row r="87" ht="15" customHeight="1">
      <c r="B87" s="335"/>
      <c r="C87" s="313" t="s">
        <v>3163</v>
      </c>
      <c r="D87" s="313"/>
      <c r="E87" s="313"/>
      <c r="F87" s="334" t="s">
        <v>3146</v>
      </c>
      <c r="G87" s="333"/>
      <c r="H87" s="313" t="s">
        <v>3164</v>
      </c>
      <c r="I87" s="313" t="s">
        <v>3142</v>
      </c>
      <c r="J87" s="313">
        <v>20</v>
      </c>
      <c r="K87" s="326"/>
    </row>
    <row r="88" ht="15" customHeight="1">
      <c r="B88" s="335"/>
      <c r="C88" s="313" t="s">
        <v>3165</v>
      </c>
      <c r="D88" s="313"/>
      <c r="E88" s="313"/>
      <c r="F88" s="334" t="s">
        <v>3146</v>
      </c>
      <c r="G88" s="333"/>
      <c r="H88" s="313" t="s">
        <v>3166</v>
      </c>
      <c r="I88" s="313" t="s">
        <v>3142</v>
      </c>
      <c r="J88" s="313">
        <v>50</v>
      </c>
      <c r="K88" s="326"/>
    </row>
    <row r="89" ht="15" customHeight="1">
      <c r="B89" s="335"/>
      <c r="C89" s="313" t="s">
        <v>3167</v>
      </c>
      <c r="D89" s="313"/>
      <c r="E89" s="313"/>
      <c r="F89" s="334" t="s">
        <v>3146</v>
      </c>
      <c r="G89" s="333"/>
      <c r="H89" s="313" t="s">
        <v>3167</v>
      </c>
      <c r="I89" s="313" t="s">
        <v>3142</v>
      </c>
      <c r="J89" s="313">
        <v>50</v>
      </c>
      <c r="K89" s="326"/>
    </row>
    <row r="90" ht="15" customHeight="1">
      <c r="B90" s="335"/>
      <c r="C90" s="313" t="s">
        <v>149</v>
      </c>
      <c r="D90" s="313"/>
      <c r="E90" s="313"/>
      <c r="F90" s="334" t="s">
        <v>3146</v>
      </c>
      <c r="G90" s="333"/>
      <c r="H90" s="313" t="s">
        <v>3168</v>
      </c>
      <c r="I90" s="313" t="s">
        <v>3142</v>
      </c>
      <c r="J90" s="313">
        <v>255</v>
      </c>
      <c r="K90" s="326"/>
    </row>
    <row r="91" ht="15" customHeight="1">
      <c r="B91" s="335"/>
      <c r="C91" s="313" t="s">
        <v>3169</v>
      </c>
      <c r="D91" s="313"/>
      <c r="E91" s="313"/>
      <c r="F91" s="334" t="s">
        <v>3140</v>
      </c>
      <c r="G91" s="333"/>
      <c r="H91" s="313" t="s">
        <v>3170</v>
      </c>
      <c r="I91" s="313" t="s">
        <v>3171</v>
      </c>
      <c r="J91" s="313"/>
      <c r="K91" s="326"/>
    </row>
    <row r="92" ht="15" customHeight="1">
      <c r="B92" s="335"/>
      <c r="C92" s="313" t="s">
        <v>3172</v>
      </c>
      <c r="D92" s="313"/>
      <c r="E92" s="313"/>
      <c r="F92" s="334" t="s">
        <v>3140</v>
      </c>
      <c r="G92" s="333"/>
      <c r="H92" s="313" t="s">
        <v>3173</v>
      </c>
      <c r="I92" s="313" t="s">
        <v>3174</v>
      </c>
      <c r="J92" s="313"/>
      <c r="K92" s="326"/>
    </row>
    <row r="93" ht="15" customHeight="1">
      <c r="B93" s="335"/>
      <c r="C93" s="313" t="s">
        <v>3175</v>
      </c>
      <c r="D93" s="313"/>
      <c r="E93" s="313"/>
      <c r="F93" s="334" t="s">
        <v>3140</v>
      </c>
      <c r="G93" s="333"/>
      <c r="H93" s="313" t="s">
        <v>3175</v>
      </c>
      <c r="I93" s="313" t="s">
        <v>3174</v>
      </c>
      <c r="J93" s="313"/>
      <c r="K93" s="326"/>
    </row>
    <row r="94" ht="15" customHeight="1">
      <c r="B94" s="335"/>
      <c r="C94" s="313" t="s">
        <v>48</v>
      </c>
      <c r="D94" s="313"/>
      <c r="E94" s="313"/>
      <c r="F94" s="334" t="s">
        <v>3140</v>
      </c>
      <c r="G94" s="333"/>
      <c r="H94" s="313" t="s">
        <v>3176</v>
      </c>
      <c r="I94" s="313" t="s">
        <v>3174</v>
      </c>
      <c r="J94" s="313"/>
      <c r="K94" s="326"/>
    </row>
    <row r="95" ht="15" customHeight="1">
      <c r="B95" s="335"/>
      <c r="C95" s="313" t="s">
        <v>58</v>
      </c>
      <c r="D95" s="313"/>
      <c r="E95" s="313"/>
      <c r="F95" s="334" t="s">
        <v>3140</v>
      </c>
      <c r="G95" s="333"/>
      <c r="H95" s="313" t="s">
        <v>3177</v>
      </c>
      <c r="I95" s="313" t="s">
        <v>3174</v>
      </c>
      <c r="J95" s="313"/>
      <c r="K95" s="326"/>
    </row>
    <row r="96" ht="15" customHeight="1">
      <c r="B96" s="338"/>
      <c r="C96" s="339"/>
      <c r="D96" s="339"/>
      <c r="E96" s="339"/>
      <c r="F96" s="339"/>
      <c r="G96" s="339"/>
      <c r="H96" s="339"/>
      <c r="I96" s="339"/>
      <c r="J96" s="339"/>
      <c r="K96" s="340"/>
    </row>
    <row r="97" ht="18.75" customHeight="1">
      <c r="B97" s="341"/>
      <c r="C97" s="342"/>
      <c r="D97" s="342"/>
      <c r="E97" s="342"/>
      <c r="F97" s="342"/>
      <c r="G97" s="342"/>
      <c r="H97" s="342"/>
      <c r="I97" s="342"/>
      <c r="J97" s="342"/>
      <c r="K97" s="341"/>
    </row>
    <row r="98" ht="18.75" customHeight="1">
      <c r="B98" s="320"/>
      <c r="C98" s="320"/>
      <c r="D98" s="320"/>
      <c r="E98" s="320"/>
      <c r="F98" s="320"/>
      <c r="G98" s="320"/>
      <c r="H98" s="320"/>
      <c r="I98" s="320"/>
      <c r="J98" s="320"/>
      <c r="K98" s="320"/>
    </row>
    <row r="99" ht="7.5" customHeight="1">
      <c r="B99" s="321"/>
      <c r="C99" s="322"/>
      <c r="D99" s="322"/>
      <c r="E99" s="322"/>
      <c r="F99" s="322"/>
      <c r="G99" s="322"/>
      <c r="H99" s="322"/>
      <c r="I99" s="322"/>
      <c r="J99" s="322"/>
      <c r="K99" s="323"/>
    </row>
    <row r="100" ht="45" customHeight="1">
      <c r="B100" s="324"/>
      <c r="C100" s="325" t="s">
        <v>3178</v>
      </c>
      <c r="D100" s="325"/>
      <c r="E100" s="325"/>
      <c r="F100" s="325"/>
      <c r="G100" s="325"/>
      <c r="H100" s="325"/>
      <c r="I100" s="325"/>
      <c r="J100" s="325"/>
      <c r="K100" s="326"/>
    </row>
    <row r="101" ht="17.25" customHeight="1">
      <c r="B101" s="324"/>
      <c r="C101" s="327" t="s">
        <v>3134</v>
      </c>
      <c r="D101" s="327"/>
      <c r="E101" s="327"/>
      <c r="F101" s="327" t="s">
        <v>3135</v>
      </c>
      <c r="G101" s="328"/>
      <c r="H101" s="327" t="s">
        <v>144</v>
      </c>
      <c r="I101" s="327" t="s">
        <v>67</v>
      </c>
      <c r="J101" s="327" t="s">
        <v>3136</v>
      </c>
      <c r="K101" s="326"/>
    </row>
    <row r="102" ht="17.25" customHeight="1">
      <c r="B102" s="324"/>
      <c r="C102" s="329" t="s">
        <v>3137</v>
      </c>
      <c r="D102" s="329"/>
      <c r="E102" s="329"/>
      <c r="F102" s="330" t="s">
        <v>3138</v>
      </c>
      <c r="G102" s="331"/>
      <c r="H102" s="329"/>
      <c r="I102" s="329"/>
      <c r="J102" s="329" t="s">
        <v>3139</v>
      </c>
      <c r="K102" s="326"/>
    </row>
    <row r="103" ht="5.25" customHeight="1">
      <c r="B103" s="324"/>
      <c r="C103" s="327"/>
      <c r="D103" s="327"/>
      <c r="E103" s="327"/>
      <c r="F103" s="327"/>
      <c r="G103" s="343"/>
      <c r="H103" s="327"/>
      <c r="I103" s="327"/>
      <c r="J103" s="327"/>
      <c r="K103" s="326"/>
    </row>
    <row r="104" ht="15" customHeight="1">
      <c r="B104" s="324"/>
      <c r="C104" s="313" t="s">
        <v>63</v>
      </c>
      <c r="D104" s="332"/>
      <c r="E104" s="332"/>
      <c r="F104" s="334" t="s">
        <v>3140</v>
      </c>
      <c r="G104" s="343"/>
      <c r="H104" s="313" t="s">
        <v>3179</v>
      </c>
      <c r="I104" s="313" t="s">
        <v>3142</v>
      </c>
      <c r="J104" s="313">
        <v>20</v>
      </c>
      <c r="K104" s="326"/>
    </row>
    <row r="105" ht="15" customHeight="1">
      <c r="B105" s="324"/>
      <c r="C105" s="313" t="s">
        <v>3143</v>
      </c>
      <c r="D105" s="313"/>
      <c r="E105" s="313"/>
      <c r="F105" s="334" t="s">
        <v>3140</v>
      </c>
      <c r="G105" s="313"/>
      <c r="H105" s="313" t="s">
        <v>3179</v>
      </c>
      <c r="I105" s="313" t="s">
        <v>3142</v>
      </c>
      <c r="J105" s="313">
        <v>120</v>
      </c>
      <c r="K105" s="326"/>
    </row>
    <row r="106" ht="15" customHeight="1">
      <c r="B106" s="335"/>
      <c r="C106" s="313" t="s">
        <v>3145</v>
      </c>
      <c r="D106" s="313"/>
      <c r="E106" s="313"/>
      <c r="F106" s="334" t="s">
        <v>3146</v>
      </c>
      <c r="G106" s="313"/>
      <c r="H106" s="313" t="s">
        <v>3179</v>
      </c>
      <c r="I106" s="313" t="s">
        <v>3142</v>
      </c>
      <c r="J106" s="313">
        <v>50</v>
      </c>
      <c r="K106" s="326"/>
    </row>
    <row r="107" ht="15" customHeight="1">
      <c r="B107" s="335"/>
      <c r="C107" s="313" t="s">
        <v>3148</v>
      </c>
      <c r="D107" s="313"/>
      <c r="E107" s="313"/>
      <c r="F107" s="334" t="s">
        <v>3140</v>
      </c>
      <c r="G107" s="313"/>
      <c r="H107" s="313" t="s">
        <v>3179</v>
      </c>
      <c r="I107" s="313" t="s">
        <v>3150</v>
      </c>
      <c r="J107" s="313"/>
      <c r="K107" s="326"/>
    </row>
    <row r="108" ht="15" customHeight="1">
      <c r="B108" s="335"/>
      <c r="C108" s="313" t="s">
        <v>3159</v>
      </c>
      <c r="D108" s="313"/>
      <c r="E108" s="313"/>
      <c r="F108" s="334" t="s">
        <v>3146</v>
      </c>
      <c r="G108" s="313"/>
      <c r="H108" s="313" t="s">
        <v>3179</v>
      </c>
      <c r="I108" s="313" t="s">
        <v>3142</v>
      </c>
      <c r="J108" s="313">
        <v>50</v>
      </c>
      <c r="K108" s="326"/>
    </row>
    <row r="109" ht="15" customHeight="1">
      <c r="B109" s="335"/>
      <c r="C109" s="313" t="s">
        <v>3167</v>
      </c>
      <c r="D109" s="313"/>
      <c r="E109" s="313"/>
      <c r="F109" s="334" t="s">
        <v>3146</v>
      </c>
      <c r="G109" s="313"/>
      <c r="H109" s="313" t="s">
        <v>3179</v>
      </c>
      <c r="I109" s="313" t="s">
        <v>3142</v>
      </c>
      <c r="J109" s="313">
        <v>50</v>
      </c>
      <c r="K109" s="326"/>
    </row>
    <row r="110" ht="15" customHeight="1">
      <c r="B110" s="335"/>
      <c r="C110" s="313" t="s">
        <v>3165</v>
      </c>
      <c r="D110" s="313"/>
      <c r="E110" s="313"/>
      <c r="F110" s="334" t="s">
        <v>3146</v>
      </c>
      <c r="G110" s="313"/>
      <c r="H110" s="313" t="s">
        <v>3179</v>
      </c>
      <c r="I110" s="313" t="s">
        <v>3142</v>
      </c>
      <c r="J110" s="313">
        <v>50</v>
      </c>
      <c r="K110" s="326"/>
    </row>
    <row r="111" ht="15" customHeight="1">
      <c r="B111" s="335"/>
      <c r="C111" s="313" t="s">
        <v>63</v>
      </c>
      <c r="D111" s="313"/>
      <c r="E111" s="313"/>
      <c r="F111" s="334" t="s">
        <v>3140</v>
      </c>
      <c r="G111" s="313"/>
      <c r="H111" s="313" t="s">
        <v>3180</v>
      </c>
      <c r="I111" s="313" t="s">
        <v>3142</v>
      </c>
      <c r="J111" s="313">
        <v>20</v>
      </c>
      <c r="K111" s="326"/>
    </row>
    <row r="112" ht="15" customHeight="1">
      <c r="B112" s="335"/>
      <c r="C112" s="313" t="s">
        <v>3181</v>
      </c>
      <c r="D112" s="313"/>
      <c r="E112" s="313"/>
      <c r="F112" s="334" t="s">
        <v>3140</v>
      </c>
      <c r="G112" s="313"/>
      <c r="H112" s="313" t="s">
        <v>3182</v>
      </c>
      <c r="I112" s="313" t="s">
        <v>3142</v>
      </c>
      <c r="J112" s="313">
        <v>120</v>
      </c>
      <c r="K112" s="326"/>
    </row>
    <row r="113" ht="15" customHeight="1">
      <c r="B113" s="335"/>
      <c r="C113" s="313" t="s">
        <v>48</v>
      </c>
      <c r="D113" s="313"/>
      <c r="E113" s="313"/>
      <c r="F113" s="334" t="s">
        <v>3140</v>
      </c>
      <c r="G113" s="313"/>
      <c r="H113" s="313" t="s">
        <v>3183</v>
      </c>
      <c r="I113" s="313" t="s">
        <v>3174</v>
      </c>
      <c r="J113" s="313"/>
      <c r="K113" s="326"/>
    </row>
    <row r="114" ht="15" customHeight="1">
      <c r="B114" s="335"/>
      <c r="C114" s="313" t="s">
        <v>58</v>
      </c>
      <c r="D114" s="313"/>
      <c r="E114" s="313"/>
      <c r="F114" s="334" t="s">
        <v>3140</v>
      </c>
      <c r="G114" s="313"/>
      <c r="H114" s="313" t="s">
        <v>3184</v>
      </c>
      <c r="I114" s="313" t="s">
        <v>3174</v>
      </c>
      <c r="J114" s="313"/>
      <c r="K114" s="326"/>
    </row>
    <row r="115" ht="15" customHeight="1">
      <c r="B115" s="335"/>
      <c r="C115" s="313" t="s">
        <v>67</v>
      </c>
      <c r="D115" s="313"/>
      <c r="E115" s="313"/>
      <c r="F115" s="334" t="s">
        <v>3140</v>
      </c>
      <c r="G115" s="313"/>
      <c r="H115" s="313" t="s">
        <v>3185</v>
      </c>
      <c r="I115" s="313" t="s">
        <v>3186</v>
      </c>
      <c r="J115" s="313"/>
      <c r="K115" s="326"/>
    </row>
    <row r="116" ht="15" customHeight="1">
      <c r="B116" s="338"/>
      <c r="C116" s="344"/>
      <c r="D116" s="344"/>
      <c r="E116" s="344"/>
      <c r="F116" s="344"/>
      <c r="G116" s="344"/>
      <c r="H116" s="344"/>
      <c r="I116" s="344"/>
      <c r="J116" s="344"/>
      <c r="K116" s="340"/>
    </row>
    <row r="117" ht="18.75" customHeight="1">
      <c r="B117" s="345"/>
      <c r="C117" s="309"/>
      <c r="D117" s="309"/>
      <c r="E117" s="309"/>
      <c r="F117" s="346"/>
      <c r="G117" s="309"/>
      <c r="H117" s="309"/>
      <c r="I117" s="309"/>
      <c r="J117" s="309"/>
      <c r="K117" s="345"/>
    </row>
    <row r="118" ht="18.75" customHeight="1">
      <c r="B118" s="320"/>
      <c r="C118" s="320"/>
      <c r="D118" s="320"/>
      <c r="E118" s="320"/>
      <c r="F118" s="320"/>
      <c r="G118" s="320"/>
      <c r="H118" s="320"/>
      <c r="I118" s="320"/>
      <c r="J118" s="320"/>
      <c r="K118" s="320"/>
    </row>
    <row r="119" ht="7.5" customHeight="1">
      <c r="B119" s="347"/>
      <c r="C119" s="348"/>
      <c r="D119" s="348"/>
      <c r="E119" s="348"/>
      <c r="F119" s="348"/>
      <c r="G119" s="348"/>
      <c r="H119" s="348"/>
      <c r="I119" s="348"/>
      <c r="J119" s="348"/>
      <c r="K119" s="349"/>
    </row>
    <row r="120" ht="45" customHeight="1">
      <c r="B120" s="350"/>
      <c r="C120" s="303" t="s">
        <v>3187</v>
      </c>
      <c r="D120" s="303"/>
      <c r="E120" s="303"/>
      <c r="F120" s="303"/>
      <c r="G120" s="303"/>
      <c r="H120" s="303"/>
      <c r="I120" s="303"/>
      <c r="J120" s="303"/>
      <c r="K120" s="351"/>
    </row>
    <row r="121" ht="17.25" customHeight="1">
      <c r="B121" s="352"/>
      <c r="C121" s="327" t="s">
        <v>3134</v>
      </c>
      <c r="D121" s="327"/>
      <c r="E121" s="327"/>
      <c r="F121" s="327" t="s">
        <v>3135</v>
      </c>
      <c r="G121" s="328"/>
      <c r="H121" s="327" t="s">
        <v>144</v>
      </c>
      <c r="I121" s="327" t="s">
        <v>67</v>
      </c>
      <c r="J121" s="327" t="s">
        <v>3136</v>
      </c>
      <c r="K121" s="353"/>
    </row>
    <row r="122" ht="17.25" customHeight="1">
      <c r="B122" s="352"/>
      <c r="C122" s="329" t="s">
        <v>3137</v>
      </c>
      <c r="D122" s="329"/>
      <c r="E122" s="329"/>
      <c r="F122" s="330" t="s">
        <v>3138</v>
      </c>
      <c r="G122" s="331"/>
      <c r="H122" s="329"/>
      <c r="I122" s="329"/>
      <c r="J122" s="329" t="s">
        <v>3139</v>
      </c>
      <c r="K122" s="353"/>
    </row>
    <row r="123" ht="5.25" customHeight="1">
      <c r="B123" s="354"/>
      <c r="C123" s="332"/>
      <c r="D123" s="332"/>
      <c r="E123" s="332"/>
      <c r="F123" s="332"/>
      <c r="G123" s="313"/>
      <c r="H123" s="332"/>
      <c r="I123" s="332"/>
      <c r="J123" s="332"/>
      <c r="K123" s="355"/>
    </row>
    <row r="124" ht="15" customHeight="1">
      <c r="B124" s="354"/>
      <c r="C124" s="313" t="s">
        <v>3143</v>
      </c>
      <c r="D124" s="332"/>
      <c r="E124" s="332"/>
      <c r="F124" s="334" t="s">
        <v>3140</v>
      </c>
      <c r="G124" s="313"/>
      <c r="H124" s="313" t="s">
        <v>3179</v>
      </c>
      <c r="I124" s="313" t="s">
        <v>3142</v>
      </c>
      <c r="J124" s="313">
        <v>120</v>
      </c>
      <c r="K124" s="356"/>
    </row>
    <row r="125" ht="15" customHeight="1">
      <c r="B125" s="354"/>
      <c r="C125" s="313" t="s">
        <v>3188</v>
      </c>
      <c r="D125" s="313"/>
      <c r="E125" s="313"/>
      <c r="F125" s="334" t="s">
        <v>3140</v>
      </c>
      <c r="G125" s="313"/>
      <c r="H125" s="313" t="s">
        <v>3189</v>
      </c>
      <c r="I125" s="313" t="s">
        <v>3142</v>
      </c>
      <c r="J125" s="313" t="s">
        <v>3190</v>
      </c>
      <c r="K125" s="356"/>
    </row>
    <row r="126" ht="15" customHeight="1">
      <c r="B126" s="354"/>
      <c r="C126" s="313" t="s">
        <v>3089</v>
      </c>
      <c r="D126" s="313"/>
      <c r="E126" s="313"/>
      <c r="F126" s="334" t="s">
        <v>3140</v>
      </c>
      <c r="G126" s="313"/>
      <c r="H126" s="313" t="s">
        <v>3191</v>
      </c>
      <c r="I126" s="313" t="s">
        <v>3142</v>
      </c>
      <c r="J126" s="313" t="s">
        <v>3190</v>
      </c>
      <c r="K126" s="356"/>
    </row>
    <row r="127" ht="15" customHeight="1">
      <c r="B127" s="354"/>
      <c r="C127" s="313" t="s">
        <v>3151</v>
      </c>
      <c r="D127" s="313"/>
      <c r="E127" s="313"/>
      <c r="F127" s="334" t="s">
        <v>3146</v>
      </c>
      <c r="G127" s="313"/>
      <c r="H127" s="313" t="s">
        <v>3152</v>
      </c>
      <c r="I127" s="313" t="s">
        <v>3142</v>
      </c>
      <c r="J127" s="313">
        <v>15</v>
      </c>
      <c r="K127" s="356"/>
    </row>
    <row r="128" ht="15" customHeight="1">
      <c r="B128" s="354"/>
      <c r="C128" s="336" t="s">
        <v>3153</v>
      </c>
      <c r="D128" s="336"/>
      <c r="E128" s="336"/>
      <c r="F128" s="337" t="s">
        <v>3146</v>
      </c>
      <c r="G128" s="336"/>
      <c r="H128" s="336" t="s">
        <v>3154</v>
      </c>
      <c r="I128" s="336" t="s">
        <v>3142</v>
      </c>
      <c r="J128" s="336">
        <v>15</v>
      </c>
      <c r="K128" s="356"/>
    </row>
    <row r="129" ht="15" customHeight="1">
      <c r="B129" s="354"/>
      <c r="C129" s="336" t="s">
        <v>3155</v>
      </c>
      <c r="D129" s="336"/>
      <c r="E129" s="336"/>
      <c r="F129" s="337" t="s">
        <v>3146</v>
      </c>
      <c r="G129" s="336"/>
      <c r="H129" s="336" t="s">
        <v>3156</v>
      </c>
      <c r="I129" s="336" t="s">
        <v>3142</v>
      </c>
      <c r="J129" s="336">
        <v>20</v>
      </c>
      <c r="K129" s="356"/>
    </row>
    <row r="130" ht="15" customHeight="1">
      <c r="B130" s="354"/>
      <c r="C130" s="336" t="s">
        <v>3157</v>
      </c>
      <c r="D130" s="336"/>
      <c r="E130" s="336"/>
      <c r="F130" s="337" t="s">
        <v>3146</v>
      </c>
      <c r="G130" s="336"/>
      <c r="H130" s="336" t="s">
        <v>3158</v>
      </c>
      <c r="I130" s="336" t="s">
        <v>3142</v>
      </c>
      <c r="J130" s="336">
        <v>20</v>
      </c>
      <c r="K130" s="356"/>
    </row>
    <row r="131" ht="15" customHeight="1">
      <c r="B131" s="354"/>
      <c r="C131" s="313" t="s">
        <v>3145</v>
      </c>
      <c r="D131" s="313"/>
      <c r="E131" s="313"/>
      <c r="F131" s="334" t="s">
        <v>3146</v>
      </c>
      <c r="G131" s="313"/>
      <c r="H131" s="313" t="s">
        <v>3179</v>
      </c>
      <c r="I131" s="313" t="s">
        <v>3142</v>
      </c>
      <c r="J131" s="313">
        <v>50</v>
      </c>
      <c r="K131" s="356"/>
    </row>
    <row r="132" ht="15" customHeight="1">
      <c r="B132" s="354"/>
      <c r="C132" s="313" t="s">
        <v>3159</v>
      </c>
      <c r="D132" s="313"/>
      <c r="E132" s="313"/>
      <c r="F132" s="334" t="s">
        <v>3146</v>
      </c>
      <c r="G132" s="313"/>
      <c r="H132" s="313" t="s">
        <v>3179</v>
      </c>
      <c r="I132" s="313" t="s">
        <v>3142</v>
      </c>
      <c r="J132" s="313">
        <v>50</v>
      </c>
      <c r="K132" s="356"/>
    </row>
    <row r="133" ht="15" customHeight="1">
      <c r="B133" s="354"/>
      <c r="C133" s="313" t="s">
        <v>3165</v>
      </c>
      <c r="D133" s="313"/>
      <c r="E133" s="313"/>
      <c r="F133" s="334" t="s">
        <v>3146</v>
      </c>
      <c r="G133" s="313"/>
      <c r="H133" s="313" t="s">
        <v>3179</v>
      </c>
      <c r="I133" s="313" t="s">
        <v>3142</v>
      </c>
      <c r="J133" s="313">
        <v>50</v>
      </c>
      <c r="K133" s="356"/>
    </row>
    <row r="134" ht="15" customHeight="1">
      <c r="B134" s="354"/>
      <c r="C134" s="313" t="s">
        <v>3167</v>
      </c>
      <c r="D134" s="313"/>
      <c r="E134" s="313"/>
      <c r="F134" s="334" t="s">
        <v>3146</v>
      </c>
      <c r="G134" s="313"/>
      <c r="H134" s="313" t="s">
        <v>3179</v>
      </c>
      <c r="I134" s="313" t="s">
        <v>3142</v>
      </c>
      <c r="J134" s="313">
        <v>50</v>
      </c>
      <c r="K134" s="356"/>
    </row>
    <row r="135" ht="15" customHeight="1">
      <c r="B135" s="354"/>
      <c r="C135" s="313" t="s">
        <v>149</v>
      </c>
      <c r="D135" s="313"/>
      <c r="E135" s="313"/>
      <c r="F135" s="334" t="s">
        <v>3146</v>
      </c>
      <c r="G135" s="313"/>
      <c r="H135" s="313" t="s">
        <v>3192</v>
      </c>
      <c r="I135" s="313" t="s">
        <v>3142</v>
      </c>
      <c r="J135" s="313">
        <v>255</v>
      </c>
      <c r="K135" s="356"/>
    </row>
    <row r="136" ht="15" customHeight="1">
      <c r="B136" s="354"/>
      <c r="C136" s="313" t="s">
        <v>3169</v>
      </c>
      <c r="D136" s="313"/>
      <c r="E136" s="313"/>
      <c r="F136" s="334" t="s">
        <v>3140</v>
      </c>
      <c r="G136" s="313"/>
      <c r="H136" s="313" t="s">
        <v>3193</v>
      </c>
      <c r="I136" s="313" t="s">
        <v>3171</v>
      </c>
      <c r="J136" s="313"/>
      <c r="K136" s="356"/>
    </row>
    <row r="137" ht="15" customHeight="1">
      <c r="B137" s="354"/>
      <c r="C137" s="313" t="s">
        <v>3172</v>
      </c>
      <c r="D137" s="313"/>
      <c r="E137" s="313"/>
      <c r="F137" s="334" t="s">
        <v>3140</v>
      </c>
      <c r="G137" s="313"/>
      <c r="H137" s="313" t="s">
        <v>3194</v>
      </c>
      <c r="I137" s="313" t="s">
        <v>3174</v>
      </c>
      <c r="J137" s="313"/>
      <c r="K137" s="356"/>
    </row>
    <row r="138" ht="15" customHeight="1">
      <c r="B138" s="354"/>
      <c r="C138" s="313" t="s">
        <v>3175</v>
      </c>
      <c r="D138" s="313"/>
      <c r="E138" s="313"/>
      <c r="F138" s="334" t="s">
        <v>3140</v>
      </c>
      <c r="G138" s="313"/>
      <c r="H138" s="313" t="s">
        <v>3175</v>
      </c>
      <c r="I138" s="313" t="s">
        <v>3174</v>
      </c>
      <c r="J138" s="313"/>
      <c r="K138" s="356"/>
    </row>
    <row r="139" ht="15" customHeight="1">
      <c r="B139" s="354"/>
      <c r="C139" s="313" t="s">
        <v>48</v>
      </c>
      <c r="D139" s="313"/>
      <c r="E139" s="313"/>
      <c r="F139" s="334" t="s">
        <v>3140</v>
      </c>
      <c r="G139" s="313"/>
      <c r="H139" s="313" t="s">
        <v>3195</v>
      </c>
      <c r="I139" s="313" t="s">
        <v>3174</v>
      </c>
      <c r="J139" s="313"/>
      <c r="K139" s="356"/>
    </row>
    <row r="140" ht="15" customHeight="1">
      <c r="B140" s="354"/>
      <c r="C140" s="313" t="s">
        <v>3196</v>
      </c>
      <c r="D140" s="313"/>
      <c r="E140" s="313"/>
      <c r="F140" s="334" t="s">
        <v>3140</v>
      </c>
      <c r="G140" s="313"/>
      <c r="H140" s="313" t="s">
        <v>3197</v>
      </c>
      <c r="I140" s="313" t="s">
        <v>3174</v>
      </c>
      <c r="J140" s="313"/>
      <c r="K140" s="356"/>
    </row>
    <row r="141" ht="15" customHeight="1">
      <c r="B141" s="357"/>
      <c r="C141" s="358"/>
      <c r="D141" s="358"/>
      <c r="E141" s="358"/>
      <c r="F141" s="358"/>
      <c r="G141" s="358"/>
      <c r="H141" s="358"/>
      <c r="I141" s="358"/>
      <c r="J141" s="358"/>
      <c r="K141" s="359"/>
    </row>
    <row r="142" ht="18.75" customHeight="1">
      <c r="B142" s="309"/>
      <c r="C142" s="309"/>
      <c r="D142" s="309"/>
      <c r="E142" s="309"/>
      <c r="F142" s="346"/>
      <c r="G142" s="309"/>
      <c r="H142" s="309"/>
      <c r="I142" s="309"/>
      <c r="J142" s="309"/>
      <c r="K142" s="309"/>
    </row>
    <row r="143" ht="18.75" customHeight="1">
      <c r="B143" s="320"/>
      <c r="C143" s="320"/>
      <c r="D143" s="320"/>
      <c r="E143" s="320"/>
      <c r="F143" s="320"/>
      <c r="G143" s="320"/>
      <c r="H143" s="320"/>
      <c r="I143" s="320"/>
      <c r="J143" s="320"/>
      <c r="K143" s="320"/>
    </row>
    <row r="144" ht="7.5" customHeight="1">
      <c r="B144" s="321"/>
      <c r="C144" s="322"/>
      <c r="D144" s="322"/>
      <c r="E144" s="322"/>
      <c r="F144" s="322"/>
      <c r="G144" s="322"/>
      <c r="H144" s="322"/>
      <c r="I144" s="322"/>
      <c r="J144" s="322"/>
      <c r="K144" s="323"/>
    </row>
    <row r="145" ht="45" customHeight="1">
      <c r="B145" s="324"/>
      <c r="C145" s="325" t="s">
        <v>3198</v>
      </c>
      <c r="D145" s="325"/>
      <c r="E145" s="325"/>
      <c r="F145" s="325"/>
      <c r="G145" s="325"/>
      <c r="H145" s="325"/>
      <c r="I145" s="325"/>
      <c r="J145" s="325"/>
      <c r="K145" s="326"/>
    </row>
    <row r="146" ht="17.25" customHeight="1">
      <c r="B146" s="324"/>
      <c r="C146" s="327" t="s">
        <v>3134</v>
      </c>
      <c r="D146" s="327"/>
      <c r="E146" s="327"/>
      <c r="F146" s="327" t="s">
        <v>3135</v>
      </c>
      <c r="G146" s="328"/>
      <c r="H146" s="327" t="s">
        <v>144</v>
      </c>
      <c r="I146" s="327" t="s">
        <v>67</v>
      </c>
      <c r="J146" s="327" t="s">
        <v>3136</v>
      </c>
      <c r="K146" s="326"/>
    </row>
    <row r="147" ht="17.25" customHeight="1">
      <c r="B147" s="324"/>
      <c r="C147" s="329" t="s">
        <v>3137</v>
      </c>
      <c r="D147" s="329"/>
      <c r="E147" s="329"/>
      <c r="F147" s="330" t="s">
        <v>3138</v>
      </c>
      <c r="G147" s="331"/>
      <c r="H147" s="329"/>
      <c r="I147" s="329"/>
      <c r="J147" s="329" t="s">
        <v>3139</v>
      </c>
      <c r="K147" s="326"/>
    </row>
    <row r="148" ht="5.25" customHeight="1">
      <c r="B148" s="335"/>
      <c r="C148" s="332"/>
      <c r="D148" s="332"/>
      <c r="E148" s="332"/>
      <c r="F148" s="332"/>
      <c r="G148" s="333"/>
      <c r="H148" s="332"/>
      <c r="I148" s="332"/>
      <c r="J148" s="332"/>
      <c r="K148" s="356"/>
    </row>
    <row r="149" ht="15" customHeight="1">
      <c r="B149" s="335"/>
      <c r="C149" s="360" t="s">
        <v>3143</v>
      </c>
      <c r="D149" s="313"/>
      <c r="E149" s="313"/>
      <c r="F149" s="361" t="s">
        <v>3140</v>
      </c>
      <c r="G149" s="313"/>
      <c r="H149" s="360" t="s">
        <v>3179</v>
      </c>
      <c r="I149" s="360" t="s">
        <v>3142</v>
      </c>
      <c r="J149" s="360">
        <v>120</v>
      </c>
      <c r="K149" s="356"/>
    </row>
    <row r="150" ht="15" customHeight="1">
      <c r="B150" s="335"/>
      <c r="C150" s="360" t="s">
        <v>3188</v>
      </c>
      <c r="D150" s="313"/>
      <c r="E150" s="313"/>
      <c r="F150" s="361" t="s">
        <v>3140</v>
      </c>
      <c r="G150" s="313"/>
      <c r="H150" s="360" t="s">
        <v>3199</v>
      </c>
      <c r="I150" s="360" t="s">
        <v>3142</v>
      </c>
      <c r="J150" s="360" t="s">
        <v>3190</v>
      </c>
      <c r="K150" s="356"/>
    </row>
    <row r="151" ht="15" customHeight="1">
      <c r="B151" s="335"/>
      <c r="C151" s="360" t="s">
        <v>3089</v>
      </c>
      <c r="D151" s="313"/>
      <c r="E151" s="313"/>
      <c r="F151" s="361" t="s">
        <v>3140</v>
      </c>
      <c r="G151" s="313"/>
      <c r="H151" s="360" t="s">
        <v>3200</v>
      </c>
      <c r="I151" s="360" t="s">
        <v>3142</v>
      </c>
      <c r="J151" s="360" t="s">
        <v>3190</v>
      </c>
      <c r="K151" s="356"/>
    </row>
    <row r="152" ht="15" customHeight="1">
      <c r="B152" s="335"/>
      <c r="C152" s="360" t="s">
        <v>3145</v>
      </c>
      <c r="D152" s="313"/>
      <c r="E152" s="313"/>
      <c r="F152" s="361" t="s">
        <v>3146</v>
      </c>
      <c r="G152" s="313"/>
      <c r="H152" s="360" t="s">
        <v>3179</v>
      </c>
      <c r="I152" s="360" t="s">
        <v>3142</v>
      </c>
      <c r="J152" s="360">
        <v>50</v>
      </c>
      <c r="K152" s="356"/>
    </row>
    <row r="153" ht="15" customHeight="1">
      <c r="B153" s="335"/>
      <c r="C153" s="360" t="s">
        <v>3148</v>
      </c>
      <c r="D153" s="313"/>
      <c r="E153" s="313"/>
      <c r="F153" s="361" t="s">
        <v>3140</v>
      </c>
      <c r="G153" s="313"/>
      <c r="H153" s="360" t="s">
        <v>3179</v>
      </c>
      <c r="I153" s="360" t="s">
        <v>3150</v>
      </c>
      <c r="J153" s="360"/>
      <c r="K153" s="356"/>
    </row>
    <row r="154" ht="15" customHeight="1">
      <c r="B154" s="335"/>
      <c r="C154" s="360" t="s">
        <v>3159</v>
      </c>
      <c r="D154" s="313"/>
      <c r="E154" s="313"/>
      <c r="F154" s="361" t="s">
        <v>3146</v>
      </c>
      <c r="G154" s="313"/>
      <c r="H154" s="360" t="s">
        <v>3179</v>
      </c>
      <c r="I154" s="360" t="s">
        <v>3142</v>
      </c>
      <c r="J154" s="360">
        <v>50</v>
      </c>
      <c r="K154" s="356"/>
    </row>
    <row r="155" ht="15" customHeight="1">
      <c r="B155" s="335"/>
      <c r="C155" s="360" t="s">
        <v>3167</v>
      </c>
      <c r="D155" s="313"/>
      <c r="E155" s="313"/>
      <c r="F155" s="361" t="s">
        <v>3146</v>
      </c>
      <c r="G155" s="313"/>
      <c r="H155" s="360" t="s">
        <v>3179</v>
      </c>
      <c r="I155" s="360" t="s">
        <v>3142</v>
      </c>
      <c r="J155" s="360">
        <v>50</v>
      </c>
      <c r="K155" s="356"/>
    </row>
    <row r="156" ht="15" customHeight="1">
      <c r="B156" s="335"/>
      <c r="C156" s="360" t="s">
        <v>3165</v>
      </c>
      <c r="D156" s="313"/>
      <c r="E156" s="313"/>
      <c r="F156" s="361" t="s">
        <v>3146</v>
      </c>
      <c r="G156" s="313"/>
      <c r="H156" s="360" t="s">
        <v>3179</v>
      </c>
      <c r="I156" s="360" t="s">
        <v>3142</v>
      </c>
      <c r="J156" s="360">
        <v>50</v>
      </c>
      <c r="K156" s="356"/>
    </row>
    <row r="157" ht="15" customHeight="1">
      <c r="B157" s="335"/>
      <c r="C157" s="360" t="s">
        <v>138</v>
      </c>
      <c r="D157" s="313"/>
      <c r="E157" s="313"/>
      <c r="F157" s="361" t="s">
        <v>3140</v>
      </c>
      <c r="G157" s="313"/>
      <c r="H157" s="360" t="s">
        <v>3201</v>
      </c>
      <c r="I157" s="360" t="s">
        <v>3142</v>
      </c>
      <c r="J157" s="360" t="s">
        <v>3202</v>
      </c>
      <c r="K157" s="356"/>
    </row>
    <row r="158" ht="15" customHeight="1">
      <c r="B158" s="335"/>
      <c r="C158" s="360" t="s">
        <v>3203</v>
      </c>
      <c r="D158" s="313"/>
      <c r="E158" s="313"/>
      <c r="F158" s="361" t="s">
        <v>3140</v>
      </c>
      <c r="G158" s="313"/>
      <c r="H158" s="360" t="s">
        <v>3204</v>
      </c>
      <c r="I158" s="360" t="s">
        <v>3174</v>
      </c>
      <c r="J158" s="360"/>
      <c r="K158" s="356"/>
    </row>
    <row r="159" ht="15" customHeight="1">
      <c r="B159" s="362"/>
      <c r="C159" s="344"/>
      <c r="D159" s="344"/>
      <c r="E159" s="344"/>
      <c r="F159" s="344"/>
      <c r="G159" s="344"/>
      <c r="H159" s="344"/>
      <c r="I159" s="344"/>
      <c r="J159" s="344"/>
      <c r="K159" s="363"/>
    </row>
    <row r="160" ht="18.75" customHeight="1">
      <c r="B160" s="309"/>
      <c r="C160" s="313"/>
      <c r="D160" s="313"/>
      <c r="E160" s="313"/>
      <c r="F160" s="334"/>
      <c r="G160" s="313"/>
      <c r="H160" s="313"/>
      <c r="I160" s="313"/>
      <c r="J160" s="313"/>
      <c r="K160" s="309"/>
    </row>
    <row r="161" ht="18.75" customHeight="1">
      <c r="B161" s="320"/>
      <c r="C161" s="320"/>
      <c r="D161" s="320"/>
      <c r="E161" s="320"/>
      <c r="F161" s="320"/>
      <c r="G161" s="320"/>
      <c r="H161" s="320"/>
      <c r="I161" s="320"/>
      <c r="J161" s="320"/>
      <c r="K161" s="320"/>
    </row>
    <row r="162" ht="7.5" customHeight="1">
      <c r="B162" s="299"/>
      <c r="C162" s="300"/>
      <c r="D162" s="300"/>
      <c r="E162" s="300"/>
      <c r="F162" s="300"/>
      <c r="G162" s="300"/>
      <c r="H162" s="300"/>
      <c r="I162" s="300"/>
      <c r="J162" s="300"/>
      <c r="K162" s="301"/>
    </row>
    <row r="163" ht="45" customHeight="1">
      <c r="B163" s="302"/>
      <c r="C163" s="303" t="s">
        <v>3205</v>
      </c>
      <c r="D163" s="303"/>
      <c r="E163" s="303"/>
      <c r="F163" s="303"/>
      <c r="G163" s="303"/>
      <c r="H163" s="303"/>
      <c r="I163" s="303"/>
      <c r="J163" s="303"/>
      <c r="K163" s="304"/>
    </row>
    <row r="164" ht="17.25" customHeight="1">
      <c r="B164" s="302"/>
      <c r="C164" s="327" t="s">
        <v>3134</v>
      </c>
      <c r="D164" s="327"/>
      <c r="E164" s="327"/>
      <c r="F164" s="327" t="s">
        <v>3135</v>
      </c>
      <c r="G164" s="364"/>
      <c r="H164" s="365" t="s">
        <v>144</v>
      </c>
      <c r="I164" s="365" t="s">
        <v>67</v>
      </c>
      <c r="J164" s="327" t="s">
        <v>3136</v>
      </c>
      <c r="K164" s="304"/>
    </row>
    <row r="165" ht="17.25" customHeight="1">
      <c r="B165" s="305"/>
      <c r="C165" s="329" t="s">
        <v>3137</v>
      </c>
      <c r="D165" s="329"/>
      <c r="E165" s="329"/>
      <c r="F165" s="330" t="s">
        <v>3138</v>
      </c>
      <c r="G165" s="366"/>
      <c r="H165" s="367"/>
      <c r="I165" s="367"/>
      <c r="J165" s="329" t="s">
        <v>3139</v>
      </c>
      <c r="K165" s="307"/>
    </row>
    <row r="166" ht="5.25" customHeight="1">
      <c r="B166" s="335"/>
      <c r="C166" s="332"/>
      <c r="D166" s="332"/>
      <c r="E166" s="332"/>
      <c r="F166" s="332"/>
      <c r="G166" s="333"/>
      <c r="H166" s="332"/>
      <c r="I166" s="332"/>
      <c r="J166" s="332"/>
      <c r="K166" s="356"/>
    </row>
    <row r="167" ht="15" customHeight="1">
      <c r="B167" s="335"/>
      <c r="C167" s="313" t="s">
        <v>3143</v>
      </c>
      <c r="D167" s="313"/>
      <c r="E167" s="313"/>
      <c r="F167" s="334" t="s">
        <v>3140</v>
      </c>
      <c r="G167" s="313"/>
      <c r="H167" s="313" t="s">
        <v>3179</v>
      </c>
      <c r="I167" s="313" t="s">
        <v>3142</v>
      </c>
      <c r="J167" s="313">
        <v>120</v>
      </c>
      <c r="K167" s="356"/>
    </row>
    <row r="168" ht="15" customHeight="1">
      <c r="B168" s="335"/>
      <c r="C168" s="313" t="s">
        <v>3188</v>
      </c>
      <c r="D168" s="313"/>
      <c r="E168" s="313"/>
      <c r="F168" s="334" t="s">
        <v>3140</v>
      </c>
      <c r="G168" s="313"/>
      <c r="H168" s="313" t="s">
        <v>3189</v>
      </c>
      <c r="I168" s="313" t="s">
        <v>3142</v>
      </c>
      <c r="J168" s="313" t="s">
        <v>3190</v>
      </c>
      <c r="K168" s="356"/>
    </row>
    <row r="169" ht="15" customHeight="1">
      <c r="B169" s="335"/>
      <c r="C169" s="313" t="s">
        <v>3089</v>
      </c>
      <c r="D169" s="313"/>
      <c r="E169" s="313"/>
      <c r="F169" s="334" t="s">
        <v>3140</v>
      </c>
      <c r="G169" s="313"/>
      <c r="H169" s="313" t="s">
        <v>3206</v>
      </c>
      <c r="I169" s="313" t="s">
        <v>3142</v>
      </c>
      <c r="J169" s="313" t="s">
        <v>3190</v>
      </c>
      <c r="K169" s="356"/>
    </row>
    <row r="170" ht="15" customHeight="1">
      <c r="B170" s="335"/>
      <c r="C170" s="313" t="s">
        <v>3145</v>
      </c>
      <c r="D170" s="313"/>
      <c r="E170" s="313"/>
      <c r="F170" s="334" t="s">
        <v>3146</v>
      </c>
      <c r="G170" s="313"/>
      <c r="H170" s="313" t="s">
        <v>3206</v>
      </c>
      <c r="I170" s="313" t="s">
        <v>3142</v>
      </c>
      <c r="J170" s="313">
        <v>50</v>
      </c>
      <c r="K170" s="356"/>
    </row>
    <row r="171" ht="15" customHeight="1">
      <c r="B171" s="335"/>
      <c r="C171" s="313" t="s">
        <v>3148</v>
      </c>
      <c r="D171" s="313"/>
      <c r="E171" s="313"/>
      <c r="F171" s="334" t="s">
        <v>3140</v>
      </c>
      <c r="G171" s="313"/>
      <c r="H171" s="313" t="s">
        <v>3206</v>
      </c>
      <c r="I171" s="313" t="s">
        <v>3150</v>
      </c>
      <c r="J171" s="313"/>
      <c r="K171" s="356"/>
    </row>
    <row r="172" ht="15" customHeight="1">
      <c r="B172" s="335"/>
      <c r="C172" s="313" t="s">
        <v>3159</v>
      </c>
      <c r="D172" s="313"/>
      <c r="E172" s="313"/>
      <c r="F172" s="334" t="s">
        <v>3146</v>
      </c>
      <c r="G172" s="313"/>
      <c r="H172" s="313" t="s">
        <v>3206</v>
      </c>
      <c r="I172" s="313" t="s">
        <v>3142</v>
      </c>
      <c r="J172" s="313">
        <v>50</v>
      </c>
      <c r="K172" s="356"/>
    </row>
    <row r="173" ht="15" customHeight="1">
      <c r="B173" s="335"/>
      <c r="C173" s="313" t="s">
        <v>3167</v>
      </c>
      <c r="D173" s="313"/>
      <c r="E173" s="313"/>
      <c r="F173" s="334" t="s">
        <v>3146</v>
      </c>
      <c r="G173" s="313"/>
      <c r="H173" s="313" t="s">
        <v>3206</v>
      </c>
      <c r="I173" s="313" t="s">
        <v>3142</v>
      </c>
      <c r="J173" s="313">
        <v>50</v>
      </c>
      <c r="K173" s="356"/>
    </row>
    <row r="174" ht="15" customHeight="1">
      <c r="B174" s="335"/>
      <c r="C174" s="313" t="s">
        <v>3165</v>
      </c>
      <c r="D174" s="313"/>
      <c r="E174" s="313"/>
      <c r="F174" s="334" t="s">
        <v>3146</v>
      </c>
      <c r="G174" s="313"/>
      <c r="H174" s="313" t="s">
        <v>3206</v>
      </c>
      <c r="I174" s="313" t="s">
        <v>3142</v>
      </c>
      <c r="J174" s="313">
        <v>50</v>
      </c>
      <c r="K174" s="356"/>
    </row>
    <row r="175" ht="15" customHeight="1">
      <c r="B175" s="335"/>
      <c r="C175" s="313" t="s">
        <v>143</v>
      </c>
      <c r="D175" s="313"/>
      <c r="E175" s="313"/>
      <c r="F175" s="334" t="s">
        <v>3140</v>
      </c>
      <c r="G175" s="313"/>
      <c r="H175" s="313" t="s">
        <v>3207</v>
      </c>
      <c r="I175" s="313" t="s">
        <v>3208</v>
      </c>
      <c r="J175" s="313"/>
      <c r="K175" s="356"/>
    </row>
    <row r="176" ht="15" customHeight="1">
      <c r="B176" s="335"/>
      <c r="C176" s="313" t="s">
        <v>67</v>
      </c>
      <c r="D176" s="313"/>
      <c r="E176" s="313"/>
      <c r="F176" s="334" t="s">
        <v>3140</v>
      </c>
      <c r="G176" s="313"/>
      <c r="H176" s="313" t="s">
        <v>3209</v>
      </c>
      <c r="I176" s="313" t="s">
        <v>3210</v>
      </c>
      <c r="J176" s="313">
        <v>1</v>
      </c>
      <c r="K176" s="356"/>
    </row>
    <row r="177" ht="15" customHeight="1">
      <c r="B177" s="335"/>
      <c r="C177" s="313" t="s">
        <v>63</v>
      </c>
      <c r="D177" s="313"/>
      <c r="E177" s="313"/>
      <c r="F177" s="334" t="s">
        <v>3140</v>
      </c>
      <c r="G177" s="313"/>
      <c r="H177" s="313" t="s">
        <v>3211</v>
      </c>
      <c r="I177" s="313" t="s">
        <v>3142</v>
      </c>
      <c r="J177" s="313">
        <v>20</v>
      </c>
      <c r="K177" s="356"/>
    </row>
    <row r="178" ht="15" customHeight="1">
      <c r="B178" s="335"/>
      <c r="C178" s="313" t="s">
        <v>144</v>
      </c>
      <c r="D178" s="313"/>
      <c r="E178" s="313"/>
      <c r="F178" s="334" t="s">
        <v>3140</v>
      </c>
      <c r="G178" s="313"/>
      <c r="H178" s="313" t="s">
        <v>3212</v>
      </c>
      <c r="I178" s="313" t="s">
        <v>3142</v>
      </c>
      <c r="J178" s="313">
        <v>255</v>
      </c>
      <c r="K178" s="356"/>
    </row>
    <row r="179" ht="15" customHeight="1">
      <c r="B179" s="335"/>
      <c r="C179" s="313" t="s">
        <v>145</v>
      </c>
      <c r="D179" s="313"/>
      <c r="E179" s="313"/>
      <c r="F179" s="334" t="s">
        <v>3140</v>
      </c>
      <c r="G179" s="313"/>
      <c r="H179" s="313" t="s">
        <v>3105</v>
      </c>
      <c r="I179" s="313" t="s">
        <v>3142</v>
      </c>
      <c r="J179" s="313">
        <v>10</v>
      </c>
      <c r="K179" s="356"/>
    </row>
    <row r="180" ht="15" customHeight="1">
      <c r="B180" s="335"/>
      <c r="C180" s="313" t="s">
        <v>146</v>
      </c>
      <c r="D180" s="313"/>
      <c r="E180" s="313"/>
      <c r="F180" s="334" t="s">
        <v>3140</v>
      </c>
      <c r="G180" s="313"/>
      <c r="H180" s="313" t="s">
        <v>3213</v>
      </c>
      <c r="I180" s="313" t="s">
        <v>3174</v>
      </c>
      <c r="J180" s="313"/>
      <c r="K180" s="356"/>
    </row>
    <row r="181" ht="15" customHeight="1">
      <c r="B181" s="335"/>
      <c r="C181" s="313" t="s">
        <v>3214</v>
      </c>
      <c r="D181" s="313"/>
      <c r="E181" s="313"/>
      <c r="F181" s="334" t="s">
        <v>3140</v>
      </c>
      <c r="G181" s="313"/>
      <c r="H181" s="313" t="s">
        <v>3215</v>
      </c>
      <c r="I181" s="313" t="s">
        <v>3174</v>
      </c>
      <c r="J181" s="313"/>
      <c r="K181" s="356"/>
    </row>
    <row r="182" ht="15" customHeight="1">
      <c r="B182" s="335"/>
      <c r="C182" s="313" t="s">
        <v>3203</v>
      </c>
      <c r="D182" s="313"/>
      <c r="E182" s="313"/>
      <c r="F182" s="334" t="s">
        <v>3140</v>
      </c>
      <c r="G182" s="313"/>
      <c r="H182" s="313" t="s">
        <v>3216</v>
      </c>
      <c r="I182" s="313" t="s">
        <v>3174</v>
      </c>
      <c r="J182" s="313"/>
      <c r="K182" s="356"/>
    </row>
    <row r="183" ht="15" customHeight="1">
      <c r="B183" s="335"/>
      <c r="C183" s="313" t="s">
        <v>148</v>
      </c>
      <c r="D183" s="313"/>
      <c r="E183" s="313"/>
      <c r="F183" s="334" t="s">
        <v>3146</v>
      </c>
      <c r="G183" s="313"/>
      <c r="H183" s="313" t="s">
        <v>3217</v>
      </c>
      <c r="I183" s="313" t="s">
        <v>3142</v>
      </c>
      <c r="J183" s="313">
        <v>50</v>
      </c>
      <c r="K183" s="356"/>
    </row>
    <row r="184" ht="15" customHeight="1">
      <c r="B184" s="335"/>
      <c r="C184" s="313" t="s">
        <v>3218</v>
      </c>
      <c r="D184" s="313"/>
      <c r="E184" s="313"/>
      <c r="F184" s="334" t="s">
        <v>3146</v>
      </c>
      <c r="G184" s="313"/>
      <c r="H184" s="313" t="s">
        <v>3219</v>
      </c>
      <c r="I184" s="313" t="s">
        <v>3220</v>
      </c>
      <c r="J184" s="313"/>
      <c r="K184" s="356"/>
    </row>
    <row r="185" ht="15" customHeight="1">
      <c r="B185" s="335"/>
      <c r="C185" s="313" t="s">
        <v>3221</v>
      </c>
      <c r="D185" s="313"/>
      <c r="E185" s="313"/>
      <c r="F185" s="334" t="s">
        <v>3146</v>
      </c>
      <c r="G185" s="313"/>
      <c r="H185" s="313" t="s">
        <v>3222</v>
      </c>
      <c r="I185" s="313" t="s">
        <v>3220</v>
      </c>
      <c r="J185" s="313"/>
      <c r="K185" s="356"/>
    </row>
    <row r="186" ht="15" customHeight="1">
      <c r="B186" s="335"/>
      <c r="C186" s="313" t="s">
        <v>3223</v>
      </c>
      <c r="D186" s="313"/>
      <c r="E186" s="313"/>
      <c r="F186" s="334" t="s">
        <v>3146</v>
      </c>
      <c r="G186" s="313"/>
      <c r="H186" s="313" t="s">
        <v>3224</v>
      </c>
      <c r="I186" s="313" t="s">
        <v>3220</v>
      </c>
      <c r="J186" s="313"/>
      <c r="K186" s="356"/>
    </row>
    <row r="187" ht="15" customHeight="1">
      <c r="B187" s="335"/>
      <c r="C187" s="368" t="s">
        <v>3225</v>
      </c>
      <c r="D187" s="313"/>
      <c r="E187" s="313"/>
      <c r="F187" s="334" t="s">
        <v>3146</v>
      </c>
      <c r="G187" s="313"/>
      <c r="H187" s="313" t="s">
        <v>3226</v>
      </c>
      <c r="I187" s="313" t="s">
        <v>3227</v>
      </c>
      <c r="J187" s="369" t="s">
        <v>3228</v>
      </c>
      <c r="K187" s="356"/>
    </row>
    <row r="188" ht="15" customHeight="1">
      <c r="B188" s="335"/>
      <c r="C188" s="319" t="s">
        <v>52</v>
      </c>
      <c r="D188" s="313"/>
      <c r="E188" s="313"/>
      <c r="F188" s="334" t="s">
        <v>3140</v>
      </c>
      <c r="G188" s="313"/>
      <c r="H188" s="309" t="s">
        <v>3229</v>
      </c>
      <c r="I188" s="313" t="s">
        <v>3230</v>
      </c>
      <c r="J188" s="313"/>
      <c r="K188" s="356"/>
    </row>
    <row r="189" ht="15" customHeight="1">
      <c r="B189" s="335"/>
      <c r="C189" s="319" t="s">
        <v>3231</v>
      </c>
      <c r="D189" s="313"/>
      <c r="E189" s="313"/>
      <c r="F189" s="334" t="s">
        <v>3140</v>
      </c>
      <c r="G189" s="313"/>
      <c r="H189" s="313" t="s">
        <v>3232</v>
      </c>
      <c r="I189" s="313" t="s">
        <v>3174</v>
      </c>
      <c r="J189" s="313"/>
      <c r="K189" s="356"/>
    </row>
    <row r="190" ht="15" customHeight="1">
      <c r="B190" s="335"/>
      <c r="C190" s="319" t="s">
        <v>3233</v>
      </c>
      <c r="D190" s="313"/>
      <c r="E190" s="313"/>
      <c r="F190" s="334" t="s">
        <v>3140</v>
      </c>
      <c r="G190" s="313"/>
      <c r="H190" s="313" t="s">
        <v>3234</v>
      </c>
      <c r="I190" s="313" t="s">
        <v>3174</v>
      </c>
      <c r="J190" s="313"/>
      <c r="K190" s="356"/>
    </row>
    <row r="191" ht="15" customHeight="1">
      <c r="B191" s="335"/>
      <c r="C191" s="319" t="s">
        <v>3235</v>
      </c>
      <c r="D191" s="313"/>
      <c r="E191" s="313"/>
      <c r="F191" s="334" t="s">
        <v>3146</v>
      </c>
      <c r="G191" s="313"/>
      <c r="H191" s="313" t="s">
        <v>3236</v>
      </c>
      <c r="I191" s="313" t="s">
        <v>3174</v>
      </c>
      <c r="J191" s="313"/>
      <c r="K191" s="356"/>
    </row>
    <row r="192" ht="15" customHeight="1">
      <c r="B192" s="362"/>
      <c r="C192" s="370"/>
      <c r="D192" s="344"/>
      <c r="E192" s="344"/>
      <c r="F192" s="344"/>
      <c r="G192" s="344"/>
      <c r="H192" s="344"/>
      <c r="I192" s="344"/>
      <c r="J192" s="344"/>
      <c r="K192" s="363"/>
    </row>
    <row r="193" ht="18.75" customHeight="1">
      <c r="B193" s="309"/>
      <c r="C193" s="313"/>
      <c r="D193" s="313"/>
      <c r="E193" s="313"/>
      <c r="F193" s="334"/>
      <c r="G193" s="313"/>
      <c r="H193" s="313"/>
      <c r="I193" s="313"/>
      <c r="J193" s="313"/>
      <c r="K193" s="309"/>
    </row>
    <row r="194" ht="18.75" customHeight="1">
      <c r="B194" s="309"/>
      <c r="C194" s="313"/>
      <c r="D194" s="313"/>
      <c r="E194" s="313"/>
      <c r="F194" s="334"/>
      <c r="G194" s="313"/>
      <c r="H194" s="313"/>
      <c r="I194" s="313"/>
      <c r="J194" s="313"/>
      <c r="K194" s="309"/>
    </row>
    <row r="195" ht="18.75" customHeight="1">
      <c r="B195" s="320"/>
      <c r="C195" s="320"/>
      <c r="D195" s="320"/>
      <c r="E195" s="320"/>
      <c r="F195" s="320"/>
      <c r="G195" s="320"/>
      <c r="H195" s="320"/>
      <c r="I195" s="320"/>
      <c r="J195" s="320"/>
      <c r="K195" s="320"/>
    </row>
    <row r="196" ht="13.5">
      <c r="B196" s="299"/>
      <c r="C196" s="300"/>
      <c r="D196" s="300"/>
      <c r="E196" s="300"/>
      <c r="F196" s="300"/>
      <c r="G196" s="300"/>
      <c r="H196" s="300"/>
      <c r="I196" s="300"/>
      <c r="J196" s="300"/>
      <c r="K196" s="301"/>
    </row>
    <row r="197" ht="21">
      <c r="B197" s="302"/>
      <c r="C197" s="303" t="s">
        <v>3237</v>
      </c>
      <c r="D197" s="303"/>
      <c r="E197" s="303"/>
      <c r="F197" s="303"/>
      <c r="G197" s="303"/>
      <c r="H197" s="303"/>
      <c r="I197" s="303"/>
      <c r="J197" s="303"/>
      <c r="K197" s="304"/>
    </row>
    <row r="198" ht="25.5" customHeight="1">
      <c r="B198" s="302"/>
      <c r="C198" s="371" t="s">
        <v>3238</v>
      </c>
      <c r="D198" s="371"/>
      <c r="E198" s="371"/>
      <c r="F198" s="371" t="s">
        <v>3239</v>
      </c>
      <c r="G198" s="372"/>
      <c r="H198" s="371" t="s">
        <v>3240</v>
      </c>
      <c r="I198" s="371"/>
      <c r="J198" s="371"/>
      <c r="K198" s="304"/>
    </row>
    <row r="199" ht="5.25" customHeight="1">
      <c r="B199" s="335"/>
      <c r="C199" s="332"/>
      <c r="D199" s="332"/>
      <c r="E199" s="332"/>
      <c r="F199" s="332"/>
      <c r="G199" s="313"/>
      <c r="H199" s="332"/>
      <c r="I199" s="332"/>
      <c r="J199" s="332"/>
      <c r="K199" s="356"/>
    </row>
    <row r="200" ht="15" customHeight="1">
      <c r="B200" s="335"/>
      <c r="C200" s="313" t="s">
        <v>3230</v>
      </c>
      <c r="D200" s="313"/>
      <c r="E200" s="313"/>
      <c r="F200" s="334" t="s">
        <v>53</v>
      </c>
      <c r="G200" s="313"/>
      <c r="H200" s="313" t="s">
        <v>3241</v>
      </c>
      <c r="I200" s="313"/>
      <c r="J200" s="313"/>
      <c r="K200" s="356"/>
    </row>
    <row r="201" ht="15" customHeight="1">
      <c r="B201" s="335"/>
      <c r="C201" s="341"/>
      <c r="D201" s="313"/>
      <c r="E201" s="313"/>
      <c r="F201" s="334" t="s">
        <v>54</v>
      </c>
      <c r="G201" s="313"/>
      <c r="H201" s="313" t="s">
        <v>3242</v>
      </c>
      <c r="I201" s="313"/>
      <c r="J201" s="313"/>
      <c r="K201" s="356"/>
    </row>
    <row r="202" ht="15" customHeight="1">
      <c r="B202" s="335"/>
      <c r="C202" s="341"/>
      <c r="D202" s="313"/>
      <c r="E202" s="313"/>
      <c r="F202" s="334" t="s">
        <v>57</v>
      </c>
      <c r="G202" s="313"/>
      <c r="H202" s="313" t="s">
        <v>3243</v>
      </c>
      <c r="I202" s="313"/>
      <c r="J202" s="313"/>
      <c r="K202" s="356"/>
    </row>
    <row r="203" ht="15" customHeight="1">
      <c r="B203" s="335"/>
      <c r="C203" s="313"/>
      <c r="D203" s="313"/>
      <c r="E203" s="313"/>
      <c r="F203" s="334" t="s">
        <v>55</v>
      </c>
      <c r="G203" s="313"/>
      <c r="H203" s="313" t="s">
        <v>3244</v>
      </c>
      <c r="I203" s="313"/>
      <c r="J203" s="313"/>
      <c r="K203" s="356"/>
    </row>
    <row r="204" ht="15" customHeight="1">
      <c r="B204" s="335"/>
      <c r="C204" s="313"/>
      <c r="D204" s="313"/>
      <c r="E204" s="313"/>
      <c r="F204" s="334" t="s">
        <v>56</v>
      </c>
      <c r="G204" s="313"/>
      <c r="H204" s="313" t="s">
        <v>3245</v>
      </c>
      <c r="I204" s="313"/>
      <c r="J204" s="313"/>
      <c r="K204" s="356"/>
    </row>
    <row r="205" ht="15" customHeight="1">
      <c r="B205" s="335"/>
      <c r="C205" s="313"/>
      <c r="D205" s="313"/>
      <c r="E205" s="313"/>
      <c r="F205" s="334"/>
      <c r="G205" s="313"/>
      <c r="H205" s="313"/>
      <c r="I205" s="313"/>
      <c r="J205" s="313"/>
      <c r="K205" s="356"/>
    </row>
    <row r="206" ht="15" customHeight="1">
      <c r="B206" s="335"/>
      <c r="C206" s="313" t="s">
        <v>3186</v>
      </c>
      <c r="D206" s="313"/>
      <c r="E206" s="313"/>
      <c r="F206" s="334" t="s">
        <v>89</v>
      </c>
      <c r="G206" s="313"/>
      <c r="H206" s="313" t="s">
        <v>3246</v>
      </c>
      <c r="I206" s="313"/>
      <c r="J206" s="313"/>
      <c r="K206" s="356"/>
    </row>
    <row r="207" ht="15" customHeight="1">
      <c r="B207" s="335"/>
      <c r="C207" s="341"/>
      <c r="D207" s="313"/>
      <c r="E207" s="313"/>
      <c r="F207" s="334" t="s">
        <v>3084</v>
      </c>
      <c r="G207" s="313"/>
      <c r="H207" s="313" t="s">
        <v>3085</v>
      </c>
      <c r="I207" s="313"/>
      <c r="J207" s="313"/>
      <c r="K207" s="356"/>
    </row>
    <row r="208" ht="15" customHeight="1">
      <c r="B208" s="335"/>
      <c r="C208" s="313"/>
      <c r="D208" s="313"/>
      <c r="E208" s="313"/>
      <c r="F208" s="334" t="s">
        <v>3082</v>
      </c>
      <c r="G208" s="313"/>
      <c r="H208" s="313" t="s">
        <v>3247</v>
      </c>
      <c r="I208" s="313"/>
      <c r="J208" s="313"/>
      <c r="K208" s="356"/>
    </row>
    <row r="209" ht="15" customHeight="1">
      <c r="B209" s="373"/>
      <c r="C209" s="341"/>
      <c r="D209" s="341"/>
      <c r="E209" s="341"/>
      <c r="F209" s="334" t="s">
        <v>3086</v>
      </c>
      <c r="G209" s="319"/>
      <c r="H209" s="360" t="s">
        <v>3087</v>
      </c>
      <c r="I209" s="360"/>
      <c r="J209" s="360"/>
      <c r="K209" s="374"/>
    </row>
    <row r="210" ht="15" customHeight="1">
      <c r="B210" s="373"/>
      <c r="C210" s="341"/>
      <c r="D210" s="341"/>
      <c r="E210" s="341"/>
      <c r="F210" s="334" t="s">
        <v>3088</v>
      </c>
      <c r="G210" s="319"/>
      <c r="H210" s="360" t="s">
        <v>3248</v>
      </c>
      <c r="I210" s="360"/>
      <c r="J210" s="360"/>
      <c r="K210" s="374"/>
    </row>
    <row r="211" ht="15" customHeight="1">
      <c r="B211" s="373"/>
      <c r="C211" s="341"/>
      <c r="D211" s="341"/>
      <c r="E211" s="341"/>
      <c r="F211" s="375"/>
      <c r="G211" s="319"/>
      <c r="H211" s="376"/>
      <c r="I211" s="376"/>
      <c r="J211" s="376"/>
      <c r="K211" s="374"/>
    </row>
    <row r="212" ht="15" customHeight="1">
      <c r="B212" s="373"/>
      <c r="C212" s="313" t="s">
        <v>3210</v>
      </c>
      <c r="D212" s="341"/>
      <c r="E212" s="341"/>
      <c r="F212" s="334">
        <v>1</v>
      </c>
      <c r="G212" s="319"/>
      <c r="H212" s="360" t="s">
        <v>3249</v>
      </c>
      <c r="I212" s="360"/>
      <c r="J212" s="360"/>
      <c r="K212" s="374"/>
    </row>
    <row r="213" ht="15" customHeight="1">
      <c r="B213" s="373"/>
      <c r="C213" s="341"/>
      <c r="D213" s="341"/>
      <c r="E213" s="341"/>
      <c r="F213" s="334">
        <v>2</v>
      </c>
      <c r="G213" s="319"/>
      <c r="H213" s="360" t="s">
        <v>3250</v>
      </c>
      <c r="I213" s="360"/>
      <c r="J213" s="360"/>
      <c r="K213" s="374"/>
    </row>
    <row r="214" ht="15" customHeight="1">
      <c r="B214" s="373"/>
      <c r="C214" s="341"/>
      <c r="D214" s="341"/>
      <c r="E214" s="341"/>
      <c r="F214" s="334">
        <v>3</v>
      </c>
      <c r="G214" s="319"/>
      <c r="H214" s="360" t="s">
        <v>3251</v>
      </c>
      <c r="I214" s="360"/>
      <c r="J214" s="360"/>
      <c r="K214" s="374"/>
    </row>
    <row r="215" ht="15" customHeight="1">
      <c r="B215" s="373"/>
      <c r="C215" s="341"/>
      <c r="D215" s="341"/>
      <c r="E215" s="341"/>
      <c r="F215" s="334">
        <v>4</v>
      </c>
      <c r="G215" s="319"/>
      <c r="H215" s="360" t="s">
        <v>3252</v>
      </c>
      <c r="I215" s="360"/>
      <c r="J215" s="360"/>
      <c r="K215" s="374"/>
    </row>
    <row r="216" ht="12.75" customHeight="1">
      <c r="B216" s="377"/>
      <c r="C216" s="378"/>
      <c r="D216" s="378"/>
      <c r="E216" s="378"/>
      <c r="F216" s="378"/>
      <c r="G216" s="378"/>
      <c r="H216" s="378"/>
      <c r="I216" s="378"/>
      <c r="J216" s="378"/>
      <c r="K216" s="379"/>
    </row>
  </sheetData>
  <sheetProtection autoFilter="0" deleteColumns="0" deleteRows="0" formatCells="0" formatColumns="0" formatRows="0" insertColumns="0" insertHyperlinks="0" insertRows="0" pivotTables="0" sort="0"/>
  <mergeCells count="77">
    <mergeCell ref="H208:J208"/>
    <mergeCell ref="H203:J203"/>
    <mergeCell ref="H201:J201"/>
    <mergeCell ref="H212:J212"/>
    <mergeCell ref="H214:J214"/>
    <mergeCell ref="H215:J215"/>
    <mergeCell ref="H213:J213"/>
    <mergeCell ref="H210:J210"/>
    <mergeCell ref="H209:J209"/>
    <mergeCell ref="H207:J207"/>
    <mergeCell ref="H198:J198"/>
    <mergeCell ref="C163:J163"/>
    <mergeCell ref="C120:J120"/>
    <mergeCell ref="C145:J145"/>
    <mergeCell ref="C197:J197"/>
    <mergeCell ref="H206:J206"/>
    <mergeCell ref="H204:J204"/>
    <mergeCell ref="H202:J202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C52:J52"/>
    <mergeCell ref="C53:J53"/>
    <mergeCell ref="C55:J55"/>
    <mergeCell ref="D56:J56"/>
    <mergeCell ref="D57:J5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D33:J33"/>
    <mergeCell ref="G34:J34"/>
    <mergeCell ref="G35:J35"/>
    <mergeCell ref="D49:J49"/>
    <mergeCell ref="E48:J48"/>
    <mergeCell ref="G36:J36"/>
    <mergeCell ref="G37:J37"/>
    <mergeCell ref="C23:J23"/>
    <mergeCell ref="D25:J25"/>
    <mergeCell ref="D26:J26"/>
    <mergeCell ref="D28:J28"/>
    <mergeCell ref="D29:J29"/>
    <mergeCell ref="D31:J31"/>
    <mergeCell ref="C24:J24"/>
    <mergeCell ref="D32:J32"/>
    <mergeCell ref="F18:J18"/>
    <mergeCell ref="F21:J21"/>
    <mergeCell ref="D11:J11"/>
    <mergeCell ref="F19:J19"/>
    <mergeCell ref="F20:J20"/>
    <mergeCell ref="D14:J14"/>
    <mergeCell ref="D15:J15"/>
    <mergeCell ref="F16:J16"/>
    <mergeCell ref="F17:J17"/>
    <mergeCell ref="C9:J9"/>
    <mergeCell ref="D10:J10"/>
    <mergeCell ref="D13:J13"/>
    <mergeCell ref="C3:J3"/>
    <mergeCell ref="C4:J4"/>
    <mergeCell ref="C6:J6"/>
    <mergeCell ref="C7:J7"/>
  </mergeCells>
  <pageMargins left="0.5902778" right="0.5902778" top="0.5902778" bottom="0.5902778" header="0" footer="0"/>
  <pageSetup paperSize="9" orientation="portrait" scale="77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135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ROUND(J76,2)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ROUND(SUM(BE76:BE139), 2)</f>
        <v>0</v>
      </c>
      <c r="G30" s="48"/>
      <c r="H30" s="48"/>
      <c r="I30" s="159">
        <v>0.20999999999999999</v>
      </c>
      <c r="J30" s="158">
        <f>ROUND(ROUND((SUM(BE76:BE139)),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ROUND(SUM(BF76:BF139), 2)</f>
        <v>0</v>
      </c>
      <c r="G31" s="48"/>
      <c r="H31" s="48"/>
      <c r="I31" s="159">
        <v>0.14999999999999999</v>
      </c>
      <c r="J31" s="158">
        <f>ROUND(ROUND((SUM(BF76:BF139)),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ROUND(SUM(BG76:BG139),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ROUND(SUM(BH76:BH139),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ROUND(SUM(BI76:BI139),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05 - HZ Hošťálkovice - SO 05 Zpevněné plochy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J76</f>
        <v>0</v>
      </c>
      <c r="K56" s="52"/>
      <c r="AU56" s="24" t="s">
        <v>141</v>
      </c>
    </row>
    <row r="57" s="1" customFormat="1" ht="21.84" customHeight="1">
      <c r="B57" s="47"/>
      <c r="C57" s="48"/>
      <c r="D57" s="48"/>
      <c r="E57" s="48"/>
      <c r="F57" s="48"/>
      <c r="G57" s="48"/>
      <c r="H57" s="48"/>
      <c r="I57" s="145"/>
      <c r="J57" s="48"/>
      <c r="K57" s="52"/>
    </row>
    <row r="58" s="1" customFormat="1" ht="6.96" customHeight="1">
      <c r="B58" s="68"/>
      <c r="C58" s="69"/>
      <c r="D58" s="69"/>
      <c r="E58" s="69"/>
      <c r="F58" s="69"/>
      <c r="G58" s="69"/>
      <c r="H58" s="69"/>
      <c r="I58" s="167"/>
      <c r="J58" s="69"/>
      <c r="K58" s="70"/>
    </row>
    <row r="62" s="1" customFormat="1" ht="6.96" customHeight="1">
      <c r="B62" s="71"/>
      <c r="C62" s="72"/>
      <c r="D62" s="72"/>
      <c r="E62" s="72"/>
      <c r="F62" s="72"/>
      <c r="G62" s="72"/>
      <c r="H62" s="72"/>
      <c r="I62" s="170"/>
      <c r="J62" s="72"/>
      <c r="K62" s="72"/>
      <c r="L62" s="73"/>
    </row>
    <row r="63" s="1" customFormat="1" ht="36.96" customHeight="1">
      <c r="B63" s="47"/>
      <c r="C63" s="74" t="s">
        <v>142</v>
      </c>
      <c r="D63" s="75"/>
      <c r="E63" s="75"/>
      <c r="F63" s="75"/>
      <c r="G63" s="75"/>
      <c r="H63" s="75"/>
      <c r="I63" s="178"/>
      <c r="J63" s="75"/>
      <c r="K63" s="75"/>
      <c r="L63" s="73"/>
    </row>
    <row r="64" s="1" customFormat="1" ht="6.96" customHeight="1">
      <c r="B64" s="47"/>
      <c r="C64" s="75"/>
      <c r="D64" s="75"/>
      <c r="E64" s="75"/>
      <c r="F64" s="75"/>
      <c r="G64" s="75"/>
      <c r="H64" s="75"/>
      <c r="I64" s="178"/>
      <c r="J64" s="75"/>
      <c r="K64" s="75"/>
      <c r="L64" s="73"/>
    </row>
    <row r="65" s="1" customFormat="1" ht="14.4" customHeight="1">
      <c r="B65" s="47"/>
      <c r="C65" s="77" t="s">
        <v>18</v>
      </c>
      <c r="D65" s="75"/>
      <c r="E65" s="75"/>
      <c r="F65" s="75"/>
      <c r="G65" s="75"/>
      <c r="H65" s="75"/>
      <c r="I65" s="178"/>
      <c r="J65" s="75"/>
      <c r="K65" s="75"/>
      <c r="L65" s="73"/>
    </row>
    <row r="66" s="1" customFormat="1" ht="16.5" customHeight="1">
      <c r="B66" s="47"/>
      <c r="C66" s="75"/>
      <c r="D66" s="75"/>
      <c r="E66" s="179" t="str">
        <f>E7</f>
        <v>Rekonstrukce a přístavby hasičské zbrojnice Hošťálkovice</v>
      </c>
      <c r="F66" s="77"/>
      <c r="G66" s="77"/>
      <c r="H66" s="77"/>
      <c r="I66" s="178"/>
      <c r="J66" s="75"/>
      <c r="K66" s="75"/>
      <c r="L66" s="73"/>
    </row>
    <row r="67" s="1" customFormat="1" ht="14.4" customHeight="1">
      <c r="B67" s="47"/>
      <c r="C67" s="77" t="s">
        <v>134</v>
      </c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7.25" customHeight="1">
      <c r="B68" s="47"/>
      <c r="C68" s="75"/>
      <c r="D68" s="75"/>
      <c r="E68" s="83" t="str">
        <f>E9</f>
        <v xml:space="preserve">SO 05 - HZ Hošťálkovice - SO 05 Zpevněné plochy </v>
      </c>
      <c r="F68" s="75"/>
      <c r="G68" s="75"/>
      <c r="H68" s="75"/>
      <c r="I68" s="178"/>
      <c r="J68" s="75"/>
      <c r="K68" s="75"/>
      <c r="L68" s="73"/>
    </row>
    <row r="69" s="1" customFormat="1" ht="6.96" customHeight="1">
      <c r="B69" s="47"/>
      <c r="C69" s="75"/>
      <c r="D69" s="75"/>
      <c r="E69" s="75"/>
      <c r="F69" s="75"/>
      <c r="G69" s="75"/>
      <c r="H69" s="75"/>
      <c r="I69" s="178"/>
      <c r="J69" s="75"/>
      <c r="K69" s="75"/>
      <c r="L69" s="73"/>
    </row>
    <row r="70" s="1" customFormat="1" ht="18" customHeight="1">
      <c r="B70" s="47"/>
      <c r="C70" s="77" t="s">
        <v>25</v>
      </c>
      <c r="D70" s="75"/>
      <c r="E70" s="75"/>
      <c r="F70" s="180" t="str">
        <f>F12</f>
        <v xml:space="preserve"> </v>
      </c>
      <c r="G70" s="75"/>
      <c r="H70" s="75"/>
      <c r="I70" s="181" t="s">
        <v>27</v>
      </c>
      <c r="J70" s="86" t="str">
        <f>IF(J12="","",J12)</f>
        <v>2. 12. 2016</v>
      </c>
      <c r="K70" s="75"/>
      <c r="L70" s="73"/>
    </row>
    <row r="71" s="1" customFormat="1" ht="6.96" customHeight="1">
      <c r="B71" s="47"/>
      <c r="C71" s="75"/>
      <c r="D71" s="75"/>
      <c r="E71" s="75"/>
      <c r="F71" s="75"/>
      <c r="G71" s="75"/>
      <c r="H71" s="75"/>
      <c r="I71" s="178"/>
      <c r="J71" s="75"/>
      <c r="K71" s="75"/>
      <c r="L71" s="73"/>
    </row>
    <row r="72" s="1" customFormat="1">
      <c r="B72" s="47"/>
      <c r="C72" s="77" t="s">
        <v>35</v>
      </c>
      <c r="D72" s="75"/>
      <c r="E72" s="75"/>
      <c r="F72" s="180" t="str">
        <f>E15</f>
        <v xml:space="preserve">Statutární město Ostrava,MOb Hošťálkovice </v>
      </c>
      <c r="G72" s="75"/>
      <c r="H72" s="75"/>
      <c r="I72" s="181" t="s">
        <v>42</v>
      </c>
      <c r="J72" s="180" t="str">
        <f>E21</f>
        <v xml:space="preserve">Lenka Jerakasová </v>
      </c>
      <c r="K72" s="75"/>
      <c r="L72" s="73"/>
    </row>
    <row r="73" s="1" customFormat="1" ht="14.4" customHeight="1">
      <c r="B73" s="47"/>
      <c r="C73" s="77" t="s">
        <v>40</v>
      </c>
      <c r="D73" s="75"/>
      <c r="E73" s="75"/>
      <c r="F73" s="180" t="str">
        <f>IF(E18="","",E18)</f>
        <v/>
      </c>
      <c r="G73" s="75"/>
      <c r="H73" s="75"/>
      <c r="I73" s="178"/>
      <c r="J73" s="75"/>
      <c r="K73" s="75"/>
      <c r="L73" s="73"/>
    </row>
    <row r="74" s="1" customFormat="1" ht="10.32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7" customFormat="1" ht="29.28" customHeight="1">
      <c r="B75" s="182"/>
      <c r="C75" s="183" t="s">
        <v>143</v>
      </c>
      <c r="D75" s="184" t="s">
        <v>67</v>
      </c>
      <c r="E75" s="184" t="s">
        <v>63</v>
      </c>
      <c r="F75" s="184" t="s">
        <v>144</v>
      </c>
      <c r="G75" s="184" t="s">
        <v>145</v>
      </c>
      <c r="H75" s="184" t="s">
        <v>146</v>
      </c>
      <c r="I75" s="185" t="s">
        <v>147</v>
      </c>
      <c r="J75" s="184" t="s">
        <v>139</v>
      </c>
      <c r="K75" s="186" t="s">
        <v>148</v>
      </c>
      <c r="L75" s="187"/>
      <c r="M75" s="103" t="s">
        <v>149</v>
      </c>
      <c r="N75" s="104" t="s">
        <v>52</v>
      </c>
      <c r="O75" s="104" t="s">
        <v>150</v>
      </c>
      <c r="P75" s="104" t="s">
        <v>151</v>
      </c>
      <c r="Q75" s="104" t="s">
        <v>152</v>
      </c>
      <c r="R75" s="104" t="s">
        <v>153</v>
      </c>
      <c r="S75" s="104" t="s">
        <v>154</v>
      </c>
      <c r="T75" s="105" t="s">
        <v>155</v>
      </c>
    </row>
    <row r="76" s="1" customFormat="1" ht="29.28" customHeight="1">
      <c r="B76" s="47"/>
      <c r="C76" s="109" t="s">
        <v>140</v>
      </c>
      <c r="D76" s="75"/>
      <c r="E76" s="75"/>
      <c r="F76" s="75"/>
      <c r="G76" s="75"/>
      <c r="H76" s="75"/>
      <c r="I76" s="178"/>
      <c r="J76" s="188">
        <f>BK76</f>
        <v>0</v>
      </c>
      <c r="K76" s="75"/>
      <c r="L76" s="73"/>
      <c r="M76" s="106"/>
      <c r="N76" s="107"/>
      <c r="O76" s="107"/>
      <c r="P76" s="189">
        <f>SUM(P77:P139)</f>
        <v>0</v>
      </c>
      <c r="Q76" s="107"/>
      <c r="R76" s="189">
        <f>SUM(R77:R139)</f>
        <v>0</v>
      </c>
      <c r="S76" s="107"/>
      <c r="T76" s="190">
        <f>SUM(T77:T139)</f>
        <v>0</v>
      </c>
      <c r="AT76" s="24" t="s">
        <v>81</v>
      </c>
      <c r="AU76" s="24" t="s">
        <v>141</v>
      </c>
      <c r="BK76" s="191">
        <f>SUM(BK77:BK139)</f>
        <v>0</v>
      </c>
    </row>
    <row r="77" s="1" customFormat="1" ht="16.5" customHeight="1">
      <c r="B77" s="47"/>
      <c r="C77" s="192" t="s">
        <v>91</v>
      </c>
      <c r="D77" s="192" t="s">
        <v>156</v>
      </c>
      <c r="E77" s="193" t="s">
        <v>157</v>
      </c>
      <c r="F77" s="194" t="s">
        <v>158</v>
      </c>
      <c r="G77" s="195" t="s">
        <v>159</v>
      </c>
      <c r="H77" s="196">
        <v>8</v>
      </c>
      <c r="I77" s="197"/>
      <c r="J77" s="198">
        <f>ROUND(I77*H77,2)</f>
        <v>0</v>
      </c>
      <c r="K77" s="194" t="s">
        <v>160</v>
      </c>
      <c r="L77" s="73"/>
      <c r="M77" s="199" t="s">
        <v>37</v>
      </c>
      <c r="N77" s="200" t="s">
        <v>53</v>
      </c>
      <c r="O77" s="48"/>
      <c r="P77" s="201">
        <f>O77*H77</f>
        <v>0</v>
      </c>
      <c r="Q77" s="201">
        <v>0</v>
      </c>
      <c r="R77" s="201">
        <f>Q77*H77</f>
        <v>0</v>
      </c>
      <c r="S77" s="201">
        <v>0</v>
      </c>
      <c r="T77" s="202">
        <f>S77*H77</f>
        <v>0</v>
      </c>
      <c r="AR77" s="24" t="s">
        <v>161</v>
      </c>
      <c r="AT77" s="24" t="s">
        <v>156</v>
      </c>
      <c r="AU77" s="24" t="s">
        <v>82</v>
      </c>
      <c r="AY77" s="24" t="s">
        <v>162</v>
      </c>
      <c r="BE77" s="203">
        <f>IF(N77="základní",J77,0)</f>
        <v>0</v>
      </c>
      <c r="BF77" s="203">
        <f>IF(N77="snížená",J77,0)</f>
        <v>0</v>
      </c>
      <c r="BG77" s="203">
        <f>IF(N77="zákl. přenesená",J77,0)</f>
        <v>0</v>
      </c>
      <c r="BH77" s="203">
        <f>IF(N77="sníž. přenesená",J77,0)</f>
        <v>0</v>
      </c>
      <c r="BI77" s="203">
        <f>IF(N77="nulová",J77,0)</f>
        <v>0</v>
      </c>
      <c r="BJ77" s="24" t="s">
        <v>24</v>
      </c>
      <c r="BK77" s="203">
        <f>ROUND(I77*H77,2)</f>
        <v>0</v>
      </c>
      <c r="BL77" s="24" t="s">
        <v>161</v>
      </c>
      <c r="BM77" s="24" t="s">
        <v>161</v>
      </c>
    </row>
    <row r="78" s="1" customFormat="1" ht="16.5" customHeight="1">
      <c r="B78" s="47"/>
      <c r="C78" s="192" t="s">
        <v>24</v>
      </c>
      <c r="D78" s="192" t="s">
        <v>156</v>
      </c>
      <c r="E78" s="193" t="s">
        <v>163</v>
      </c>
      <c r="F78" s="194" t="s">
        <v>164</v>
      </c>
      <c r="G78" s="195" t="s">
        <v>159</v>
      </c>
      <c r="H78" s="196">
        <v>8</v>
      </c>
      <c r="I78" s="197"/>
      <c r="J78" s="198">
        <f>ROUND(I78*H78,2)</f>
        <v>0</v>
      </c>
      <c r="K78" s="194" t="s">
        <v>160</v>
      </c>
      <c r="L78" s="73"/>
      <c r="M78" s="199" t="s">
        <v>37</v>
      </c>
      <c r="N78" s="200" t="s">
        <v>53</v>
      </c>
      <c r="O78" s="48"/>
      <c r="P78" s="201">
        <f>O78*H78</f>
        <v>0</v>
      </c>
      <c r="Q78" s="201">
        <v>0</v>
      </c>
      <c r="R78" s="201">
        <f>Q78*H78</f>
        <v>0</v>
      </c>
      <c r="S78" s="201">
        <v>0</v>
      </c>
      <c r="T78" s="202">
        <f>S78*H78</f>
        <v>0</v>
      </c>
      <c r="AR78" s="24" t="s">
        <v>161</v>
      </c>
      <c r="AT78" s="24" t="s">
        <v>156</v>
      </c>
      <c r="AU78" s="24" t="s">
        <v>82</v>
      </c>
      <c r="AY78" s="24" t="s">
        <v>162</v>
      </c>
      <c r="BE78" s="203">
        <f>IF(N78="základní",J78,0)</f>
        <v>0</v>
      </c>
      <c r="BF78" s="203">
        <f>IF(N78="snížená",J78,0)</f>
        <v>0</v>
      </c>
      <c r="BG78" s="203">
        <f>IF(N78="zákl. přenesená",J78,0)</f>
        <v>0</v>
      </c>
      <c r="BH78" s="203">
        <f>IF(N78="sníž. přenesená",J78,0)</f>
        <v>0</v>
      </c>
      <c r="BI78" s="203">
        <f>IF(N78="nulová",J78,0)</f>
        <v>0</v>
      </c>
      <c r="BJ78" s="24" t="s">
        <v>24</v>
      </c>
      <c r="BK78" s="203">
        <f>ROUND(I78*H78,2)</f>
        <v>0</v>
      </c>
      <c r="BL78" s="24" t="s">
        <v>161</v>
      </c>
      <c r="BM78" s="24" t="s">
        <v>91</v>
      </c>
    </row>
    <row r="79" s="1" customFormat="1" ht="16.5" customHeight="1">
      <c r="B79" s="47"/>
      <c r="C79" s="192" t="s">
        <v>165</v>
      </c>
      <c r="D79" s="192" t="s">
        <v>156</v>
      </c>
      <c r="E79" s="193" t="s">
        <v>166</v>
      </c>
      <c r="F79" s="194" t="s">
        <v>167</v>
      </c>
      <c r="G79" s="195" t="s">
        <v>159</v>
      </c>
      <c r="H79" s="196">
        <v>8</v>
      </c>
      <c r="I79" s="197"/>
      <c r="J79" s="198">
        <f>ROUND(I79*H79,2)</f>
        <v>0</v>
      </c>
      <c r="K79" s="194" t="s">
        <v>160</v>
      </c>
      <c r="L79" s="73"/>
      <c r="M79" s="199" t="s">
        <v>37</v>
      </c>
      <c r="N79" s="200" t="s">
        <v>53</v>
      </c>
      <c r="O79" s="48"/>
      <c r="P79" s="201">
        <f>O79*H79</f>
        <v>0</v>
      </c>
      <c r="Q79" s="201">
        <v>0</v>
      </c>
      <c r="R79" s="201">
        <f>Q79*H79</f>
        <v>0</v>
      </c>
      <c r="S79" s="201">
        <v>0</v>
      </c>
      <c r="T79" s="202">
        <f>S79*H79</f>
        <v>0</v>
      </c>
      <c r="AR79" s="24" t="s">
        <v>161</v>
      </c>
      <c r="AT79" s="24" t="s">
        <v>156</v>
      </c>
      <c r="AU79" s="24" t="s">
        <v>82</v>
      </c>
      <c r="AY79" s="24" t="s">
        <v>162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24</v>
      </c>
      <c r="BK79" s="203">
        <f>ROUND(I79*H79,2)</f>
        <v>0</v>
      </c>
      <c r="BL79" s="24" t="s">
        <v>161</v>
      </c>
      <c r="BM79" s="24" t="s">
        <v>168</v>
      </c>
    </row>
    <row r="80" s="1" customFormat="1" ht="16.5" customHeight="1">
      <c r="B80" s="47"/>
      <c r="C80" s="192" t="s">
        <v>161</v>
      </c>
      <c r="D80" s="192" t="s">
        <v>156</v>
      </c>
      <c r="E80" s="193" t="s">
        <v>169</v>
      </c>
      <c r="F80" s="194" t="s">
        <v>170</v>
      </c>
      <c r="G80" s="195" t="s">
        <v>171</v>
      </c>
      <c r="H80" s="196">
        <v>292.75</v>
      </c>
      <c r="I80" s="197"/>
      <c r="J80" s="198">
        <f>ROUND(I80*H80,2)</f>
        <v>0</v>
      </c>
      <c r="K80" s="194" t="s">
        <v>160</v>
      </c>
      <c r="L80" s="73"/>
      <c r="M80" s="199" t="s">
        <v>37</v>
      </c>
      <c r="N80" s="200" t="s">
        <v>53</v>
      </c>
      <c r="O80" s="48"/>
      <c r="P80" s="201">
        <f>O80*H80</f>
        <v>0</v>
      </c>
      <c r="Q80" s="201">
        <v>0</v>
      </c>
      <c r="R80" s="201">
        <f>Q80*H80</f>
        <v>0</v>
      </c>
      <c r="S80" s="201">
        <v>0</v>
      </c>
      <c r="T80" s="202">
        <f>S80*H80</f>
        <v>0</v>
      </c>
      <c r="AR80" s="24" t="s">
        <v>161</v>
      </c>
      <c r="AT80" s="24" t="s">
        <v>156</v>
      </c>
      <c r="AU80" s="24" t="s">
        <v>82</v>
      </c>
      <c r="AY80" s="24" t="s">
        <v>162</v>
      </c>
      <c r="BE80" s="203">
        <f>IF(N80="základní",J80,0)</f>
        <v>0</v>
      </c>
      <c r="BF80" s="203">
        <f>IF(N80="snížená",J80,0)</f>
        <v>0</v>
      </c>
      <c r="BG80" s="203">
        <f>IF(N80="zákl. přenesená",J80,0)</f>
        <v>0</v>
      </c>
      <c r="BH80" s="203">
        <f>IF(N80="sníž. přenesená",J80,0)</f>
        <v>0</v>
      </c>
      <c r="BI80" s="203">
        <f>IF(N80="nulová",J80,0)</f>
        <v>0</v>
      </c>
      <c r="BJ80" s="24" t="s">
        <v>24</v>
      </c>
      <c r="BK80" s="203">
        <f>ROUND(I80*H80,2)</f>
        <v>0</v>
      </c>
      <c r="BL80" s="24" t="s">
        <v>161</v>
      </c>
      <c r="BM80" s="24" t="s">
        <v>172</v>
      </c>
    </row>
    <row r="81" s="1" customFormat="1" ht="16.5" customHeight="1">
      <c r="B81" s="47"/>
      <c r="C81" s="192" t="s">
        <v>173</v>
      </c>
      <c r="D81" s="192" t="s">
        <v>156</v>
      </c>
      <c r="E81" s="193" t="s">
        <v>174</v>
      </c>
      <c r="F81" s="194" t="s">
        <v>175</v>
      </c>
      <c r="G81" s="195" t="s">
        <v>171</v>
      </c>
      <c r="H81" s="196">
        <v>5.5800000000000001</v>
      </c>
      <c r="I81" s="197"/>
      <c r="J81" s="198">
        <f>ROUND(I81*H81,2)</f>
        <v>0</v>
      </c>
      <c r="K81" s="194" t="s">
        <v>160</v>
      </c>
      <c r="L81" s="73"/>
      <c r="M81" s="199" t="s">
        <v>37</v>
      </c>
      <c r="N81" s="200" t="s">
        <v>53</v>
      </c>
      <c r="O81" s="48"/>
      <c r="P81" s="201">
        <f>O81*H81</f>
        <v>0</v>
      </c>
      <c r="Q81" s="201">
        <v>0</v>
      </c>
      <c r="R81" s="201">
        <f>Q81*H81</f>
        <v>0</v>
      </c>
      <c r="S81" s="201">
        <v>0</v>
      </c>
      <c r="T81" s="202">
        <f>S81*H81</f>
        <v>0</v>
      </c>
      <c r="AR81" s="24" t="s">
        <v>161</v>
      </c>
      <c r="AT81" s="24" t="s">
        <v>156</v>
      </c>
      <c r="AU81" s="24" t="s">
        <v>82</v>
      </c>
      <c r="AY81" s="24" t="s">
        <v>162</v>
      </c>
      <c r="BE81" s="203">
        <f>IF(N81="základní",J81,0)</f>
        <v>0</v>
      </c>
      <c r="BF81" s="203">
        <f>IF(N81="snížená",J81,0)</f>
        <v>0</v>
      </c>
      <c r="BG81" s="203">
        <f>IF(N81="zákl. přenesená",J81,0)</f>
        <v>0</v>
      </c>
      <c r="BH81" s="203">
        <f>IF(N81="sníž. přenesená",J81,0)</f>
        <v>0</v>
      </c>
      <c r="BI81" s="203">
        <f>IF(N81="nulová",J81,0)</f>
        <v>0</v>
      </c>
      <c r="BJ81" s="24" t="s">
        <v>24</v>
      </c>
      <c r="BK81" s="203">
        <f>ROUND(I81*H81,2)</f>
        <v>0</v>
      </c>
      <c r="BL81" s="24" t="s">
        <v>161</v>
      </c>
      <c r="BM81" s="24" t="s">
        <v>29</v>
      </c>
    </row>
    <row r="82" s="1" customFormat="1" ht="16.5" customHeight="1">
      <c r="B82" s="47"/>
      <c r="C82" s="192" t="s">
        <v>168</v>
      </c>
      <c r="D82" s="192" t="s">
        <v>156</v>
      </c>
      <c r="E82" s="193" t="s">
        <v>176</v>
      </c>
      <c r="F82" s="194" t="s">
        <v>177</v>
      </c>
      <c r="G82" s="195" t="s">
        <v>171</v>
      </c>
      <c r="H82" s="196">
        <v>30</v>
      </c>
      <c r="I82" s="197"/>
      <c r="J82" s="198">
        <f>ROUND(I82*H82,2)</f>
        <v>0</v>
      </c>
      <c r="K82" s="194" t="s">
        <v>160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82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178</v>
      </c>
    </row>
    <row r="83" s="1" customFormat="1" ht="16.5" customHeight="1">
      <c r="B83" s="47"/>
      <c r="C83" s="192" t="s">
        <v>179</v>
      </c>
      <c r="D83" s="192" t="s">
        <v>156</v>
      </c>
      <c r="E83" s="193" t="s">
        <v>180</v>
      </c>
      <c r="F83" s="194" t="s">
        <v>181</v>
      </c>
      <c r="G83" s="195" t="s">
        <v>171</v>
      </c>
      <c r="H83" s="196">
        <v>15</v>
      </c>
      <c r="I83" s="197"/>
      <c r="J83" s="198">
        <f>ROUND(I83*H83,2)</f>
        <v>0</v>
      </c>
      <c r="K83" s="194" t="s">
        <v>160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82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182</v>
      </c>
    </row>
    <row r="84" s="1" customFormat="1" ht="16.5" customHeight="1">
      <c r="B84" s="47"/>
      <c r="C84" s="192" t="s">
        <v>172</v>
      </c>
      <c r="D84" s="192" t="s">
        <v>156</v>
      </c>
      <c r="E84" s="193" t="s">
        <v>183</v>
      </c>
      <c r="F84" s="194" t="s">
        <v>184</v>
      </c>
      <c r="G84" s="195" t="s">
        <v>171</v>
      </c>
      <c r="H84" s="196">
        <v>15</v>
      </c>
      <c r="I84" s="197"/>
      <c r="J84" s="198">
        <f>ROUND(I84*H84,2)</f>
        <v>0</v>
      </c>
      <c r="K84" s="194" t="s">
        <v>160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82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185</v>
      </c>
    </row>
    <row r="85" s="1" customFormat="1" ht="16.5" customHeight="1">
      <c r="B85" s="47"/>
      <c r="C85" s="192" t="s">
        <v>186</v>
      </c>
      <c r="D85" s="192" t="s">
        <v>156</v>
      </c>
      <c r="E85" s="193" t="s">
        <v>187</v>
      </c>
      <c r="F85" s="194" t="s">
        <v>188</v>
      </c>
      <c r="G85" s="195" t="s">
        <v>171</v>
      </c>
      <c r="H85" s="196">
        <v>15</v>
      </c>
      <c r="I85" s="197"/>
      <c r="J85" s="198">
        <f>ROUND(I85*H85,2)</f>
        <v>0</v>
      </c>
      <c r="K85" s="194" t="s">
        <v>160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82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189</v>
      </c>
    </row>
    <row r="86" s="1" customFormat="1" ht="16.5" customHeight="1">
      <c r="B86" s="47"/>
      <c r="C86" s="192" t="s">
        <v>29</v>
      </c>
      <c r="D86" s="192" t="s">
        <v>156</v>
      </c>
      <c r="E86" s="193" t="s">
        <v>190</v>
      </c>
      <c r="F86" s="194" t="s">
        <v>191</v>
      </c>
      <c r="G86" s="195" t="s">
        <v>171</v>
      </c>
      <c r="H86" s="196">
        <v>283.32999999999998</v>
      </c>
      <c r="I86" s="197"/>
      <c r="J86" s="198">
        <f>ROUND(I86*H86,2)</f>
        <v>0</v>
      </c>
      <c r="K86" s="194" t="s">
        <v>160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82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192</v>
      </c>
    </row>
    <row r="87" s="1" customFormat="1" ht="16.5" customHeight="1">
      <c r="B87" s="47"/>
      <c r="C87" s="192" t="s">
        <v>193</v>
      </c>
      <c r="D87" s="192" t="s">
        <v>156</v>
      </c>
      <c r="E87" s="193" t="s">
        <v>194</v>
      </c>
      <c r="F87" s="194" t="s">
        <v>195</v>
      </c>
      <c r="G87" s="195" t="s">
        <v>196</v>
      </c>
      <c r="H87" s="196">
        <v>453.32799999999997</v>
      </c>
      <c r="I87" s="197"/>
      <c r="J87" s="198">
        <f>ROUND(I87*H87,2)</f>
        <v>0</v>
      </c>
      <c r="K87" s="194" t="s">
        <v>160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82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197</v>
      </c>
    </row>
    <row r="88" s="1" customFormat="1" ht="16.5" customHeight="1">
      <c r="B88" s="47"/>
      <c r="C88" s="192" t="s">
        <v>178</v>
      </c>
      <c r="D88" s="192" t="s">
        <v>156</v>
      </c>
      <c r="E88" s="193" t="s">
        <v>198</v>
      </c>
      <c r="F88" s="194" t="s">
        <v>199</v>
      </c>
      <c r="G88" s="195" t="s">
        <v>159</v>
      </c>
      <c r="H88" s="196">
        <v>460</v>
      </c>
      <c r="I88" s="197"/>
      <c r="J88" s="198">
        <f>ROUND(I88*H88,2)</f>
        <v>0</v>
      </c>
      <c r="K88" s="194" t="s">
        <v>160</v>
      </c>
      <c r="L88" s="73"/>
      <c r="M88" s="199" t="s">
        <v>37</v>
      </c>
      <c r="N88" s="200" t="s">
        <v>53</v>
      </c>
      <c r="O88" s="48"/>
      <c r="P88" s="201">
        <f>O88*H88</f>
        <v>0</v>
      </c>
      <c r="Q88" s="201">
        <v>0</v>
      </c>
      <c r="R88" s="201">
        <f>Q88*H88</f>
        <v>0</v>
      </c>
      <c r="S88" s="201">
        <v>0</v>
      </c>
      <c r="T88" s="202">
        <f>S88*H88</f>
        <v>0</v>
      </c>
      <c r="AR88" s="24" t="s">
        <v>161</v>
      </c>
      <c r="AT88" s="24" t="s">
        <v>156</v>
      </c>
      <c r="AU88" s="24" t="s">
        <v>82</v>
      </c>
      <c r="AY88" s="24" t="s">
        <v>162</v>
      </c>
      <c r="BE88" s="203">
        <f>IF(N88="základní",J88,0)</f>
        <v>0</v>
      </c>
      <c r="BF88" s="203">
        <f>IF(N88="snížená",J88,0)</f>
        <v>0</v>
      </c>
      <c r="BG88" s="203">
        <f>IF(N88="zákl. přenesená",J88,0)</f>
        <v>0</v>
      </c>
      <c r="BH88" s="203">
        <f>IF(N88="sníž. přenesená",J88,0)</f>
        <v>0</v>
      </c>
      <c r="BI88" s="203">
        <f>IF(N88="nulová",J88,0)</f>
        <v>0</v>
      </c>
      <c r="BJ88" s="24" t="s">
        <v>24</v>
      </c>
      <c r="BK88" s="203">
        <f>ROUND(I88*H88,2)</f>
        <v>0</v>
      </c>
      <c r="BL88" s="24" t="s">
        <v>161</v>
      </c>
      <c r="BM88" s="24" t="s">
        <v>200</v>
      </c>
    </row>
    <row r="89" s="1" customFormat="1" ht="16.5" customHeight="1">
      <c r="B89" s="47"/>
      <c r="C89" s="192" t="s">
        <v>201</v>
      </c>
      <c r="D89" s="192" t="s">
        <v>156</v>
      </c>
      <c r="E89" s="193" t="s">
        <v>202</v>
      </c>
      <c r="F89" s="194" t="s">
        <v>203</v>
      </c>
      <c r="G89" s="195" t="s">
        <v>159</v>
      </c>
      <c r="H89" s="196">
        <v>11</v>
      </c>
      <c r="I89" s="197"/>
      <c r="J89" s="198">
        <f>ROUND(I89*H89,2)</f>
        <v>0</v>
      </c>
      <c r="K89" s="194" t="s">
        <v>160</v>
      </c>
      <c r="L89" s="73"/>
      <c r="M89" s="199" t="s">
        <v>37</v>
      </c>
      <c r="N89" s="200" t="s">
        <v>53</v>
      </c>
      <c r="O89" s="48"/>
      <c r="P89" s="201">
        <f>O89*H89</f>
        <v>0</v>
      </c>
      <c r="Q89" s="201">
        <v>0</v>
      </c>
      <c r="R89" s="201">
        <f>Q89*H89</f>
        <v>0</v>
      </c>
      <c r="S89" s="201">
        <v>0</v>
      </c>
      <c r="T89" s="202">
        <f>S89*H89</f>
        <v>0</v>
      </c>
      <c r="AR89" s="24" t="s">
        <v>161</v>
      </c>
      <c r="AT89" s="24" t="s">
        <v>156</v>
      </c>
      <c r="AU89" s="24" t="s">
        <v>82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161</v>
      </c>
      <c r="BM89" s="24" t="s">
        <v>204</v>
      </c>
    </row>
    <row r="90" s="1" customFormat="1" ht="16.5" customHeight="1">
      <c r="B90" s="47"/>
      <c r="C90" s="192" t="s">
        <v>182</v>
      </c>
      <c r="D90" s="192" t="s">
        <v>156</v>
      </c>
      <c r="E90" s="193" t="s">
        <v>205</v>
      </c>
      <c r="F90" s="194" t="s">
        <v>206</v>
      </c>
      <c r="G90" s="195" t="s">
        <v>207</v>
      </c>
      <c r="H90" s="196">
        <v>28</v>
      </c>
      <c r="I90" s="197"/>
      <c r="J90" s="198">
        <f>ROUND(I90*H90,2)</f>
        <v>0</v>
      </c>
      <c r="K90" s="194" t="s">
        <v>160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82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208</v>
      </c>
    </row>
    <row r="91" s="1" customFormat="1" ht="16.5" customHeight="1">
      <c r="B91" s="47"/>
      <c r="C91" s="192" t="s">
        <v>10</v>
      </c>
      <c r="D91" s="192" t="s">
        <v>156</v>
      </c>
      <c r="E91" s="193" t="s">
        <v>209</v>
      </c>
      <c r="F91" s="194" t="s">
        <v>210</v>
      </c>
      <c r="G91" s="195" t="s">
        <v>159</v>
      </c>
      <c r="H91" s="196">
        <v>600</v>
      </c>
      <c r="I91" s="197"/>
      <c r="J91" s="198">
        <f>ROUND(I91*H91,2)</f>
        <v>0</v>
      </c>
      <c r="K91" s="194" t="s">
        <v>160</v>
      </c>
      <c r="L91" s="73"/>
      <c r="M91" s="199" t="s">
        <v>37</v>
      </c>
      <c r="N91" s="200" t="s">
        <v>53</v>
      </c>
      <c r="O91" s="48"/>
      <c r="P91" s="201">
        <f>O91*H91</f>
        <v>0</v>
      </c>
      <c r="Q91" s="201">
        <v>0</v>
      </c>
      <c r="R91" s="201">
        <f>Q91*H91</f>
        <v>0</v>
      </c>
      <c r="S91" s="201">
        <v>0</v>
      </c>
      <c r="T91" s="202">
        <f>S91*H91</f>
        <v>0</v>
      </c>
      <c r="AR91" s="24" t="s">
        <v>161</v>
      </c>
      <c r="AT91" s="24" t="s">
        <v>156</v>
      </c>
      <c r="AU91" s="24" t="s">
        <v>82</v>
      </c>
      <c r="AY91" s="24" t="s">
        <v>162</v>
      </c>
      <c r="BE91" s="203">
        <f>IF(N91="základní",J91,0)</f>
        <v>0</v>
      </c>
      <c r="BF91" s="203">
        <f>IF(N91="snížená",J91,0)</f>
        <v>0</v>
      </c>
      <c r="BG91" s="203">
        <f>IF(N91="zákl. přenesená",J91,0)</f>
        <v>0</v>
      </c>
      <c r="BH91" s="203">
        <f>IF(N91="sníž. přenesená",J91,0)</f>
        <v>0</v>
      </c>
      <c r="BI91" s="203">
        <f>IF(N91="nulová",J91,0)</f>
        <v>0</v>
      </c>
      <c r="BJ91" s="24" t="s">
        <v>24</v>
      </c>
      <c r="BK91" s="203">
        <f>ROUND(I91*H91,2)</f>
        <v>0</v>
      </c>
      <c r="BL91" s="24" t="s">
        <v>161</v>
      </c>
      <c r="BM91" s="24" t="s">
        <v>211</v>
      </c>
    </row>
    <row r="92" s="1" customFormat="1" ht="16.5" customHeight="1">
      <c r="B92" s="47"/>
      <c r="C92" s="192" t="s">
        <v>185</v>
      </c>
      <c r="D92" s="192" t="s">
        <v>156</v>
      </c>
      <c r="E92" s="193" t="s">
        <v>212</v>
      </c>
      <c r="F92" s="194" t="s">
        <v>213</v>
      </c>
      <c r="G92" s="195" t="s">
        <v>196</v>
      </c>
      <c r="H92" s="196">
        <v>252.36000000000001</v>
      </c>
      <c r="I92" s="197"/>
      <c r="J92" s="198">
        <f>ROUND(I92*H92,2)</f>
        <v>0</v>
      </c>
      <c r="K92" s="194" t="s">
        <v>160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82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214</v>
      </c>
    </row>
    <row r="93" s="1" customFormat="1" ht="16.5" customHeight="1">
      <c r="B93" s="47"/>
      <c r="C93" s="192" t="s">
        <v>215</v>
      </c>
      <c r="D93" s="192" t="s">
        <v>156</v>
      </c>
      <c r="E93" s="193" t="s">
        <v>216</v>
      </c>
      <c r="F93" s="194" t="s">
        <v>217</v>
      </c>
      <c r="G93" s="195" t="s">
        <v>196</v>
      </c>
      <c r="H93" s="196">
        <v>757.08000000000004</v>
      </c>
      <c r="I93" s="197"/>
      <c r="J93" s="198">
        <f>ROUND(I93*H93,2)</f>
        <v>0</v>
      </c>
      <c r="K93" s="194" t="s">
        <v>160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82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218</v>
      </c>
    </row>
    <row r="94" s="1" customFormat="1" ht="16.5" customHeight="1">
      <c r="B94" s="47"/>
      <c r="C94" s="192" t="s">
        <v>189</v>
      </c>
      <c r="D94" s="192" t="s">
        <v>156</v>
      </c>
      <c r="E94" s="193" t="s">
        <v>219</v>
      </c>
      <c r="F94" s="194" t="s">
        <v>220</v>
      </c>
      <c r="G94" s="195" t="s">
        <v>196</v>
      </c>
      <c r="H94" s="196">
        <v>252.36000000000001</v>
      </c>
      <c r="I94" s="197"/>
      <c r="J94" s="198">
        <f>ROUND(I94*H94,2)</f>
        <v>0</v>
      </c>
      <c r="K94" s="194" t="s">
        <v>160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82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221</v>
      </c>
    </row>
    <row r="95" s="1" customFormat="1" ht="16.5" customHeight="1">
      <c r="B95" s="47"/>
      <c r="C95" s="192" t="s">
        <v>222</v>
      </c>
      <c r="D95" s="192" t="s">
        <v>156</v>
      </c>
      <c r="E95" s="193" t="s">
        <v>223</v>
      </c>
      <c r="F95" s="194" t="s">
        <v>224</v>
      </c>
      <c r="G95" s="195" t="s">
        <v>159</v>
      </c>
      <c r="H95" s="196">
        <v>14</v>
      </c>
      <c r="I95" s="197"/>
      <c r="J95" s="198">
        <f>ROUND(I95*H95,2)</f>
        <v>0</v>
      </c>
      <c r="K95" s="194" t="s">
        <v>160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82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225</v>
      </c>
    </row>
    <row r="96" s="1" customFormat="1" ht="16.5" customHeight="1">
      <c r="B96" s="47"/>
      <c r="C96" s="192" t="s">
        <v>192</v>
      </c>
      <c r="D96" s="192" t="s">
        <v>156</v>
      </c>
      <c r="E96" s="193" t="s">
        <v>226</v>
      </c>
      <c r="F96" s="194" t="s">
        <v>227</v>
      </c>
      <c r="G96" s="195" t="s">
        <v>159</v>
      </c>
      <c r="H96" s="196">
        <v>15</v>
      </c>
      <c r="I96" s="197"/>
      <c r="J96" s="198">
        <f>ROUND(I96*H96,2)</f>
        <v>0</v>
      </c>
      <c r="K96" s="194" t="s">
        <v>160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82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228</v>
      </c>
    </row>
    <row r="97" s="1" customFormat="1" ht="16.5" customHeight="1">
      <c r="B97" s="47"/>
      <c r="C97" s="192" t="s">
        <v>9</v>
      </c>
      <c r="D97" s="192" t="s">
        <v>156</v>
      </c>
      <c r="E97" s="193" t="s">
        <v>229</v>
      </c>
      <c r="F97" s="194" t="s">
        <v>230</v>
      </c>
      <c r="G97" s="195" t="s">
        <v>196</v>
      </c>
      <c r="H97" s="196">
        <v>4.8399999999999999</v>
      </c>
      <c r="I97" s="197"/>
      <c r="J97" s="198">
        <f>ROUND(I97*H97,2)</f>
        <v>0</v>
      </c>
      <c r="K97" s="194" t="s">
        <v>160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82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231</v>
      </c>
    </row>
    <row r="98" s="1" customFormat="1" ht="16.5" customHeight="1">
      <c r="B98" s="47"/>
      <c r="C98" s="192" t="s">
        <v>197</v>
      </c>
      <c r="D98" s="192" t="s">
        <v>156</v>
      </c>
      <c r="E98" s="193" t="s">
        <v>232</v>
      </c>
      <c r="F98" s="194" t="s">
        <v>233</v>
      </c>
      <c r="G98" s="195" t="s">
        <v>196</v>
      </c>
      <c r="H98" s="196">
        <v>91.959999999999994</v>
      </c>
      <c r="I98" s="197"/>
      <c r="J98" s="198">
        <f>ROUND(I98*H98,2)</f>
        <v>0</v>
      </c>
      <c r="K98" s="194" t="s">
        <v>160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82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234</v>
      </c>
    </row>
    <row r="99" s="1" customFormat="1" ht="16.5" customHeight="1">
      <c r="B99" s="47"/>
      <c r="C99" s="192" t="s">
        <v>235</v>
      </c>
      <c r="D99" s="192" t="s">
        <v>156</v>
      </c>
      <c r="E99" s="193" t="s">
        <v>236</v>
      </c>
      <c r="F99" s="194" t="s">
        <v>237</v>
      </c>
      <c r="G99" s="195" t="s">
        <v>196</v>
      </c>
      <c r="H99" s="196">
        <v>4.8399999999999999</v>
      </c>
      <c r="I99" s="197"/>
      <c r="J99" s="198">
        <f>ROUND(I99*H99,2)</f>
        <v>0</v>
      </c>
      <c r="K99" s="194" t="s">
        <v>160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82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238</v>
      </c>
    </row>
    <row r="100" s="1" customFormat="1" ht="16.5" customHeight="1">
      <c r="B100" s="47"/>
      <c r="C100" s="192" t="s">
        <v>200</v>
      </c>
      <c r="D100" s="192" t="s">
        <v>156</v>
      </c>
      <c r="E100" s="193" t="s">
        <v>239</v>
      </c>
      <c r="F100" s="194" t="s">
        <v>240</v>
      </c>
      <c r="G100" s="195" t="s">
        <v>159</v>
      </c>
      <c r="H100" s="196">
        <v>12</v>
      </c>
      <c r="I100" s="197"/>
      <c r="J100" s="198">
        <f>ROUND(I100*H100,2)</f>
        <v>0</v>
      </c>
      <c r="K100" s="194" t="s">
        <v>160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82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241</v>
      </c>
    </row>
    <row r="101" s="1" customFormat="1" ht="16.5" customHeight="1">
      <c r="B101" s="47"/>
      <c r="C101" s="192" t="s">
        <v>242</v>
      </c>
      <c r="D101" s="192" t="s">
        <v>156</v>
      </c>
      <c r="E101" s="193" t="s">
        <v>229</v>
      </c>
      <c r="F101" s="194" t="s">
        <v>230</v>
      </c>
      <c r="G101" s="195" t="s">
        <v>196</v>
      </c>
      <c r="H101" s="196">
        <v>4.3200000000000003</v>
      </c>
      <c r="I101" s="197"/>
      <c r="J101" s="198">
        <f>ROUND(I101*H101,2)</f>
        <v>0</v>
      </c>
      <c r="K101" s="194" t="s">
        <v>160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82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243</v>
      </c>
    </row>
    <row r="102" s="1" customFormat="1" ht="16.5" customHeight="1">
      <c r="B102" s="47"/>
      <c r="C102" s="192" t="s">
        <v>204</v>
      </c>
      <c r="D102" s="192" t="s">
        <v>156</v>
      </c>
      <c r="E102" s="193" t="s">
        <v>232</v>
      </c>
      <c r="F102" s="194" t="s">
        <v>233</v>
      </c>
      <c r="G102" s="195" t="s">
        <v>196</v>
      </c>
      <c r="H102" s="196">
        <v>82.079999999999998</v>
      </c>
      <c r="I102" s="197"/>
      <c r="J102" s="198">
        <f>ROUND(I102*H102,2)</f>
        <v>0</v>
      </c>
      <c r="K102" s="194" t="s">
        <v>160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82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244</v>
      </c>
    </row>
    <row r="103" s="1" customFormat="1" ht="16.5" customHeight="1">
      <c r="B103" s="47"/>
      <c r="C103" s="192" t="s">
        <v>245</v>
      </c>
      <c r="D103" s="192" t="s">
        <v>156</v>
      </c>
      <c r="E103" s="193" t="s">
        <v>219</v>
      </c>
      <c r="F103" s="194" t="s">
        <v>220</v>
      </c>
      <c r="G103" s="195" t="s">
        <v>196</v>
      </c>
      <c r="H103" s="196">
        <v>4.3200000000000003</v>
      </c>
      <c r="I103" s="197"/>
      <c r="J103" s="198">
        <f>ROUND(I103*H103,2)</f>
        <v>0</v>
      </c>
      <c r="K103" s="194" t="s">
        <v>160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82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246</v>
      </c>
    </row>
    <row r="104" s="1" customFormat="1" ht="16.5" customHeight="1">
      <c r="B104" s="47"/>
      <c r="C104" s="192" t="s">
        <v>208</v>
      </c>
      <c r="D104" s="192" t="s">
        <v>156</v>
      </c>
      <c r="E104" s="193" t="s">
        <v>247</v>
      </c>
      <c r="F104" s="194" t="s">
        <v>248</v>
      </c>
      <c r="G104" s="195" t="s">
        <v>171</v>
      </c>
      <c r="H104" s="196">
        <v>4.2000000000000002</v>
      </c>
      <c r="I104" s="197"/>
      <c r="J104" s="198">
        <f>ROUND(I104*H104,2)</f>
        <v>0</v>
      </c>
      <c r="K104" s="194" t="s">
        <v>160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161</v>
      </c>
      <c r="AT104" s="24" t="s">
        <v>156</v>
      </c>
      <c r="AU104" s="24" t="s">
        <v>82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161</v>
      </c>
      <c r="BM104" s="24" t="s">
        <v>249</v>
      </c>
    </row>
    <row r="105" s="1" customFormat="1" ht="16.5" customHeight="1">
      <c r="B105" s="47"/>
      <c r="C105" s="192" t="s">
        <v>250</v>
      </c>
      <c r="D105" s="192" t="s">
        <v>156</v>
      </c>
      <c r="E105" s="193" t="s">
        <v>176</v>
      </c>
      <c r="F105" s="194" t="s">
        <v>177</v>
      </c>
      <c r="G105" s="195" t="s">
        <v>171</v>
      </c>
      <c r="H105" s="196">
        <v>8.4000000000000004</v>
      </c>
      <c r="I105" s="197"/>
      <c r="J105" s="198">
        <f>ROUND(I105*H105,2)</f>
        <v>0</v>
      </c>
      <c r="K105" s="194" t="s">
        <v>160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82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251</v>
      </c>
    </row>
    <row r="106" s="1" customFormat="1" ht="16.5" customHeight="1">
      <c r="B106" s="47"/>
      <c r="C106" s="192" t="s">
        <v>211</v>
      </c>
      <c r="D106" s="192" t="s">
        <v>156</v>
      </c>
      <c r="E106" s="193" t="s">
        <v>183</v>
      </c>
      <c r="F106" s="194" t="s">
        <v>184</v>
      </c>
      <c r="G106" s="195" t="s">
        <v>171</v>
      </c>
      <c r="H106" s="196">
        <v>4.2000000000000002</v>
      </c>
      <c r="I106" s="197"/>
      <c r="J106" s="198">
        <f>ROUND(I106*H106,2)</f>
        <v>0</v>
      </c>
      <c r="K106" s="194" t="s">
        <v>160</v>
      </c>
      <c r="L106" s="73"/>
      <c r="M106" s="199" t="s">
        <v>37</v>
      </c>
      <c r="N106" s="200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161</v>
      </c>
      <c r="AT106" s="24" t="s">
        <v>156</v>
      </c>
      <c r="AU106" s="24" t="s">
        <v>82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161</v>
      </c>
      <c r="BM106" s="24" t="s">
        <v>252</v>
      </c>
    </row>
    <row r="107" s="1" customFormat="1" ht="16.5" customHeight="1">
      <c r="B107" s="47"/>
      <c r="C107" s="192" t="s">
        <v>253</v>
      </c>
      <c r="D107" s="192" t="s">
        <v>156</v>
      </c>
      <c r="E107" s="193" t="s">
        <v>254</v>
      </c>
      <c r="F107" s="194" t="s">
        <v>255</v>
      </c>
      <c r="G107" s="195" t="s">
        <v>159</v>
      </c>
      <c r="H107" s="196">
        <v>70</v>
      </c>
      <c r="I107" s="197"/>
      <c r="J107" s="198">
        <f>ROUND(I107*H107,2)</f>
        <v>0</v>
      </c>
      <c r="K107" s="194" t="s">
        <v>160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82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256</v>
      </c>
    </row>
    <row r="108" s="1" customFormat="1" ht="16.5" customHeight="1">
      <c r="B108" s="47"/>
      <c r="C108" s="192" t="s">
        <v>214</v>
      </c>
      <c r="D108" s="192" t="s">
        <v>156</v>
      </c>
      <c r="E108" s="193" t="s">
        <v>257</v>
      </c>
      <c r="F108" s="194" t="s">
        <v>258</v>
      </c>
      <c r="G108" s="195" t="s">
        <v>159</v>
      </c>
      <c r="H108" s="196">
        <v>70</v>
      </c>
      <c r="I108" s="197"/>
      <c r="J108" s="198">
        <f>ROUND(I108*H108,2)</f>
        <v>0</v>
      </c>
      <c r="K108" s="194" t="s">
        <v>160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82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259</v>
      </c>
    </row>
    <row r="109" s="1" customFormat="1" ht="16.5" customHeight="1">
      <c r="B109" s="47"/>
      <c r="C109" s="204" t="s">
        <v>260</v>
      </c>
      <c r="D109" s="204" t="s">
        <v>261</v>
      </c>
      <c r="E109" s="205" t="s">
        <v>262</v>
      </c>
      <c r="F109" s="206" t="s">
        <v>263</v>
      </c>
      <c r="G109" s="207" t="s">
        <v>171</v>
      </c>
      <c r="H109" s="208">
        <v>2.7999999999999998</v>
      </c>
      <c r="I109" s="209"/>
      <c r="J109" s="210">
        <f>ROUND(I109*H109,2)</f>
        <v>0</v>
      </c>
      <c r="K109" s="206" t="s">
        <v>160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172</v>
      </c>
      <c r="AT109" s="24" t="s">
        <v>261</v>
      </c>
      <c r="AU109" s="24" t="s">
        <v>82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161</v>
      </c>
      <c r="BM109" s="24" t="s">
        <v>264</v>
      </c>
    </row>
    <row r="110" s="1" customFormat="1" ht="25.5" customHeight="1">
      <c r="B110" s="47"/>
      <c r="C110" s="192" t="s">
        <v>218</v>
      </c>
      <c r="D110" s="192" t="s">
        <v>156</v>
      </c>
      <c r="E110" s="193" t="s">
        <v>265</v>
      </c>
      <c r="F110" s="194" t="s">
        <v>266</v>
      </c>
      <c r="G110" s="195" t="s">
        <v>159</v>
      </c>
      <c r="H110" s="196">
        <v>70</v>
      </c>
      <c r="I110" s="197"/>
      <c r="J110" s="198">
        <f>ROUND(I110*H110,2)</f>
        <v>0</v>
      </c>
      <c r="K110" s="194" t="s">
        <v>160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82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267</v>
      </c>
    </row>
    <row r="111" s="1" customFormat="1" ht="16.5" customHeight="1">
      <c r="B111" s="47"/>
      <c r="C111" s="192" t="s">
        <v>268</v>
      </c>
      <c r="D111" s="192" t="s">
        <v>156</v>
      </c>
      <c r="E111" s="193" t="s">
        <v>269</v>
      </c>
      <c r="F111" s="194" t="s">
        <v>270</v>
      </c>
      <c r="G111" s="195" t="s">
        <v>207</v>
      </c>
      <c r="H111" s="196">
        <v>31</v>
      </c>
      <c r="I111" s="197"/>
      <c r="J111" s="198">
        <f>ROUND(I111*H111,2)</f>
        <v>0</v>
      </c>
      <c r="K111" s="194" t="s">
        <v>160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82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271</v>
      </c>
    </row>
    <row r="112" s="1" customFormat="1" ht="16.5" customHeight="1">
      <c r="B112" s="47"/>
      <c r="C112" s="204" t="s">
        <v>221</v>
      </c>
      <c r="D112" s="204" t="s">
        <v>261</v>
      </c>
      <c r="E112" s="205" t="s">
        <v>272</v>
      </c>
      <c r="F112" s="206" t="s">
        <v>273</v>
      </c>
      <c r="G112" s="207" t="s">
        <v>207</v>
      </c>
      <c r="H112" s="208">
        <v>32.549999999999997</v>
      </c>
      <c r="I112" s="209"/>
      <c r="J112" s="210">
        <f>ROUND(I112*H112,2)</f>
        <v>0</v>
      </c>
      <c r="K112" s="206" t="s">
        <v>160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172</v>
      </c>
      <c r="AT112" s="24" t="s">
        <v>261</v>
      </c>
      <c r="AU112" s="24" t="s">
        <v>82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274</v>
      </c>
    </row>
    <row r="113" s="1" customFormat="1" ht="16.5" customHeight="1">
      <c r="B113" s="47"/>
      <c r="C113" s="192" t="s">
        <v>275</v>
      </c>
      <c r="D113" s="192" t="s">
        <v>156</v>
      </c>
      <c r="E113" s="193" t="s">
        <v>276</v>
      </c>
      <c r="F113" s="194" t="s">
        <v>277</v>
      </c>
      <c r="G113" s="195" t="s">
        <v>171</v>
      </c>
      <c r="H113" s="196">
        <v>5.5800000000000001</v>
      </c>
      <c r="I113" s="197"/>
      <c r="J113" s="198">
        <f>ROUND(I113*H113,2)</f>
        <v>0</v>
      </c>
      <c r="K113" s="194" t="s">
        <v>160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82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278</v>
      </c>
    </row>
    <row r="114" s="1" customFormat="1" ht="25.5" customHeight="1">
      <c r="B114" s="47"/>
      <c r="C114" s="192" t="s">
        <v>225</v>
      </c>
      <c r="D114" s="192" t="s">
        <v>156</v>
      </c>
      <c r="E114" s="193" t="s">
        <v>279</v>
      </c>
      <c r="F114" s="194" t="s">
        <v>280</v>
      </c>
      <c r="G114" s="195" t="s">
        <v>159</v>
      </c>
      <c r="H114" s="196">
        <v>62</v>
      </c>
      <c r="I114" s="197"/>
      <c r="J114" s="198">
        <f>ROUND(I114*H114,2)</f>
        <v>0</v>
      </c>
      <c r="K114" s="194" t="s">
        <v>160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82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281</v>
      </c>
    </row>
    <row r="115" s="1" customFormat="1" ht="16.5" customHeight="1">
      <c r="B115" s="47"/>
      <c r="C115" s="192" t="s">
        <v>282</v>
      </c>
      <c r="D115" s="192" t="s">
        <v>156</v>
      </c>
      <c r="E115" s="193" t="s">
        <v>283</v>
      </c>
      <c r="F115" s="194" t="s">
        <v>284</v>
      </c>
      <c r="G115" s="195" t="s">
        <v>159</v>
      </c>
      <c r="H115" s="196">
        <v>8</v>
      </c>
      <c r="I115" s="197"/>
      <c r="J115" s="198">
        <f>ROUND(I115*H115,2)</f>
        <v>0</v>
      </c>
      <c r="K115" s="194" t="s">
        <v>160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82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285</v>
      </c>
    </row>
    <row r="116" s="1" customFormat="1" ht="16.5" customHeight="1">
      <c r="B116" s="47"/>
      <c r="C116" s="192" t="s">
        <v>228</v>
      </c>
      <c r="D116" s="192" t="s">
        <v>156</v>
      </c>
      <c r="E116" s="193" t="s">
        <v>286</v>
      </c>
      <c r="F116" s="194" t="s">
        <v>287</v>
      </c>
      <c r="G116" s="195" t="s">
        <v>159</v>
      </c>
      <c r="H116" s="196">
        <v>471</v>
      </c>
      <c r="I116" s="197"/>
      <c r="J116" s="198">
        <f>ROUND(I116*H116,2)</f>
        <v>0</v>
      </c>
      <c r="K116" s="194" t="s">
        <v>160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82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288</v>
      </c>
    </row>
    <row r="117" s="1" customFormat="1" ht="16.5" customHeight="1">
      <c r="B117" s="47"/>
      <c r="C117" s="192" t="s">
        <v>33</v>
      </c>
      <c r="D117" s="192" t="s">
        <v>156</v>
      </c>
      <c r="E117" s="193" t="s">
        <v>289</v>
      </c>
      <c r="F117" s="194" t="s">
        <v>290</v>
      </c>
      <c r="G117" s="195" t="s">
        <v>159</v>
      </c>
      <c r="H117" s="196">
        <v>460</v>
      </c>
      <c r="I117" s="197"/>
      <c r="J117" s="198">
        <f>ROUND(I117*H117,2)</f>
        <v>0</v>
      </c>
      <c r="K117" s="194" t="s">
        <v>160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82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291</v>
      </c>
    </row>
    <row r="118" s="1" customFormat="1" ht="16.5" customHeight="1">
      <c r="B118" s="47"/>
      <c r="C118" s="192" t="s">
        <v>231</v>
      </c>
      <c r="D118" s="192" t="s">
        <v>156</v>
      </c>
      <c r="E118" s="193" t="s">
        <v>292</v>
      </c>
      <c r="F118" s="194" t="s">
        <v>293</v>
      </c>
      <c r="G118" s="195" t="s">
        <v>159</v>
      </c>
      <c r="H118" s="196">
        <v>14</v>
      </c>
      <c r="I118" s="197"/>
      <c r="J118" s="198">
        <f>ROUND(I118*H118,2)</f>
        <v>0</v>
      </c>
      <c r="K118" s="194" t="s">
        <v>160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82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294</v>
      </c>
    </row>
    <row r="119" s="1" customFormat="1" ht="16.5" customHeight="1">
      <c r="B119" s="47"/>
      <c r="C119" s="192" t="s">
        <v>295</v>
      </c>
      <c r="D119" s="192" t="s">
        <v>156</v>
      </c>
      <c r="E119" s="193" t="s">
        <v>296</v>
      </c>
      <c r="F119" s="194" t="s">
        <v>297</v>
      </c>
      <c r="G119" s="195" t="s">
        <v>159</v>
      </c>
      <c r="H119" s="196">
        <v>14</v>
      </c>
      <c r="I119" s="197"/>
      <c r="J119" s="198">
        <f>ROUND(I119*H119,2)</f>
        <v>0</v>
      </c>
      <c r="K119" s="194" t="s">
        <v>160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82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298</v>
      </c>
    </row>
    <row r="120" s="1" customFormat="1" ht="16.5" customHeight="1">
      <c r="B120" s="47"/>
      <c r="C120" s="192" t="s">
        <v>234</v>
      </c>
      <c r="D120" s="192" t="s">
        <v>156</v>
      </c>
      <c r="E120" s="193" t="s">
        <v>299</v>
      </c>
      <c r="F120" s="194" t="s">
        <v>300</v>
      </c>
      <c r="G120" s="195" t="s">
        <v>159</v>
      </c>
      <c r="H120" s="196">
        <v>460</v>
      </c>
      <c r="I120" s="197"/>
      <c r="J120" s="198">
        <f>ROUND(I120*H120,2)</f>
        <v>0</v>
      </c>
      <c r="K120" s="194" t="s">
        <v>160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82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301</v>
      </c>
    </row>
    <row r="121" s="1" customFormat="1" ht="16.5" customHeight="1">
      <c r="B121" s="47"/>
      <c r="C121" s="192" t="s">
        <v>302</v>
      </c>
      <c r="D121" s="192" t="s">
        <v>156</v>
      </c>
      <c r="E121" s="193" t="s">
        <v>303</v>
      </c>
      <c r="F121" s="194" t="s">
        <v>304</v>
      </c>
      <c r="G121" s="195" t="s">
        <v>159</v>
      </c>
      <c r="H121" s="196">
        <v>460</v>
      </c>
      <c r="I121" s="197"/>
      <c r="J121" s="198">
        <f>ROUND(I121*H121,2)</f>
        <v>0</v>
      </c>
      <c r="K121" s="194" t="s">
        <v>160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82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305</v>
      </c>
    </row>
    <row r="122" s="1" customFormat="1" ht="16.5" customHeight="1">
      <c r="B122" s="47"/>
      <c r="C122" s="192" t="s">
        <v>238</v>
      </c>
      <c r="D122" s="192" t="s">
        <v>156</v>
      </c>
      <c r="E122" s="193" t="s">
        <v>292</v>
      </c>
      <c r="F122" s="194" t="s">
        <v>293</v>
      </c>
      <c r="G122" s="195" t="s">
        <v>159</v>
      </c>
      <c r="H122" s="196">
        <v>460</v>
      </c>
      <c r="I122" s="197"/>
      <c r="J122" s="198">
        <f>ROUND(I122*H122,2)</f>
        <v>0</v>
      </c>
      <c r="K122" s="194" t="s">
        <v>160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82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306</v>
      </c>
    </row>
    <row r="123" s="1" customFormat="1" ht="16.5" customHeight="1">
      <c r="B123" s="47"/>
      <c r="C123" s="192" t="s">
        <v>307</v>
      </c>
      <c r="D123" s="192" t="s">
        <v>156</v>
      </c>
      <c r="E123" s="193" t="s">
        <v>308</v>
      </c>
      <c r="F123" s="194" t="s">
        <v>309</v>
      </c>
      <c r="G123" s="195" t="s">
        <v>159</v>
      </c>
      <c r="H123" s="196">
        <v>460</v>
      </c>
      <c r="I123" s="197"/>
      <c r="J123" s="198">
        <f>ROUND(I123*H123,2)</f>
        <v>0</v>
      </c>
      <c r="K123" s="194" t="s">
        <v>160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161</v>
      </c>
      <c r="AT123" s="24" t="s">
        <v>156</v>
      </c>
      <c r="AU123" s="24" t="s">
        <v>82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161</v>
      </c>
      <c r="BM123" s="24" t="s">
        <v>310</v>
      </c>
    </row>
    <row r="124" s="1" customFormat="1" ht="16.5" customHeight="1">
      <c r="B124" s="47"/>
      <c r="C124" s="192" t="s">
        <v>241</v>
      </c>
      <c r="D124" s="192" t="s">
        <v>156</v>
      </c>
      <c r="E124" s="193" t="s">
        <v>311</v>
      </c>
      <c r="F124" s="194" t="s">
        <v>312</v>
      </c>
      <c r="G124" s="195" t="s">
        <v>159</v>
      </c>
      <c r="H124" s="196">
        <v>460</v>
      </c>
      <c r="I124" s="197"/>
      <c r="J124" s="198">
        <f>ROUND(I124*H124,2)</f>
        <v>0</v>
      </c>
      <c r="K124" s="194" t="s">
        <v>160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82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313</v>
      </c>
    </row>
    <row r="125" s="1" customFormat="1" ht="16.5" customHeight="1">
      <c r="B125" s="47"/>
      <c r="C125" s="192" t="s">
        <v>314</v>
      </c>
      <c r="D125" s="192" t="s">
        <v>156</v>
      </c>
      <c r="E125" s="193" t="s">
        <v>315</v>
      </c>
      <c r="F125" s="194" t="s">
        <v>316</v>
      </c>
      <c r="G125" s="195" t="s">
        <v>159</v>
      </c>
      <c r="H125" s="196">
        <v>460</v>
      </c>
      <c r="I125" s="197"/>
      <c r="J125" s="198">
        <f>ROUND(I125*H125,2)</f>
        <v>0</v>
      </c>
      <c r="K125" s="194" t="s">
        <v>160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82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317</v>
      </c>
    </row>
    <row r="126" s="1" customFormat="1" ht="16.5" customHeight="1">
      <c r="B126" s="47"/>
      <c r="C126" s="192" t="s">
        <v>243</v>
      </c>
      <c r="D126" s="192" t="s">
        <v>156</v>
      </c>
      <c r="E126" s="193" t="s">
        <v>318</v>
      </c>
      <c r="F126" s="194" t="s">
        <v>319</v>
      </c>
      <c r="G126" s="195" t="s">
        <v>159</v>
      </c>
      <c r="H126" s="196">
        <v>11</v>
      </c>
      <c r="I126" s="197"/>
      <c r="J126" s="198">
        <f>ROUND(I126*H126,2)</f>
        <v>0</v>
      </c>
      <c r="K126" s="194" t="s">
        <v>160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161</v>
      </c>
      <c r="AT126" s="24" t="s">
        <v>156</v>
      </c>
      <c r="AU126" s="24" t="s">
        <v>82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161</v>
      </c>
      <c r="BM126" s="24" t="s">
        <v>34</v>
      </c>
    </row>
    <row r="127" s="1" customFormat="1" ht="16.5" customHeight="1">
      <c r="B127" s="47"/>
      <c r="C127" s="192" t="s">
        <v>320</v>
      </c>
      <c r="D127" s="192" t="s">
        <v>156</v>
      </c>
      <c r="E127" s="193" t="s">
        <v>321</v>
      </c>
      <c r="F127" s="194" t="s">
        <v>322</v>
      </c>
      <c r="G127" s="195" t="s">
        <v>207</v>
      </c>
      <c r="H127" s="196">
        <v>23</v>
      </c>
      <c r="I127" s="197"/>
      <c r="J127" s="198">
        <f>ROUND(I127*H127,2)</f>
        <v>0</v>
      </c>
      <c r="K127" s="194" t="s">
        <v>160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82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323</v>
      </c>
    </row>
    <row r="128" s="1" customFormat="1" ht="16.5" customHeight="1">
      <c r="B128" s="47"/>
      <c r="C128" s="204" t="s">
        <v>244</v>
      </c>
      <c r="D128" s="204" t="s">
        <v>261</v>
      </c>
      <c r="E128" s="205" t="s">
        <v>324</v>
      </c>
      <c r="F128" s="206" t="s">
        <v>325</v>
      </c>
      <c r="G128" s="207" t="s">
        <v>159</v>
      </c>
      <c r="H128" s="208">
        <v>12.6</v>
      </c>
      <c r="I128" s="209"/>
      <c r="J128" s="210">
        <f>ROUND(I128*H128,2)</f>
        <v>0</v>
      </c>
      <c r="K128" s="206" t="s">
        <v>160</v>
      </c>
      <c r="L128" s="211"/>
      <c r="M128" s="212" t="s">
        <v>37</v>
      </c>
      <c r="N128" s="213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172</v>
      </c>
      <c r="AT128" s="24" t="s">
        <v>261</v>
      </c>
      <c r="AU128" s="24" t="s">
        <v>82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326</v>
      </c>
    </row>
    <row r="129" s="1" customFormat="1" ht="16.5" customHeight="1">
      <c r="B129" s="47"/>
      <c r="C129" s="192" t="s">
        <v>327</v>
      </c>
      <c r="D129" s="192" t="s">
        <v>156</v>
      </c>
      <c r="E129" s="193" t="s">
        <v>328</v>
      </c>
      <c r="F129" s="194" t="s">
        <v>329</v>
      </c>
      <c r="G129" s="195" t="s">
        <v>207</v>
      </c>
      <c r="H129" s="196">
        <v>27.5</v>
      </c>
      <c r="I129" s="197"/>
      <c r="J129" s="198">
        <f>ROUND(I129*H129,2)</f>
        <v>0</v>
      </c>
      <c r="K129" s="194" t="s">
        <v>160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161</v>
      </c>
      <c r="AT129" s="24" t="s">
        <v>156</v>
      </c>
      <c r="AU129" s="24" t="s">
        <v>82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161</v>
      </c>
      <c r="BM129" s="24" t="s">
        <v>330</v>
      </c>
    </row>
    <row r="130" s="1" customFormat="1" ht="16.5" customHeight="1">
      <c r="B130" s="47"/>
      <c r="C130" s="192" t="s">
        <v>246</v>
      </c>
      <c r="D130" s="192" t="s">
        <v>156</v>
      </c>
      <c r="E130" s="193" t="s">
        <v>331</v>
      </c>
      <c r="F130" s="194" t="s">
        <v>332</v>
      </c>
      <c r="G130" s="195" t="s">
        <v>207</v>
      </c>
      <c r="H130" s="196">
        <v>27.5</v>
      </c>
      <c r="I130" s="197"/>
      <c r="J130" s="198">
        <f>ROUND(I130*H130,2)</f>
        <v>0</v>
      </c>
      <c r="K130" s="194" t="s">
        <v>160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82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333</v>
      </c>
    </row>
    <row r="131" s="1" customFormat="1" ht="25.5" customHeight="1">
      <c r="B131" s="47"/>
      <c r="C131" s="192" t="s">
        <v>334</v>
      </c>
      <c r="D131" s="192" t="s">
        <v>156</v>
      </c>
      <c r="E131" s="193" t="s">
        <v>335</v>
      </c>
      <c r="F131" s="194" t="s">
        <v>336</v>
      </c>
      <c r="G131" s="195" t="s">
        <v>207</v>
      </c>
      <c r="H131" s="196">
        <v>31</v>
      </c>
      <c r="I131" s="197"/>
      <c r="J131" s="198">
        <f>ROUND(I131*H131,2)</f>
        <v>0</v>
      </c>
      <c r="K131" s="194" t="s">
        <v>160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82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337</v>
      </c>
    </row>
    <row r="132" s="1" customFormat="1" ht="16.5" customHeight="1">
      <c r="B132" s="47"/>
      <c r="C132" s="192" t="s">
        <v>249</v>
      </c>
      <c r="D132" s="192" t="s">
        <v>156</v>
      </c>
      <c r="E132" s="193" t="s">
        <v>338</v>
      </c>
      <c r="F132" s="194" t="s">
        <v>339</v>
      </c>
      <c r="G132" s="195" t="s">
        <v>207</v>
      </c>
      <c r="H132" s="196">
        <v>23</v>
      </c>
      <c r="I132" s="197"/>
      <c r="J132" s="198">
        <f>ROUND(I132*H132,2)</f>
        <v>0</v>
      </c>
      <c r="K132" s="194" t="s">
        <v>160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161</v>
      </c>
      <c r="AT132" s="24" t="s">
        <v>156</v>
      </c>
      <c r="AU132" s="24" t="s">
        <v>82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340</v>
      </c>
    </row>
    <row r="133" s="1" customFormat="1" ht="16.5" customHeight="1">
      <c r="B133" s="47"/>
      <c r="C133" s="204" t="s">
        <v>341</v>
      </c>
      <c r="D133" s="204" t="s">
        <v>261</v>
      </c>
      <c r="E133" s="205" t="s">
        <v>342</v>
      </c>
      <c r="F133" s="206" t="s">
        <v>343</v>
      </c>
      <c r="G133" s="207" t="s">
        <v>344</v>
      </c>
      <c r="H133" s="208">
        <v>23.23</v>
      </c>
      <c r="I133" s="209"/>
      <c r="J133" s="210">
        <f>ROUND(I133*H133,2)</f>
        <v>0</v>
      </c>
      <c r="K133" s="206" t="s">
        <v>160</v>
      </c>
      <c r="L133" s="211"/>
      <c r="M133" s="212" t="s">
        <v>37</v>
      </c>
      <c r="N133" s="213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172</v>
      </c>
      <c r="AT133" s="24" t="s">
        <v>261</v>
      </c>
      <c r="AU133" s="24" t="s">
        <v>82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345</v>
      </c>
    </row>
    <row r="134" s="1" customFormat="1" ht="16.5" customHeight="1">
      <c r="B134" s="47"/>
      <c r="C134" s="192" t="s">
        <v>251</v>
      </c>
      <c r="D134" s="192" t="s">
        <v>156</v>
      </c>
      <c r="E134" s="193" t="s">
        <v>346</v>
      </c>
      <c r="F134" s="194" t="s">
        <v>347</v>
      </c>
      <c r="G134" s="195" t="s">
        <v>207</v>
      </c>
      <c r="H134" s="196">
        <v>78</v>
      </c>
      <c r="I134" s="197"/>
      <c r="J134" s="198">
        <f>ROUND(I134*H134,2)</f>
        <v>0</v>
      </c>
      <c r="K134" s="194" t="s">
        <v>160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161</v>
      </c>
      <c r="AT134" s="24" t="s">
        <v>156</v>
      </c>
      <c r="AU134" s="24" t="s">
        <v>82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161</v>
      </c>
      <c r="BM134" s="24" t="s">
        <v>348</v>
      </c>
    </row>
    <row r="135" s="1" customFormat="1" ht="16.5" customHeight="1">
      <c r="B135" s="47"/>
      <c r="C135" s="204" t="s">
        <v>349</v>
      </c>
      <c r="D135" s="204" t="s">
        <v>261</v>
      </c>
      <c r="E135" s="205" t="s">
        <v>350</v>
      </c>
      <c r="F135" s="206" t="s">
        <v>351</v>
      </c>
      <c r="G135" s="207" t="s">
        <v>344</v>
      </c>
      <c r="H135" s="208">
        <v>75.75</v>
      </c>
      <c r="I135" s="209"/>
      <c r="J135" s="210">
        <f>ROUND(I135*H135,2)</f>
        <v>0</v>
      </c>
      <c r="K135" s="206" t="s">
        <v>160</v>
      </c>
      <c r="L135" s="211"/>
      <c r="M135" s="212" t="s">
        <v>37</v>
      </c>
      <c r="N135" s="213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172</v>
      </c>
      <c r="AT135" s="24" t="s">
        <v>261</v>
      </c>
      <c r="AU135" s="24" t="s">
        <v>82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352</v>
      </c>
    </row>
    <row r="136" s="1" customFormat="1" ht="16.5" customHeight="1">
      <c r="B136" s="47"/>
      <c r="C136" s="204" t="s">
        <v>252</v>
      </c>
      <c r="D136" s="204" t="s">
        <v>261</v>
      </c>
      <c r="E136" s="205" t="s">
        <v>353</v>
      </c>
      <c r="F136" s="206" t="s">
        <v>354</v>
      </c>
      <c r="G136" s="207" t="s">
        <v>344</v>
      </c>
      <c r="H136" s="208">
        <v>3.8849999999999998</v>
      </c>
      <c r="I136" s="209"/>
      <c r="J136" s="210">
        <f>ROUND(I136*H136,2)</f>
        <v>0</v>
      </c>
      <c r="K136" s="206" t="s">
        <v>160</v>
      </c>
      <c r="L136" s="211"/>
      <c r="M136" s="212" t="s">
        <v>37</v>
      </c>
      <c r="N136" s="213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172</v>
      </c>
      <c r="AT136" s="24" t="s">
        <v>261</v>
      </c>
      <c r="AU136" s="24" t="s">
        <v>82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161</v>
      </c>
      <c r="BM136" s="24" t="s">
        <v>355</v>
      </c>
    </row>
    <row r="137" s="1" customFormat="1" ht="16.5" customHeight="1">
      <c r="B137" s="47"/>
      <c r="C137" s="192" t="s">
        <v>356</v>
      </c>
      <c r="D137" s="192" t="s">
        <v>156</v>
      </c>
      <c r="E137" s="193" t="s">
        <v>357</v>
      </c>
      <c r="F137" s="194" t="s">
        <v>358</v>
      </c>
      <c r="G137" s="195" t="s">
        <v>171</v>
      </c>
      <c r="H137" s="196">
        <v>4.3499999999999996</v>
      </c>
      <c r="I137" s="197"/>
      <c r="J137" s="198">
        <f>ROUND(I137*H137,2)</f>
        <v>0</v>
      </c>
      <c r="K137" s="194" t="s">
        <v>160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82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359</v>
      </c>
    </row>
    <row r="138" s="1" customFormat="1" ht="16.5" customHeight="1">
      <c r="B138" s="47"/>
      <c r="C138" s="192" t="s">
        <v>256</v>
      </c>
      <c r="D138" s="192" t="s">
        <v>156</v>
      </c>
      <c r="E138" s="193" t="s">
        <v>360</v>
      </c>
      <c r="F138" s="194" t="s">
        <v>361</v>
      </c>
      <c r="G138" s="195" t="s">
        <v>196</v>
      </c>
      <c r="H138" s="196">
        <v>653.14099999999996</v>
      </c>
      <c r="I138" s="197"/>
      <c r="J138" s="198">
        <f>ROUND(I138*H138,2)</f>
        <v>0</v>
      </c>
      <c r="K138" s="194" t="s">
        <v>160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161</v>
      </c>
      <c r="AT138" s="24" t="s">
        <v>156</v>
      </c>
      <c r="AU138" s="24" t="s">
        <v>82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161</v>
      </c>
      <c r="BM138" s="24" t="s">
        <v>362</v>
      </c>
    </row>
    <row r="139" s="1" customFormat="1" ht="16.5" customHeight="1">
      <c r="B139" s="47"/>
      <c r="C139" s="192" t="s">
        <v>363</v>
      </c>
      <c r="D139" s="192" t="s">
        <v>156</v>
      </c>
      <c r="E139" s="193" t="s">
        <v>364</v>
      </c>
      <c r="F139" s="194" t="s">
        <v>365</v>
      </c>
      <c r="G139" s="195" t="s">
        <v>366</v>
      </c>
      <c r="H139" s="196">
        <v>32</v>
      </c>
      <c r="I139" s="197"/>
      <c r="J139" s="198">
        <f>ROUND(I139*H139,2)</f>
        <v>0</v>
      </c>
      <c r="K139" s="194" t="s">
        <v>160</v>
      </c>
      <c r="L139" s="73"/>
      <c r="M139" s="199" t="s">
        <v>37</v>
      </c>
      <c r="N139" s="214" t="s">
        <v>53</v>
      </c>
      <c r="O139" s="215"/>
      <c r="P139" s="216">
        <f>O139*H139</f>
        <v>0</v>
      </c>
      <c r="Q139" s="216">
        <v>0</v>
      </c>
      <c r="R139" s="216">
        <f>Q139*H139</f>
        <v>0</v>
      </c>
      <c r="S139" s="216">
        <v>0</v>
      </c>
      <c r="T139" s="217">
        <f>S139*H139</f>
        <v>0</v>
      </c>
      <c r="AR139" s="24" t="s">
        <v>161</v>
      </c>
      <c r="AT139" s="24" t="s">
        <v>156</v>
      </c>
      <c r="AU139" s="24" t="s">
        <v>82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367</v>
      </c>
    </row>
    <row r="140" s="1" customFormat="1" ht="6.96" customHeight="1">
      <c r="B140" s="68"/>
      <c r="C140" s="69"/>
      <c r="D140" s="69"/>
      <c r="E140" s="69"/>
      <c r="F140" s="69"/>
      <c r="G140" s="69"/>
      <c r="H140" s="69"/>
      <c r="I140" s="167"/>
      <c r="J140" s="69"/>
      <c r="K140" s="69"/>
      <c r="L140" s="73"/>
    </row>
  </sheetData>
  <sheetProtection sheet="1" autoFilter="0" formatColumns="0" formatRows="0" objects="1" scenarios="1" spinCount="100000" saltValue="A9CvvD/4CPpBuSL27yNynPz+DWUoDOyeL0wQN/0xLdKpnLEPZnnR6/QIownDcWzkrKKimvBzfesZVfdEtjdmqQ==" hashValue="0Qwm5aB3S6mVOc0D0DUHg7bssH3Sdd4na12sk+CXq1sU5BhV7TzlSfdvipURMCyxG91EaYKFZmNik1nESRWSNg==" algorithmName="SHA-512" password="CC35"/>
  <autoFilter ref="C75:K139"/>
  <mergeCells count="10">
    <mergeCell ref="E7:H7"/>
    <mergeCell ref="E9:H9"/>
    <mergeCell ref="E24:H24"/>
    <mergeCell ref="E45:H45"/>
    <mergeCell ref="E47:H47"/>
    <mergeCell ref="J51:J52"/>
    <mergeCell ref="E66:H66"/>
    <mergeCell ref="E68:H68"/>
    <mergeCell ref="G1:H1"/>
    <mergeCell ref="L2:V2"/>
  </mergeCells>
  <hyperlinks>
    <hyperlink ref="F1:G1" location="C2" display="1) Krycí list soupisu"/>
    <hyperlink ref="G1:H1" location="C54" display="2) Rekapitulace"/>
    <hyperlink ref="J1" location="C75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94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368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369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ROUND(SUM(BE98:BE625), 2)</f>
        <v>0</v>
      </c>
      <c r="G30" s="48"/>
      <c r="H30" s="48"/>
      <c r="I30" s="159">
        <v>0.20999999999999999</v>
      </c>
      <c r="J30" s="158">
        <f>ROUND(ROUND((SUM(BE98:BE625)),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ROUND(SUM(BF98:BF625), 2)</f>
        <v>0</v>
      </c>
      <c r="G31" s="48"/>
      <c r="H31" s="48"/>
      <c r="I31" s="159">
        <v>0.14999999999999999</v>
      </c>
      <c r="J31" s="158">
        <f>ROUND(ROUND((SUM(BF98:BF625)),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ROUND(SUM(BG98:BG625),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ROUND(SUM(BH98:BH625),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ROUND(SUM(BI98:BI625),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166021 - SO 01 - SO 01 Rekonstrukce stávajícího objektu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 - 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J99</f>
        <v>0</v>
      </c>
      <c r="K57" s="224"/>
    </row>
    <row r="58" s="9" customFormat="1" ht="19.92" customHeight="1">
      <c r="B58" s="225"/>
      <c r="C58" s="226"/>
      <c r="D58" s="227" t="s">
        <v>371</v>
      </c>
      <c r="E58" s="228"/>
      <c r="F58" s="228"/>
      <c r="G58" s="228"/>
      <c r="H58" s="228"/>
      <c r="I58" s="229"/>
      <c r="J58" s="230">
        <f>J100</f>
        <v>0</v>
      </c>
      <c r="K58" s="231"/>
    </row>
    <row r="59" s="9" customFormat="1" ht="19.92" customHeight="1">
      <c r="B59" s="225"/>
      <c r="C59" s="226"/>
      <c r="D59" s="227" t="s">
        <v>372</v>
      </c>
      <c r="E59" s="228"/>
      <c r="F59" s="228"/>
      <c r="G59" s="228"/>
      <c r="H59" s="228"/>
      <c r="I59" s="229"/>
      <c r="J59" s="230">
        <f>J144</f>
        <v>0</v>
      </c>
      <c r="K59" s="231"/>
    </row>
    <row r="60" s="9" customFormat="1" ht="19.92" customHeight="1">
      <c r="B60" s="225"/>
      <c r="C60" s="226"/>
      <c r="D60" s="227" t="s">
        <v>373</v>
      </c>
      <c r="E60" s="228"/>
      <c r="F60" s="228"/>
      <c r="G60" s="228"/>
      <c r="H60" s="228"/>
      <c r="I60" s="229"/>
      <c r="J60" s="230">
        <f>J157</f>
        <v>0</v>
      </c>
      <c r="K60" s="231"/>
    </row>
    <row r="61" s="9" customFormat="1" ht="19.92" customHeight="1">
      <c r="B61" s="225"/>
      <c r="C61" s="226"/>
      <c r="D61" s="227" t="s">
        <v>374</v>
      </c>
      <c r="E61" s="228"/>
      <c r="F61" s="228"/>
      <c r="G61" s="228"/>
      <c r="H61" s="228"/>
      <c r="I61" s="229"/>
      <c r="J61" s="230">
        <f>J162</f>
        <v>0</v>
      </c>
      <c r="K61" s="231"/>
    </row>
    <row r="62" s="9" customFormat="1" ht="19.92" customHeight="1">
      <c r="B62" s="225"/>
      <c r="C62" s="226"/>
      <c r="D62" s="227" t="s">
        <v>375</v>
      </c>
      <c r="E62" s="228"/>
      <c r="F62" s="228"/>
      <c r="G62" s="228"/>
      <c r="H62" s="228"/>
      <c r="I62" s="229"/>
      <c r="J62" s="230">
        <f>J262</f>
        <v>0</v>
      </c>
      <c r="K62" s="231"/>
    </row>
    <row r="63" s="9" customFormat="1" ht="19.92" customHeight="1">
      <c r="B63" s="225"/>
      <c r="C63" s="226"/>
      <c r="D63" s="227" t="s">
        <v>376</v>
      </c>
      <c r="E63" s="228"/>
      <c r="F63" s="228"/>
      <c r="G63" s="228"/>
      <c r="H63" s="228"/>
      <c r="I63" s="229"/>
      <c r="J63" s="230">
        <f>J337</f>
        <v>0</v>
      </c>
      <c r="K63" s="231"/>
    </row>
    <row r="64" s="9" customFormat="1" ht="19.92" customHeight="1">
      <c r="B64" s="225"/>
      <c r="C64" s="226"/>
      <c r="D64" s="227" t="s">
        <v>377</v>
      </c>
      <c r="E64" s="228"/>
      <c r="F64" s="228"/>
      <c r="G64" s="228"/>
      <c r="H64" s="228"/>
      <c r="I64" s="229"/>
      <c r="J64" s="230">
        <f>J354</f>
        <v>0</v>
      </c>
      <c r="K64" s="231"/>
    </row>
    <row r="65" s="8" customFormat="1" ht="24.96" customHeight="1">
      <c r="B65" s="218"/>
      <c r="C65" s="219"/>
      <c r="D65" s="220" t="s">
        <v>378</v>
      </c>
      <c r="E65" s="221"/>
      <c r="F65" s="221"/>
      <c r="G65" s="221"/>
      <c r="H65" s="221"/>
      <c r="I65" s="222"/>
      <c r="J65" s="223">
        <f>J356</f>
        <v>0</v>
      </c>
      <c r="K65" s="224"/>
    </row>
    <row r="66" s="9" customFormat="1" ht="19.92" customHeight="1">
      <c r="B66" s="225"/>
      <c r="C66" s="226"/>
      <c r="D66" s="227" t="s">
        <v>379</v>
      </c>
      <c r="E66" s="228"/>
      <c r="F66" s="228"/>
      <c r="G66" s="228"/>
      <c r="H66" s="228"/>
      <c r="I66" s="229"/>
      <c r="J66" s="230">
        <f>J357</f>
        <v>0</v>
      </c>
      <c r="K66" s="231"/>
    </row>
    <row r="67" s="9" customFormat="1" ht="19.92" customHeight="1">
      <c r="B67" s="225"/>
      <c r="C67" s="226"/>
      <c r="D67" s="227" t="s">
        <v>380</v>
      </c>
      <c r="E67" s="228"/>
      <c r="F67" s="228"/>
      <c r="G67" s="228"/>
      <c r="H67" s="228"/>
      <c r="I67" s="229"/>
      <c r="J67" s="230">
        <f>J376</f>
        <v>0</v>
      </c>
      <c r="K67" s="231"/>
    </row>
    <row r="68" s="9" customFormat="1" ht="19.92" customHeight="1">
      <c r="B68" s="225"/>
      <c r="C68" s="226"/>
      <c r="D68" s="227" t="s">
        <v>381</v>
      </c>
      <c r="E68" s="228"/>
      <c r="F68" s="228"/>
      <c r="G68" s="228"/>
      <c r="H68" s="228"/>
      <c r="I68" s="229"/>
      <c r="J68" s="230">
        <f>J399</f>
        <v>0</v>
      </c>
      <c r="K68" s="231"/>
    </row>
    <row r="69" s="9" customFormat="1" ht="19.92" customHeight="1">
      <c r="B69" s="225"/>
      <c r="C69" s="226"/>
      <c r="D69" s="227" t="s">
        <v>382</v>
      </c>
      <c r="E69" s="228"/>
      <c r="F69" s="228"/>
      <c r="G69" s="228"/>
      <c r="H69" s="228"/>
      <c r="I69" s="229"/>
      <c r="J69" s="230">
        <f>J416</f>
        <v>0</v>
      </c>
      <c r="K69" s="231"/>
    </row>
    <row r="70" s="8" customFormat="1" ht="24.96" customHeight="1">
      <c r="B70" s="218"/>
      <c r="C70" s="219"/>
      <c r="D70" s="220" t="s">
        <v>383</v>
      </c>
      <c r="E70" s="221"/>
      <c r="F70" s="221"/>
      <c r="G70" s="221"/>
      <c r="H70" s="221"/>
      <c r="I70" s="222"/>
      <c r="J70" s="223">
        <f>J432</f>
        <v>0</v>
      </c>
      <c r="K70" s="224"/>
    </row>
    <row r="71" s="9" customFormat="1" ht="19.92" customHeight="1">
      <c r="B71" s="225"/>
      <c r="C71" s="226"/>
      <c r="D71" s="227" t="s">
        <v>384</v>
      </c>
      <c r="E71" s="228"/>
      <c r="F71" s="228"/>
      <c r="G71" s="228"/>
      <c r="H71" s="228"/>
      <c r="I71" s="229"/>
      <c r="J71" s="230">
        <f>J434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J474</f>
        <v>0</v>
      </c>
      <c r="K72" s="231"/>
    </row>
    <row r="73" s="9" customFormat="1" ht="19.92" customHeight="1">
      <c r="B73" s="225"/>
      <c r="C73" s="226"/>
      <c r="D73" s="227" t="s">
        <v>386</v>
      </c>
      <c r="E73" s="228"/>
      <c r="F73" s="228"/>
      <c r="G73" s="228"/>
      <c r="H73" s="228"/>
      <c r="I73" s="229"/>
      <c r="J73" s="230">
        <f>J561</f>
        <v>0</v>
      </c>
      <c r="K73" s="231"/>
    </row>
    <row r="74" s="9" customFormat="1" ht="19.92" customHeight="1">
      <c r="B74" s="225"/>
      <c r="C74" s="226"/>
      <c r="D74" s="227" t="s">
        <v>387</v>
      </c>
      <c r="E74" s="228"/>
      <c r="F74" s="228"/>
      <c r="G74" s="228"/>
      <c r="H74" s="228"/>
      <c r="I74" s="229"/>
      <c r="J74" s="230">
        <f>J583</f>
        <v>0</v>
      </c>
      <c r="K74" s="231"/>
    </row>
    <row r="75" s="9" customFormat="1" ht="19.92" customHeight="1">
      <c r="B75" s="225"/>
      <c r="C75" s="226"/>
      <c r="D75" s="227" t="s">
        <v>388</v>
      </c>
      <c r="E75" s="228"/>
      <c r="F75" s="228"/>
      <c r="G75" s="228"/>
      <c r="H75" s="228"/>
      <c r="I75" s="229"/>
      <c r="J75" s="230">
        <f>J587</f>
        <v>0</v>
      </c>
      <c r="K75" s="231"/>
    </row>
    <row r="76" s="9" customFormat="1" ht="19.92" customHeight="1">
      <c r="B76" s="225"/>
      <c r="C76" s="226"/>
      <c r="D76" s="227" t="s">
        <v>389</v>
      </c>
      <c r="E76" s="228"/>
      <c r="F76" s="228"/>
      <c r="G76" s="228"/>
      <c r="H76" s="228"/>
      <c r="I76" s="229"/>
      <c r="J76" s="230">
        <f>J601</f>
        <v>0</v>
      </c>
      <c r="K76" s="231"/>
    </row>
    <row r="77" s="9" customFormat="1" ht="19.92" customHeight="1">
      <c r="B77" s="225"/>
      <c r="C77" s="226"/>
      <c r="D77" s="227" t="s">
        <v>390</v>
      </c>
      <c r="E77" s="228"/>
      <c r="F77" s="228"/>
      <c r="G77" s="228"/>
      <c r="H77" s="228"/>
      <c r="I77" s="229"/>
      <c r="J77" s="230">
        <f>J615</f>
        <v>0</v>
      </c>
      <c r="K77" s="231"/>
    </row>
    <row r="78" s="9" customFormat="1" ht="19.92" customHeight="1">
      <c r="B78" s="225"/>
      <c r="C78" s="226"/>
      <c r="D78" s="227" t="s">
        <v>391</v>
      </c>
      <c r="E78" s="228"/>
      <c r="F78" s="228"/>
      <c r="G78" s="228"/>
      <c r="H78" s="228"/>
      <c r="I78" s="229"/>
      <c r="J78" s="230">
        <f>J621</f>
        <v>0</v>
      </c>
      <c r="K78" s="231"/>
    </row>
    <row r="79" s="1" customFormat="1" ht="21.84" customHeight="1">
      <c r="B79" s="47"/>
      <c r="C79" s="48"/>
      <c r="D79" s="48"/>
      <c r="E79" s="48"/>
      <c r="F79" s="48"/>
      <c r="G79" s="48"/>
      <c r="H79" s="48"/>
      <c r="I79" s="145"/>
      <c r="J79" s="48"/>
      <c r="K79" s="52"/>
    </row>
    <row r="80" s="1" customFormat="1" ht="6.96" customHeight="1">
      <c r="B80" s="68"/>
      <c r="C80" s="69"/>
      <c r="D80" s="69"/>
      <c r="E80" s="69"/>
      <c r="F80" s="69"/>
      <c r="G80" s="69"/>
      <c r="H80" s="69"/>
      <c r="I80" s="167"/>
      <c r="J80" s="69"/>
      <c r="K80" s="70"/>
    </row>
    <row r="84" s="1" customFormat="1" ht="6.96" customHeight="1">
      <c r="B84" s="71"/>
      <c r="C84" s="72"/>
      <c r="D84" s="72"/>
      <c r="E84" s="72"/>
      <c r="F84" s="72"/>
      <c r="G84" s="72"/>
      <c r="H84" s="72"/>
      <c r="I84" s="170"/>
      <c r="J84" s="72"/>
      <c r="K84" s="72"/>
      <c r="L84" s="73"/>
    </row>
    <row r="85" s="1" customFormat="1" ht="36.96" customHeight="1">
      <c r="B85" s="47"/>
      <c r="C85" s="74" t="s">
        <v>142</v>
      </c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6.96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4.4" customHeight="1">
      <c r="B87" s="47"/>
      <c r="C87" s="77" t="s">
        <v>18</v>
      </c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 ht="16.5" customHeight="1">
      <c r="B88" s="47"/>
      <c r="C88" s="75"/>
      <c r="D88" s="75"/>
      <c r="E88" s="179" t="str">
        <f>E7</f>
        <v>Rekonstrukce a přístavby hasičské zbrojnice Hošťálkovice</v>
      </c>
      <c r="F88" s="77"/>
      <c r="G88" s="77"/>
      <c r="H88" s="77"/>
      <c r="I88" s="178"/>
      <c r="J88" s="75"/>
      <c r="K88" s="75"/>
      <c r="L88" s="73"/>
    </row>
    <row r="89" s="1" customFormat="1" ht="14.4" customHeight="1">
      <c r="B89" s="47"/>
      <c r="C89" s="77" t="s">
        <v>134</v>
      </c>
      <c r="D89" s="75"/>
      <c r="E89" s="75"/>
      <c r="F89" s="75"/>
      <c r="G89" s="75"/>
      <c r="H89" s="75"/>
      <c r="I89" s="178"/>
      <c r="J89" s="75"/>
      <c r="K89" s="75"/>
      <c r="L89" s="73"/>
    </row>
    <row r="90" s="1" customFormat="1" ht="17.25" customHeight="1">
      <c r="B90" s="47"/>
      <c r="C90" s="75"/>
      <c r="D90" s="75"/>
      <c r="E90" s="83" t="str">
        <f>E9</f>
        <v xml:space="preserve">166021 - SO 01 - SO 01 Rekonstrukce stávajícího objektu - stavební práce </v>
      </c>
      <c r="F90" s="75"/>
      <c r="G90" s="75"/>
      <c r="H90" s="75"/>
      <c r="I90" s="178"/>
      <c r="J90" s="75"/>
      <c r="K90" s="75"/>
      <c r="L90" s="73"/>
    </row>
    <row r="91" s="1" customFormat="1" ht="6.96" customHeight="1">
      <c r="B91" s="47"/>
      <c r="C91" s="75"/>
      <c r="D91" s="75"/>
      <c r="E91" s="75"/>
      <c r="F91" s="75"/>
      <c r="G91" s="75"/>
      <c r="H91" s="75"/>
      <c r="I91" s="178"/>
      <c r="J91" s="75"/>
      <c r="K91" s="75"/>
      <c r="L91" s="73"/>
    </row>
    <row r="92" s="1" customFormat="1" ht="18" customHeight="1">
      <c r="B92" s="47"/>
      <c r="C92" s="77" t="s">
        <v>25</v>
      </c>
      <c r="D92" s="75"/>
      <c r="E92" s="75"/>
      <c r="F92" s="180" t="str">
        <f>F12</f>
        <v xml:space="preserve">Ostrava - Hošťálkovice </v>
      </c>
      <c r="G92" s="75"/>
      <c r="H92" s="75"/>
      <c r="I92" s="181" t="s">
        <v>27</v>
      </c>
      <c r="J92" s="86" t="str">
        <f>IF(J12="","",J12)</f>
        <v>2. 12. 2016</v>
      </c>
      <c r="K92" s="75"/>
      <c r="L92" s="73"/>
    </row>
    <row r="93" s="1" customFormat="1" ht="6.96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1" customFormat="1">
      <c r="B94" s="47"/>
      <c r="C94" s="77" t="s">
        <v>35</v>
      </c>
      <c r="D94" s="75"/>
      <c r="E94" s="75"/>
      <c r="F94" s="180" t="str">
        <f>E15</f>
        <v xml:space="preserve">Statutární město Ostrava,MOb Hošťálkovice </v>
      </c>
      <c r="G94" s="75"/>
      <c r="H94" s="75"/>
      <c r="I94" s="181" t="s">
        <v>42</v>
      </c>
      <c r="J94" s="180" t="str">
        <f>E21</f>
        <v xml:space="preserve">Lenka Jerakasová </v>
      </c>
      <c r="K94" s="75"/>
      <c r="L94" s="73"/>
    </row>
    <row r="95" s="1" customFormat="1" ht="14.4" customHeight="1">
      <c r="B95" s="47"/>
      <c r="C95" s="77" t="s">
        <v>40</v>
      </c>
      <c r="D95" s="75"/>
      <c r="E95" s="75"/>
      <c r="F95" s="180" t="str">
        <f>IF(E18="","",E18)</f>
        <v/>
      </c>
      <c r="G95" s="75"/>
      <c r="H95" s="75"/>
      <c r="I95" s="178"/>
      <c r="J95" s="75"/>
      <c r="K95" s="75"/>
      <c r="L95" s="73"/>
    </row>
    <row r="96" s="1" customFormat="1" ht="10.32" customHeight="1">
      <c r="B96" s="47"/>
      <c r="C96" s="75"/>
      <c r="D96" s="75"/>
      <c r="E96" s="75"/>
      <c r="F96" s="75"/>
      <c r="G96" s="75"/>
      <c r="H96" s="75"/>
      <c r="I96" s="178"/>
      <c r="J96" s="75"/>
      <c r="K96" s="75"/>
      <c r="L96" s="73"/>
    </row>
    <row r="97" s="7" customFormat="1" ht="29.28" customHeight="1">
      <c r="B97" s="182"/>
      <c r="C97" s="183" t="s">
        <v>143</v>
      </c>
      <c r="D97" s="184" t="s">
        <v>67</v>
      </c>
      <c r="E97" s="184" t="s">
        <v>63</v>
      </c>
      <c r="F97" s="184" t="s">
        <v>144</v>
      </c>
      <c r="G97" s="184" t="s">
        <v>145</v>
      </c>
      <c r="H97" s="184" t="s">
        <v>146</v>
      </c>
      <c r="I97" s="185" t="s">
        <v>147</v>
      </c>
      <c r="J97" s="184" t="s">
        <v>139</v>
      </c>
      <c r="K97" s="186" t="s">
        <v>148</v>
      </c>
      <c r="L97" s="187"/>
      <c r="M97" s="103" t="s">
        <v>149</v>
      </c>
      <c r="N97" s="104" t="s">
        <v>52</v>
      </c>
      <c r="O97" s="104" t="s">
        <v>150</v>
      </c>
      <c r="P97" s="104" t="s">
        <v>151</v>
      </c>
      <c r="Q97" s="104" t="s">
        <v>152</v>
      </c>
      <c r="R97" s="104" t="s">
        <v>153</v>
      </c>
      <c r="S97" s="104" t="s">
        <v>154</v>
      </c>
      <c r="T97" s="105" t="s">
        <v>155</v>
      </c>
    </row>
    <row r="98" s="1" customFormat="1" ht="29.28" customHeight="1">
      <c r="B98" s="47"/>
      <c r="C98" s="109" t="s">
        <v>140</v>
      </c>
      <c r="D98" s="75"/>
      <c r="E98" s="75"/>
      <c r="F98" s="75"/>
      <c r="G98" s="75"/>
      <c r="H98" s="75"/>
      <c r="I98" s="178"/>
      <c r="J98" s="188">
        <f>BK98</f>
        <v>0</v>
      </c>
      <c r="K98" s="75"/>
      <c r="L98" s="73"/>
      <c r="M98" s="106"/>
      <c r="N98" s="107"/>
      <c r="O98" s="107"/>
      <c r="P98" s="189">
        <f>P99+P356+P432</f>
        <v>0</v>
      </c>
      <c r="Q98" s="107"/>
      <c r="R98" s="189">
        <f>R99+R356+R432</f>
        <v>0.46580719999999998</v>
      </c>
      <c r="S98" s="107"/>
      <c r="T98" s="190">
        <f>T99+T356+T432</f>
        <v>0</v>
      </c>
      <c r="AT98" s="24" t="s">
        <v>81</v>
      </c>
      <c r="AU98" s="24" t="s">
        <v>141</v>
      </c>
      <c r="BK98" s="191">
        <f>BK99+BK356+BK432</f>
        <v>0</v>
      </c>
    </row>
    <row r="99" s="10" customFormat="1" ht="37.44" customHeight="1">
      <c r="B99" s="232"/>
      <c r="C99" s="233"/>
      <c r="D99" s="234" t="s">
        <v>81</v>
      </c>
      <c r="E99" s="235" t="s">
        <v>392</v>
      </c>
      <c r="F99" s="235" t="s">
        <v>393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P100+P144+P157+P162+P262+P337+P354</f>
        <v>0</v>
      </c>
      <c r="Q99" s="240"/>
      <c r="R99" s="241">
        <f>R100+R144+R157+R162+R262+R337+R354</f>
        <v>0</v>
      </c>
      <c r="S99" s="240"/>
      <c r="T99" s="242">
        <f>T100+T144+T157+T162+T262+T337+T354</f>
        <v>0</v>
      </c>
      <c r="AR99" s="243" t="s">
        <v>24</v>
      </c>
      <c r="AT99" s="244" t="s">
        <v>81</v>
      </c>
      <c r="AU99" s="244" t="s">
        <v>82</v>
      </c>
      <c r="AY99" s="243" t="s">
        <v>162</v>
      </c>
      <c r="BK99" s="245">
        <f>BK100+BK144+BK157+BK162+BK262+BK337+BK354</f>
        <v>0</v>
      </c>
    </row>
    <row r="100" s="10" customFormat="1" ht="19.92" customHeight="1">
      <c r="B100" s="232"/>
      <c r="C100" s="233"/>
      <c r="D100" s="234" t="s">
        <v>81</v>
      </c>
      <c r="E100" s="246" t="s">
        <v>165</v>
      </c>
      <c r="F100" s="246" t="s">
        <v>394</v>
      </c>
      <c r="G100" s="233"/>
      <c r="H100" s="233"/>
      <c r="I100" s="236"/>
      <c r="J100" s="247">
        <f>BK100</f>
        <v>0</v>
      </c>
      <c r="K100" s="233"/>
      <c r="L100" s="238"/>
      <c r="M100" s="239"/>
      <c r="N100" s="240"/>
      <c r="O100" s="240"/>
      <c r="P100" s="241">
        <f>SUM(P101:P143)</f>
        <v>0</v>
      </c>
      <c r="Q100" s="240"/>
      <c r="R100" s="241">
        <f>SUM(R101:R143)</f>
        <v>0</v>
      </c>
      <c r="S100" s="240"/>
      <c r="T100" s="242">
        <f>SUM(T101:T143)</f>
        <v>0</v>
      </c>
      <c r="AR100" s="243" t="s">
        <v>24</v>
      </c>
      <c r="AT100" s="244" t="s">
        <v>81</v>
      </c>
      <c r="AU100" s="244" t="s">
        <v>24</v>
      </c>
      <c r="AY100" s="243" t="s">
        <v>162</v>
      </c>
      <c r="BK100" s="245">
        <f>SUM(BK101:BK143)</f>
        <v>0</v>
      </c>
    </row>
    <row r="101" s="1" customFormat="1" ht="25.5" customHeight="1">
      <c r="B101" s="47"/>
      <c r="C101" s="192" t="s">
        <v>24</v>
      </c>
      <c r="D101" s="192" t="s">
        <v>156</v>
      </c>
      <c r="E101" s="193" t="s">
        <v>395</v>
      </c>
      <c r="F101" s="194" t="s">
        <v>396</v>
      </c>
      <c r="G101" s="195" t="s">
        <v>171</v>
      </c>
      <c r="H101" s="196">
        <v>9.173</v>
      </c>
      <c r="I101" s="197"/>
      <c r="J101" s="198">
        <f>ROUND(I101*H101,2)</f>
        <v>0</v>
      </c>
      <c r="K101" s="194" t="s">
        <v>397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91</v>
      </c>
    </row>
    <row r="102" s="11" customFormat="1">
      <c r="B102" s="248"/>
      <c r="C102" s="249"/>
      <c r="D102" s="250" t="s">
        <v>398</v>
      </c>
      <c r="E102" s="251" t="s">
        <v>37</v>
      </c>
      <c r="F102" s="252" t="s">
        <v>399</v>
      </c>
      <c r="G102" s="249"/>
      <c r="H102" s="253">
        <v>11.116</v>
      </c>
      <c r="I102" s="254"/>
      <c r="J102" s="249"/>
      <c r="K102" s="249"/>
      <c r="L102" s="255"/>
      <c r="M102" s="256"/>
      <c r="N102" s="257"/>
      <c r="O102" s="257"/>
      <c r="P102" s="257"/>
      <c r="Q102" s="257"/>
      <c r="R102" s="257"/>
      <c r="S102" s="257"/>
      <c r="T102" s="258"/>
      <c r="AT102" s="259" t="s">
        <v>398</v>
      </c>
      <c r="AU102" s="259" t="s">
        <v>91</v>
      </c>
      <c r="AV102" s="11" t="s">
        <v>91</v>
      </c>
      <c r="AW102" s="11" t="s">
        <v>45</v>
      </c>
      <c r="AX102" s="11" t="s">
        <v>82</v>
      </c>
      <c r="AY102" s="259" t="s">
        <v>162</v>
      </c>
    </row>
    <row r="103" s="11" customFormat="1">
      <c r="B103" s="248"/>
      <c r="C103" s="249"/>
      <c r="D103" s="250" t="s">
        <v>398</v>
      </c>
      <c r="E103" s="251" t="s">
        <v>37</v>
      </c>
      <c r="F103" s="252" t="s">
        <v>400</v>
      </c>
      <c r="G103" s="249"/>
      <c r="H103" s="253">
        <v>-1.9430000000000001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398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398</v>
      </c>
      <c r="E104" s="262" t="s">
        <v>37</v>
      </c>
      <c r="F104" s="263" t="s">
        <v>401</v>
      </c>
      <c r="G104" s="261"/>
      <c r="H104" s="264">
        <v>9.173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398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25.5" customHeight="1">
      <c r="B105" s="47"/>
      <c r="C105" s="192" t="s">
        <v>91</v>
      </c>
      <c r="D105" s="192" t="s">
        <v>156</v>
      </c>
      <c r="E105" s="193" t="s">
        <v>402</v>
      </c>
      <c r="F105" s="194" t="s">
        <v>403</v>
      </c>
      <c r="G105" s="195" t="s">
        <v>171</v>
      </c>
      <c r="H105" s="196">
        <v>51.042000000000002</v>
      </c>
      <c r="I105" s="197"/>
      <c r="J105" s="198">
        <f>ROUND(I105*H105,2)</f>
        <v>0</v>
      </c>
      <c r="K105" s="194" t="s">
        <v>397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161</v>
      </c>
    </row>
    <row r="106" s="11" customFormat="1">
      <c r="B106" s="248"/>
      <c r="C106" s="249"/>
      <c r="D106" s="250" t="s">
        <v>398</v>
      </c>
      <c r="E106" s="251" t="s">
        <v>37</v>
      </c>
      <c r="F106" s="252" t="s">
        <v>404</v>
      </c>
      <c r="G106" s="249"/>
      <c r="H106" s="253">
        <v>63.765000000000001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398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1" customFormat="1">
      <c r="B107" s="248"/>
      <c r="C107" s="249"/>
      <c r="D107" s="250" t="s">
        <v>398</v>
      </c>
      <c r="E107" s="251" t="s">
        <v>37</v>
      </c>
      <c r="F107" s="252" t="s">
        <v>405</v>
      </c>
      <c r="G107" s="249"/>
      <c r="H107" s="253">
        <v>-8.7300000000000004</v>
      </c>
      <c r="I107" s="254"/>
      <c r="J107" s="249"/>
      <c r="K107" s="249"/>
      <c r="L107" s="255"/>
      <c r="M107" s="256"/>
      <c r="N107" s="257"/>
      <c r="O107" s="257"/>
      <c r="P107" s="257"/>
      <c r="Q107" s="257"/>
      <c r="R107" s="257"/>
      <c r="S107" s="257"/>
      <c r="T107" s="258"/>
      <c r="AT107" s="259" t="s">
        <v>398</v>
      </c>
      <c r="AU107" s="259" t="s">
        <v>91</v>
      </c>
      <c r="AV107" s="11" t="s">
        <v>91</v>
      </c>
      <c r="AW107" s="11" t="s">
        <v>45</v>
      </c>
      <c r="AX107" s="11" t="s">
        <v>82</v>
      </c>
      <c r="AY107" s="259" t="s">
        <v>162</v>
      </c>
    </row>
    <row r="108" s="11" customFormat="1">
      <c r="B108" s="248"/>
      <c r="C108" s="249"/>
      <c r="D108" s="250" t="s">
        <v>398</v>
      </c>
      <c r="E108" s="251" t="s">
        <v>37</v>
      </c>
      <c r="F108" s="252" t="s">
        <v>406</v>
      </c>
      <c r="G108" s="249"/>
      <c r="H108" s="253">
        <v>-10.164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398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3" customFormat="1">
      <c r="B109" s="271"/>
      <c r="C109" s="272"/>
      <c r="D109" s="250" t="s">
        <v>398</v>
      </c>
      <c r="E109" s="273" t="s">
        <v>37</v>
      </c>
      <c r="F109" s="274" t="s">
        <v>407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398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398</v>
      </c>
      <c r="E110" s="251" t="s">
        <v>37</v>
      </c>
      <c r="F110" s="252" t="s">
        <v>408</v>
      </c>
      <c r="G110" s="249"/>
      <c r="H110" s="253">
        <v>6.1710000000000003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398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398</v>
      </c>
      <c r="E111" s="262" t="s">
        <v>37</v>
      </c>
      <c r="F111" s="263" t="s">
        <v>401</v>
      </c>
      <c r="G111" s="261"/>
      <c r="H111" s="264">
        <v>51.042000000000002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398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25.5" customHeight="1">
      <c r="B112" s="47"/>
      <c r="C112" s="192" t="s">
        <v>165</v>
      </c>
      <c r="D112" s="192" t="s">
        <v>156</v>
      </c>
      <c r="E112" s="193" t="s">
        <v>409</v>
      </c>
      <c r="F112" s="194" t="s">
        <v>410</v>
      </c>
      <c r="G112" s="195" t="s">
        <v>344</v>
      </c>
      <c r="H112" s="196">
        <v>5</v>
      </c>
      <c r="I112" s="197"/>
      <c r="J112" s="198">
        <f>ROUND(I112*H112,2)</f>
        <v>0</v>
      </c>
      <c r="K112" s="194" t="s">
        <v>397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168</v>
      </c>
    </row>
    <row r="113" s="1" customFormat="1" ht="25.5" customHeight="1">
      <c r="B113" s="47"/>
      <c r="C113" s="192" t="s">
        <v>161</v>
      </c>
      <c r="D113" s="192" t="s">
        <v>156</v>
      </c>
      <c r="E113" s="193" t="s">
        <v>411</v>
      </c>
      <c r="F113" s="194" t="s">
        <v>412</v>
      </c>
      <c r="G113" s="195" t="s">
        <v>344</v>
      </c>
      <c r="H113" s="196">
        <v>1</v>
      </c>
      <c r="I113" s="197"/>
      <c r="J113" s="198">
        <f>ROUND(I113*H113,2)</f>
        <v>0</v>
      </c>
      <c r="K113" s="194" t="s">
        <v>397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172</v>
      </c>
    </row>
    <row r="114" s="1" customFormat="1" ht="16.5" customHeight="1">
      <c r="B114" s="47"/>
      <c r="C114" s="192" t="s">
        <v>173</v>
      </c>
      <c r="D114" s="192" t="s">
        <v>156</v>
      </c>
      <c r="E114" s="193" t="s">
        <v>413</v>
      </c>
      <c r="F114" s="194" t="s">
        <v>414</v>
      </c>
      <c r="G114" s="195" t="s">
        <v>344</v>
      </c>
      <c r="H114" s="196">
        <v>8</v>
      </c>
      <c r="I114" s="197"/>
      <c r="J114" s="198">
        <f>ROUND(I114*H114,2)</f>
        <v>0</v>
      </c>
      <c r="K114" s="194" t="s">
        <v>397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29</v>
      </c>
    </row>
    <row r="115" s="11" customFormat="1">
      <c r="B115" s="248"/>
      <c r="C115" s="249"/>
      <c r="D115" s="250" t="s">
        <v>398</v>
      </c>
      <c r="E115" s="251" t="s">
        <v>37</v>
      </c>
      <c r="F115" s="252" t="s">
        <v>172</v>
      </c>
      <c r="G115" s="249"/>
      <c r="H115" s="253">
        <v>8</v>
      </c>
      <c r="I115" s="254"/>
      <c r="J115" s="249"/>
      <c r="K115" s="249"/>
      <c r="L115" s="255"/>
      <c r="M115" s="256"/>
      <c r="N115" s="257"/>
      <c r="O115" s="257"/>
      <c r="P115" s="257"/>
      <c r="Q115" s="257"/>
      <c r="R115" s="257"/>
      <c r="S115" s="257"/>
      <c r="T115" s="258"/>
      <c r="AT115" s="259" t="s">
        <v>398</v>
      </c>
      <c r="AU115" s="259" t="s">
        <v>91</v>
      </c>
      <c r="AV115" s="11" t="s">
        <v>91</v>
      </c>
      <c r="AW115" s="11" t="s">
        <v>45</v>
      </c>
      <c r="AX115" s="11" t="s">
        <v>82</v>
      </c>
      <c r="AY115" s="259" t="s">
        <v>162</v>
      </c>
    </row>
    <row r="116" s="12" customFormat="1">
      <c r="B116" s="260"/>
      <c r="C116" s="261"/>
      <c r="D116" s="250" t="s">
        <v>398</v>
      </c>
      <c r="E116" s="262" t="s">
        <v>37</v>
      </c>
      <c r="F116" s="263" t="s">
        <v>401</v>
      </c>
      <c r="G116" s="261"/>
      <c r="H116" s="264">
        <v>8</v>
      </c>
      <c r="I116" s="265"/>
      <c r="J116" s="261"/>
      <c r="K116" s="261"/>
      <c r="L116" s="266"/>
      <c r="M116" s="267"/>
      <c r="N116" s="268"/>
      <c r="O116" s="268"/>
      <c r="P116" s="268"/>
      <c r="Q116" s="268"/>
      <c r="R116" s="268"/>
      <c r="S116" s="268"/>
      <c r="T116" s="269"/>
      <c r="AT116" s="270" t="s">
        <v>398</v>
      </c>
      <c r="AU116" s="270" t="s">
        <v>91</v>
      </c>
      <c r="AV116" s="12" t="s">
        <v>161</v>
      </c>
      <c r="AW116" s="12" t="s">
        <v>45</v>
      </c>
      <c r="AX116" s="12" t="s">
        <v>24</v>
      </c>
      <c r="AY116" s="270" t="s">
        <v>162</v>
      </c>
    </row>
    <row r="117" s="1" customFormat="1" ht="16.5" customHeight="1">
      <c r="B117" s="47"/>
      <c r="C117" s="192" t="s">
        <v>168</v>
      </c>
      <c r="D117" s="192" t="s">
        <v>156</v>
      </c>
      <c r="E117" s="193" t="s">
        <v>415</v>
      </c>
      <c r="F117" s="194" t="s">
        <v>416</v>
      </c>
      <c r="G117" s="195" t="s">
        <v>344</v>
      </c>
      <c r="H117" s="196">
        <v>4</v>
      </c>
      <c r="I117" s="197"/>
      <c r="J117" s="198">
        <f>ROUND(I117*H117,2)</f>
        <v>0</v>
      </c>
      <c r="K117" s="194" t="s">
        <v>397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178</v>
      </c>
    </row>
    <row r="118" s="1" customFormat="1" ht="16.5" customHeight="1">
      <c r="B118" s="47"/>
      <c r="C118" s="192" t="s">
        <v>179</v>
      </c>
      <c r="D118" s="192" t="s">
        <v>156</v>
      </c>
      <c r="E118" s="193" t="s">
        <v>417</v>
      </c>
      <c r="F118" s="194" t="s">
        <v>418</v>
      </c>
      <c r="G118" s="195" t="s">
        <v>344</v>
      </c>
      <c r="H118" s="196">
        <v>16</v>
      </c>
      <c r="I118" s="197"/>
      <c r="J118" s="198">
        <f>ROUND(I118*H118,2)</f>
        <v>0</v>
      </c>
      <c r="K118" s="194" t="s">
        <v>397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182</v>
      </c>
    </row>
    <row r="119" s="11" customFormat="1">
      <c r="B119" s="248"/>
      <c r="C119" s="249"/>
      <c r="D119" s="250" t="s">
        <v>398</v>
      </c>
      <c r="E119" s="251" t="s">
        <v>37</v>
      </c>
      <c r="F119" s="252" t="s">
        <v>419</v>
      </c>
      <c r="G119" s="249"/>
      <c r="H119" s="253">
        <v>16</v>
      </c>
      <c r="I119" s="254"/>
      <c r="J119" s="249"/>
      <c r="K119" s="249"/>
      <c r="L119" s="255"/>
      <c r="M119" s="256"/>
      <c r="N119" s="257"/>
      <c r="O119" s="257"/>
      <c r="P119" s="257"/>
      <c r="Q119" s="257"/>
      <c r="R119" s="257"/>
      <c r="S119" s="257"/>
      <c r="T119" s="258"/>
      <c r="AT119" s="259" t="s">
        <v>398</v>
      </c>
      <c r="AU119" s="259" t="s">
        <v>91</v>
      </c>
      <c r="AV119" s="11" t="s">
        <v>91</v>
      </c>
      <c r="AW119" s="11" t="s">
        <v>45</v>
      </c>
      <c r="AX119" s="11" t="s">
        <v>82</v>
      </c>
      <c r="AY119" s="259" t="s">
        <v>162</v>
      </c>
    </row>
    <row r="120" s="12" customFormat="1">
      <c r="B120" s="260"/>
      <c r="C120" s="261"/>
      <c r="D120" s="250" t="s">
        <v>398</v>
      </c>
      <c r="E120" s="262" t="s">
        <v>37</v>
      </c>
      <c r="F120" s="263" t="s">
        <v>401</v>
      </c>
      <c r="G120" s="261"/>
      <c r="H120" s="264">
        <v>16</v>
      </c>
      <c r="I120" s="265"/>
      <c r="J120" s="261"/>
      <c r="K120" s="261"/>
      <c r="L120" s="266"/>
      <c r="M120" s="267"/>
      <c r="N120" s="268"/>
      <c r="O120" s="268"/>
      <c r="P120" s="268"/>
      <c r="Q120" s="268"/>
      <c r="R120" s="268"/>
      <c r="S120" s="268"/>
      <c r="T120" s="269"/>
      <c r="AT120" s="270" t="s">
        <v>398</v>
      </c>
      <c r="AU120" s="270" t="s">
        <v>91</v>
      </c>
      <c r="AV120" s="12" t="s">
        <v>161</v>
      </c>
      <c r="AW120" s="12" t="s">
        <v>45</v>
      </c>
      <c r="AX120" s="12" t="s">
        <v>24</v>
      </c>
      <c r="AY120" s="270" t="s">
        <v>162</v>
      </c>
    </row>
    <row r="121" s="1" customFormat="1" ht="16.5" customHeight="1">
      <c r="B121" s="47"/>
      <c r="C121" s="192" t="s">
        <v>172</v>
      </c>
      <c r="D121" s="192" t="s">
        <v>156</v>
      </c>
      <c r="E121" s="193" t="s">
        <v>420</v>
      </c>
      <c r="F121" s="194" t="s">
        <v>421</v>
      </c>
      <c r="G121" s="195" t="s">
        <v>344</v>
      </c>
      <c r="H121" s="196">
        <v>7</v>
      </c>
      <c r="I121" s="197"/>
      <c r="J121" s="198">
        <f>ROUND(I121*H121,2)</f>
        <v>0</v>
      </c>
      <c r="K121" s="194" t="s">
        <v>397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185</v>
      </c>
    </row>
    <row r="122" s="11" customFormat="1">
      <c r="B122" s="248"/>
      <c r="C122" s="249"/>
      <c r="D122" s="250" t="s">
        <v>398</v>
      </c>
      <c r="E122" s="251" t="s">
        <v>37</v>
      </c>
      <c r="F122" s="252" t="s">
        <v>422</v>
      </c>
      <c r="G122" s="249"/>
      <c r="H122" s="253">
        <v>7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398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398</v>
      </c>
      <c r="E123" s="262" t="s">
        <v>37</v>
      </c>
      <c r="F123" s="263" t="s">
        <v>401</v>
      </c>
      <c r="G123" s="261"/>
      <c r="H123" s="264">
        <v>7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398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186</v>
      </c>
      <c r="D124" s="192" t="s">
        <v>156</v>
      </c>
      <c r="E124" s="193" t="s">
        <v>423</v>
      </c>
      <c r="F124" s="194" t="s">
        <v>424</v>
      </c>
      <c r="G124" s="195" t="s">
        <v>344</v>
      </c>
      <c r="H124" s="196">
        <v>4</v>
      </c>
      <c r="I124" s="197"/>
      <c r="J124" s="198">
        <f>ROUND(I124*H124,2)</f>
        <v>0</v>
      </c>
      <c r="K124" s="194" t="s">
        <v>397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189</v>
      </c>
    </row>
    <row r="125" s="1" customFormat="1" ht="16.5" customHeight="1">
      <c r="B125" s="47"/>
      <c r="C125" s="192" t="s">
        <v>29</v>
      </c>
      <c r="D125" s="192" t="s">
        <v>156</v>
      </c>
      <c r="E125" s="193" t="s">
        <v>425</v>
      </c>
      <c r="F125" s="194" t="s">
        <v>426</v>
      </c>
      <c r="G125" s="195" t="s">
        <v>344</v>
      </c>
      <c r="H125" s="196">
        <v>16</v>
      </c>
      <c r="I125" s="197"/>
      <c r="J125" s="198">
        <f>ROUND(I125*H125,2)</f>
        <v>0</v>
      </c>
      <c r="K125" s="194" t="s">
        <v>397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192</v>
      </c>
    </row>
    <row r="126" s="11" customFormat="1">
      <c r="B126" s="248"/>
      <c r="C126" s="249"/>
      <c r="D126" s="250" t="s">
        <v>398</v>
      </c>
      <c r="E126" s="251" t="s">
        <v>37</v>
      </c>
      <c r="F126" s="252" t="s">
        <v>419</v>
      </c>
      <c r="G126" s="249"/>
      <c r="H126" s="253">
        <v>16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398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398</v>
      </c>
      <c r="E127" s="262" t="s">
        <v>37</v>
      </c>
      <c r="F127" s="263" t="s">
        <v>401</v>
      </c>
      <c r="G127" s="261"/>
      <c r="H127" s="264">
        <v>16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398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25.5" customHeight="1">
      <c r="B128" s="47"/>
      <c r="C128" s="192" t="s">
        <v>193</v>
      </c>
      <c r="D128" s="192" t="s">
        <v>156</v>
      </c>
      <c r="E128" s="193" t="s">
        <v>427</v>
      </c>
      <c r="F128" s="194" t="s">
        <v>428</v>
      </c>
      <c r="G128" s="195" t="s">
        <v>196</v>
      </c>
      <c r="H128" s="196">
        <v>0.34999999999999998</v>
      </c>
      <c r="I128" s="197"/>
      <c r="J128" s="198">
        <f>ROUND(I128*H128,2)</f>
        <v>0</v>
      </c>
      <c r="K128" s="194" t="s">
        <v>397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197</v>
      </c>
    </row>
    <row r="129" s="13" customFormat="1">
      <c r="B129" s="271"/>
      <c r="C129" s="272"/>
      <c r="D129" s="250" t="s">
        <v>398</v>
      </c>
      <c r="E129" s="273" t="s">
        <v>37</v>
      </c>
      <c r="F129" s="274" t="s">
        <v>429</v>
      </c>
      <c r="G129" s="272"/>
      <c r="H129" s="273" t="s">
        <v>37</v>
      </c>
      <c r="I129" s="275"/>
      <c r="J129" s="272"/>
      <c r="K129" s="272"/>
      <c r="L129" s="276"/>
      <c r="M129" s="277"/>
      <c r="N129" s="278"/>
      <c r="O129" s="278"/>
      <c r="P129" s="278"/>
      <c r="Q129" s="278"/>
      <c r="R129" s="278"/>
      <c r="S129" s="278"/>
      <c r="T129" s="279"/>
      <c r="AT129" s="280" t="s">
        <v>398</v>
      </c>
      <c r="AU129" s="280" t="s">
        <v>91</v>
      </c>
      <c r="AV129" s="13" t="s">
        <v>24</v>
      </c>
      <c r="AW129" s="13" t="s">
        <v>45</v>
      </c>
      <c r="AX129" s="13" t="s">
        <v>82</v>
      </c>
      <c r="AY129" s="280" t="s">
        <v>162</v>
      </c>
    </row>
    <row r="130" s="11" customFormat="1">
      <c r="B130" s="248"/>
      <c r="C130" s="249"/>
      <c r="D130" s="250" t="s">
        <v>398</v>
      </c>
      <c r="E130" s="251" t="s">
        <v>37</v>
      </c>
      <c r="F130" s="252" t="s">
        <v>430</v>
      </c>
      <c r="G130" s="249"/>
      <c r="H130" s="253">
        <v>0.34999999999999998</v>
      </c>
      <c r="I130" s="254"/>
      <c r="J130" s="249"/>
      <c r="K130" s="249"/>
      <c r="L130" s="255"/>
      <c r="M130" s="256"/>
      <c r="N130" s="257"/>
      <c r="O130" s="257"/>
      <c r="P130" s="257"/>
      <c r="Q130" s="257"/>
      <c r="R130" s="257"/>
      <c r="S130" s="257"/>
      <c r="T130" s="258"/>
      <c r="AT130" s="259" t="s">
        <v>398</v>
      </c>
      <c r="AU130" s="259" t="s">
        <v>91</v>
      </c>
      <c r="AV130" s="11" t="s">
        <v>91</v>
      </c>
      <c r="AW130" s="11" t="s">
        <v>45</v>
      </c>
      <c r="AX130" s="11" t="s">
        <v>82</v>
      </c>
      <c r="AY130" s="259" t="s">
        <v>162</v>
      </c>
    </row>
    <row r="131" s="12" customFormat="1">
      <c r="B131" s="260"/>
      <c r="C131" s="261"/>
      <c r="D131" s="250" t="s">
        <v>398</v>
      </c>
      <c r="E131" s="262" t="s">
        <v>37</v>
      </c>
      <c r="F131" s="263" t="s">
        <v>401</v>
      </c>
      <c r="G131" s="261"/>
      <c r="H131" s="264">
        <v>0.34999999999999998</v>
      </c>
      <c r="I131" s="265"/>
      <c r="J131" s="261"/>
      <c r="K131" s="261"/>
      <c r="L131" s="266"/>
      <c r="M131" s="267"/>
      <c r="N131" s="268"/>
      <c r="O131" s="268"/>
      <c r="P131" s="268"/>
      <c r="Q131" s="268"/>
      <c r="R131" s="268"/>
      <c r="S131" s="268"/>
      <c r="T131" s="269"/>
      <c r="AT131" s="270" t="s">
        <v>398</v>
      </c>
      <c r="AU131" s="270" t="s">
        <v>91</v>
      </c>
      <c r="AV131" s="12" t="s">
        <v>161</v>
      </c>
      <c r="AW131" s="12" t="s">
        <v>45</v>
      </c>
      <c r="AX131" s="12" t="s">
        <v>24</v>
      </c>
      <c r="AY131" s="270" t="s">
        <v>162</v>
      </c>
    </row>
    <row r="132" s="1" customFormat="1" ht="16.5" customHeight="1">
      <c r="B132" s="47"/>
      <c r="C132" s="204" t="s">
        <v>178</v>
      </c>
      <c r="D132" s="204" t="s">
        <v>261</v>
      </c>
      <c r="E132" s="205" t="s">
        <v>431</v>
      </c>
      <c r="F132" s="206" t="s">
        <v>432</v>
      </c>
      <c r="G132" s="207" t="s">
        <v>196</v>
      </c>
      <c r="H132" s="208">
        <v>0.378</v>
      </c>
      <c r="I132" s="209"/>
      <c r="J132" s="210">
        <f>ROUND(I132*H132,2)</f>
        <v>0</v>
      </c>
      <c r="K132" s="206" t="s">
        <v>397</v>
      </c>
      <c r="L132" s="211"/>
      <c r="M132" s="212" t="s">
        <v>37</v>
      </c>
      <c r="N132" s="213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172</v>
      </c>
      <c r="AT132" s="24" t="s">
        <v>261</v>
      </c>
      <c r="AU132" s="24" t="s">
        <v>91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161</v>
      </c>
      <c r="BM132" s="24" t="s">
        <v>200</v>
      </c>
    </row>
    <row r="133" s="1" customFormat="1" ht="16.5" customHeight="1">
      <c r="B133" s="47"/>
      <c r="C133" s="192" t="s">
        <v>201</v>
      </c>
      <c r="D133" s="192" t="s">
        <v>156</v>
      </c>
      <c r="E133" s="193" t="s">
        <v>433</v>
      </c>
      <c r="F133" s="194" t="s">
        <v>434</v>
      </c>
      <c r="G133" s="195" t="s">
        <v>207</v>
      </c>
      <c r="H133" s="196">
        <v>98.769999999999996</v>
      </c>
      <c r="I133" s="197"/>
      <c r="J133" s="198">
        <f>ROUND(I133*H133,2)</f>
        <v>0</v>
      </c>
      <c r="K133" s="194" t="s">
        <v>397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204</v>
      </c>
    </row>
    <row r="134" s="13" customFormat="1">
      <c r="B134" s="271"/>
      <c r="C134" s="272"/>
      <c r="D134" s="250" t="s">
        <v>398</v>
      </c>
      <c r="E134" s="273" t="s">
        <v>37</v>
      </c>
      <c r="F134" s="274" t="s">
        <v>435</v>
      </c>
      <c r="G134" s="272"/>
      <c r="H134" s="273" t="s">
        <v>37</v>
      </c>
      <c r="I134" s="275"/>
      <c r="J134" s="272"/>
      <c r="K134" s="272"/>
      <c r="L134" s="276"/>
      <c r="M134" s="277"/>
      <c r="N134" s="278"/>
      <c r="O134" s="278"/>
      <c r="P134" s="278"/>
      <c r="Q134" s="278"/>
      <c r="R134" s="278"/>
      <c r="S134" s="278"/>
      <c r="T134" s="279"/>
      <c r="AT134" s="280" t="s">
        <v>398</v>
      </c>
      <c r="AU134" s="280" t="s">
        <v>91</v>
      </c>
      <c r="AV134" s="13" t="s">
        <v>24</v>
      </c>
      <c r="AW134" s="13" t="s">
        <v>45</v>
      </c>
      <c r="AX134" s="13" t="s">
        <v>82</v>
      </c>
      <c r="AY134" s="280" t="s">
        <v>162</v>
      </c>
    </row>
    <row r="135" s="11" customFormat="1">
      <c r="B135" s="248"/>
      <c r="C135" s="249"/>
      <c r="D135" s="250" t="s">
        <v>398</v>
      </c>
      <c r="E135" s="251" t="s">
        <v>37</v>
      </c>
      <c r="F135" s="252" t="s">
        <v>436</v>
      </c>
      <c r="G135" s="249"/>
      <c r="H135" s="253">
        <v>60.520000000000003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398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3" customFormat="1">
      <c r="B136" s="271"/>
      <c r="C136" s="272"/>
      <c r="D136" s="250" t="s">
        <v>398</v>
      </c>
      <c r="E136" s="273" t="s">
        <v>37</v>
      </c>
      <c r="F136" s="274" t="s">
        <v>437</v>
      </c>
      <c r="G136" s="272"/>
      <c r="H136" s="273" t="s">
        <v>37</v>
      </c>
      <c r="I136" s="275"/>
      <c r="J136" s="272"/>
      <c r="K136" s="272"/>
      <c r="L136" s="276"/>
      <c r="M136" s="277"/>
      <c r="N136" s="278"/>
      <c r="O136" s="278"/>
      <c r="P136" s="278"/>
      <c r="Q136" s="278"/>
      <c r="R136" s="278"/>
      <c r="S136" s="278"/>
      <c r="T136" s="279"/>
      <c r="AT136" s="280" t="s">
        <v>398</v>
      </c>
      <c r="AU136" s="280" t="s">
        <v>91</v>
      </c>
      <c r="AV136" s="13" t="s">
        <v>24</v>
      </c>
      <c r="AW136" s="13" t="s">
        <v>45</v>
      </c>
      <c r="AX136" s="13" t="s">
        <v>82</v>
      </c>
      <c r="AY136" s="280" t="s">
        <v>162</v>
      </c>
    </row>
    <row r="137" s="11" customFormat="1">
      <c r="B137" s="248"/>
      <c r="C137" s="249"/>
      <c r="D137" s="250" t="s">
        <v>398</v>
      </c>
      <c r="E137" s="251" t="s">
        <v>37</v>
      </c>
      <c r="F137" s="252" t="s">
        <v>438</v>
      </c>
      <c r="G137" s="249"/>
      <c r="H137" s="253">
        <v>38.25</v>
      </c>
      <c r="I137" s="254"/>
      <c r="J137" s="249"/>
      <c r="K137" s="249"/>
      <c r="L137" s="255"/>
      <c r="M137" s="256"/>
      <c r="N137" s="257"/>
      <c r="O137" s="257"/>
      <c r="P137" s="257"/>
      <c r="Q137" s="257"/>
      <c r="R137" s="257"/>
      <c r="S137" s="257"/>
      <c r="T137" s="258"/>
      <c r="AT137" s="259" t="s">
        <v>398</v>
      </c>
      <c r="AU137" s="259" t="s">
        <v>91</v>
      </c>
      <c r="AV137" s="11" t="s">
        <v>91</v>
      </c>
      <c r="AW137" s="11" t="s">
        <v>45</v>
      </c>
      <c r="AX137" s="11" t="s">
        <v>82</v>
      </c>
      <c r="AY137" s="259" t="s">
        <v>162</v>
      </c>
    </row>
    <row r="138" s="12" customFormat="1">
      <c r="B138" s="260"/>
      <c r="C138" s="261"/>
      <c r="D138" s="250" t="s">
        <v>398</v>
      </c>
      <c r="E138" s="262" t="s">
        <v>37</v>
      </c>
      <c r="F138" s="263" t="s">
        <v>401</v>
      </c>
      <c r="G138" s="261"/>
      <c r="H138" s="264">
        <v>98.769999999999996</v>
      </c>
      <c r="I138" s="265"/>
      <c r="J138" s="261"/>
      <c r="K138" s="261"/>
      <c r="L138" s="266"/>
      <c r="M138" s="267"/>
      <c r="N138" s="268"/>
      <c r="O138" s="268"/>
      <c r="P138" s="268"/>
      <c r="Q138" s="268"/>
      <c r="R138" s="268"/>
      <c r="S138" s="268"/>
      <c r="T138" s="269"/>
      <c r="AT138" s="270" t="s">
        <v>398</v>
      </c>
      <c r="AU138" s="270" t="s">
        <v>91</v>
      </c>
      <c r="AV138" s="12" t="s">
        <v>161</v>
      </c>
      <c r="AW138" s="12" t="s">
        <v>45</v>
      </c>
      <c r="AX138" s="12" t="s">
        <v>24</v>
      </c>
      <c r="AY138" s="270" t="s">
        <v>162</v>
      </c>
    </row>
    <row r="139" s="1" customFormat="1" ht="25.5" customHeight="1">
      <c r="B139" s="47"/>
      <c r="C139" s="192" t="s">
        <v>182</v>
      </c>
      <c r="D139" s="192" t="s">
        <v>156</v>
      </c>
      <c r="E139" s="193" t="s">
        <v>439</v>
      </c>
      <c r="F139" s="194" t="s">
        <v>440</v>
      </c>
      <c r="G139" s="195" t="s">
        <v>159</v>
      </c>
      <c r="H139" s="196">
        <v>49.478999999999999</v>
      </c>
      <c r="I139" s="197"/>
      <c r="J139" s="198">
        <f>ROUND(I139*H139,2)</f>
        <v>0</v>
      </c>
      <c r="K139" s="194" t="s">
        <v>397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208</v>
      </c>
    </row>
    <row r="140" s="11" customFormat="1">
      <c r="B140" s="248"/>
      <c r="C140" s="249"/>
      <c r="D140" s="250" t="s">
        <v>398</v>
      </c>
      <c r="E140" s="251" t="s">
        <v>37</v>
      </c>
      <c r="F140" s="252" t="s">
        <v>441</v>
      </c>
      <c r="G140" s="249"/>
      <c r="H140" s="253">
        <v>44.206000000000003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398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398</v>
      </c>
      <c r="E141" s="251" t="s">
        <v>37</v>
      </c>
      <c r="F141" s="252" t="s">
        <v>442</v>
      </c>
      <c r="G141" s="249"/>
      <c r="H141" s="253">
        <v>-7.7999999999999998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398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1" customFormat="1">
      <c r="B142" s="248"/>
      <c r="C142" s="249"/>
      <c r="D142" s="250" t="s">
        <v>398</v>
      </c>
      <c r="E142" s="251" t="s">
        <v>37</v>
      </c>
      <c r="F142" s="252" t="s">
        <v>443</v>
      </c>
      <c r="G142" s="249"/>
      <c r="H142" s="253">
        <v>13.073</v>
      </c>
      <c r="I142" s="254"/>
      <c r="J142" s="249"/>
      <c r="K142" s="249"/>
      <c r="L142" s="255"/>
      <c r="M142" s="256"/>
      <c r="N142" s="257"/>
      <c r="O142" s="257"/>
      <c r="P142" s="257"/>
      <c r="Q142" s="257"/>
      <c r="R142" s="257"/>
      <c r="S142" s="257"/>
      <c r="T142" s="258"/>
      <c r="AT142" s="259" t="s">
        <v>398</v>
      </c>
      <c r="AU142" s="259" t="s">
        <v>91</v>
      </c>
      <c r="AV142" s="11" t="s">
        <v>91</v>
      </c>
      <c r="AW142" s="11" t="s">
        <v>45</v>
      </c>
      <c r="AX142" s="11" t="s">
        <v>82</v>
      </c>
      <c r="AY142" s="259" t="s">
        <v>162</v>
      </c>
    </row>
    <row r="143" s="12" customFormat="1">
      <c r="B143" s="260"/>
      <c r="C143" s="261"/>
      <c r="D143" s="250" t="s">
        <v>398</v>
      </c>
      <c r="E143" s="262" t="s">
        <v>37</v>
      </c>
      <c r="F143" s="263" t="s">
        <v>401</v>
      </c>
      <c r="G143" s="261"/>
      <c r="H143" s="264">
        <v>49.478999999999999</v>
      </c>
      <c r="I143" s="265"/>
      <c r="J143" s="261"/>
      <c r="K143" s="261"/>
      <c r="L143" s="266"/>
      <c r="M143" s="267"/>
      <c r="N143" s="268"/>
      <c r="O143" s="268"/>
      <c r="P143" s="268"/>
      <c r="Q143" s="268"/>
      <c r="R143" s="268"/>
      <c r="S143" s="268"/>
      <c r="T143" s="269"/>
      <c r="AT143" s="270" t="s">
        <v>398</v>
      </c>
      <c r="AU143" s="270" t="s">
        <v>91</v>
      </c>
      <c r="AV143" s="12" t="s">
        <v>161</v>
      </c>
      <c r="AW143" s="12" t="s">
        <v>45</v>
      </c>
      <c r="AX143" s="12" t="s">
        <v>24</v>
      </c>
      <c r="AY143" s="270" t="s">
        <v>162</v>
      </c>
    </row>
    <row r="144" s="10" customFormat="1" ht="29.88" customHeight="1">
      <c r="B144" s="232"/>
      <c r="C144" s="233"/>
      <c r="D144" s="234" t="s">
        <v>81</v>
      </c>
      <c r="E144" s="246" t="s">
        <v>161</v>
      </c>
      <c r="F144" s="246" t="s">
        <v>444</v>
      </c>
      <c r="G144" s="233"/>
      <c r="H144" s="233"/>
      <c r="I144" s="236"/>
      <c r="J144" s="247">
        <f>BK144</f>
        <v>0</v>
      </c>
      <c r="K144" s="233"/>
      <c r="L144" s="238"/>
      <c r="M144" s="239"/>
      <c r="N144" s="240"/>
      <c r="O144" s="240"/>
      <c r="P144" s="241">
        <f>SUM(P145:P156)</f>
        <v>0</v>
      </c>
      <c r="Q144" s="240"/>
      <c r="R144" s="241">
        <f>SUM(R145:R156)</f>
        <v>0</v>
      </c>
      <c r="S144" s="240"/>
      <c r="T144" s="242">
        <f>SUM(T145:T156)</f>
        <v>0</v>
      </c>
      <c r="AR144" s="243" t="s">
        <v>24</v>
      </c>
      <c r="AT144" s="244" t="s">
        <v>81</v>
      </c>
      <c r="AU144" s="244" t="s">
        <v>24</v>
      </c>
      <c r="AY144" s="243" t="s">
        <v>162</v>
      </c>
      <c r="BK144" s="245">
        <f>SUM(BK145:BK156)</f>
        <v>0</v>
      </c>
    </row>
    <row r="145" s="1" customFormat="1" ht="16.5" customHeight="1">
      <c r="B145" s="47"/>
      <c r="C145" s="192" t="s">
        <v>10</v>
      </c>
      <c r="D145" s="192" t="s">
        <v>156</v>
      </c>
      <c r="E145" s="193" t="s">
        <v>445</v>
      </c>
      <c r="F145" s="194" t="s">
        <v>446</v>
      </c>
      <c r="G145" s="195" t="s">
        <v>171</v>
      </c>
      <c r="H145" s="196">
        <v>5.3310000000000004</v>
      </c>
      <c r="I145" s="197"/>
      <c r="J145" s="198">
        <f>ROUND(I145*H145,2)</f>
        <v>0</v>
      </c>
      <c r="K145" s="194" t="s">
        <v>397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161</v>
      </c>
      <c r="AT145" s="24" t="s">
        <v>156</v>
      </c>
      <c r="AU145" s="24" t="s">
        <v>91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161</v>
      </c>
      <c r="BM145" s="24" t="s">
        <v>211</v>
      </c>
    </row>
    <row r="146" s="11" customFormat="1">
      <c r="B146" s="248"/>
      <c r="C146" s="249"/>
      <c r="D146" s="250" t="s">
        <v>398</v>
      </c>
      <c r="E146" s="251" t="s">
        <v>37</v>
      </c>
      <c r="F146" s="252" t="s">
        <v>447</v>
      </c>
      <c r="G146" s="249"/>
      <c r="H146" s="253">
        <v>4.4489999999999998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398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1" customFormat="1">
      <c r="B147" s="248"/>
      <c r="C147" s="249"/>
      <c r="D147" s="250" t="s">
        <v>398</v>
      </c>
      <c r="E147" s="251" t="s">
        <v>37</v>
      </c>
      <c r="F147" s="252" t="s">
        <v>448</v>
      </c>
      <c r="G147" s="249"/>
      <c r="H147" s="253">
        <v>0.88200000000000001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398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2" customFormat="1">
      <c r="B148" s="260"/>
      <c r="C148" s="261"/>
      <c r="D148" s="250" t="s">
        <v>398</v>
      </c>
      <c r="E148" s="262" t="s">
        <v>37</v>
      </c>
      <c r="F148" s="263" t="s">
        <v>401</v>
      </c>
      <c r="G148" s="261"/>
      <c r="H148" s="264">
        <v>5.3310000000000004</v>
      </c>
      <c r="I148" s="265"/>
      <c r="J148" s="261"/>
      <c r="K148" s="261"/>
      <c r="L148" s="266"/>
      <c r="M148" s="267"/>
      <c r="N148" s="268"/>
      <c r="O148" s="268"/>
      <c r="P148" s="268"/>
      <c r="Q148" s="268"/>
      <c r="R148" s="268"/>
      <c r="S148" s="268"/>
      <c r="T148" s="269"/>
      <c r="AT148" s="270" t="s">
        <v>398</v>
      </c>
      <c r="AU148" s="270" t="s">
        <v>91</v>
      </c>
      <c r="AV148" s="12" t="s">
        <v>161</v>
      </c>
      <c r="AW148" s="12" t="s">
        <v>45</v>
      </c>
      <c r="AX148" s="12" t="s">
        <v>24</v>
      </c>
      <c r="AY148" s="270" t="s">
        <v>162</v>
      </c>
    </row>
    <row r="149" s="1" customFormat="1" ht="16.5" customHeight="1">
      <c r="B149" s="47"/>
      <c r="C149" s="192" t="s">
        <v>185</v>
      </c>
      <c r="D149" s="192" t="s">
        <v>156</v>
      </c>
      <c r="E149" s="193" t="s">
        <v>449</v>
      </c>
      <c r="F149" s="194" t="s">
        <v>450</v>
      </c>
      <c r="G149" s="195" t="s">
        <v>159</v>
      </c>
      <c r="H149" s="196">
        <v>21.734999999999999</v>
      </c>
      <c r="I149" s="197"/>
      <c r="J149" s="198">
        <f>ROUND(I149*H149,2)</f>
        <v>0</v>
      </c>
      <c r="K149" s="194" t="s">
        <v>397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161</v>
      </c>
      <c r="AT149" s="24" t="s">
        <v>156</v>
      </c>
      <c r="AU149" s="24" t="s">
        <v>91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161</v>
      </c>
      <c r="BM149" s="24" t="s">
        <v>214</v>
      </c>
    </row>
    <row r="150" s="11" customFormat="1">
      <c r="B150" s="248"/>
      <c r="C150" s="249"/>
      <c r="D150" s="250" t="s">
        <v>398</v>
      </c>
      <c r="E150" s="251" t="s">
        <v>37</v>
      </c>
      <c r="F150" s="252" t="s">
        <v>451</v>
      </c>
      <c r="G150" s="249"/>
      <c r="H150" s="253">
        <v>21.734999999999999</v>
      </c>
      <c r="I150" s="254"/>
      <c r="J150" s="249"/>
      <c r="K150" s="249"/>
      <c r="L150" s="255"/>
      <c r="M150" s="256"/>
      <c r="N150" s="257"/>
      <c r="O150" s="257"/>
      <c r="P150" s="257"/>
      <c r="Q150" s="257"/>
      <c r="R150" s="257"/>
      <c r="S150" s="257"/>
      <c r="T150" s="258"/>
      <c r="AT150" s="259" t="s">
        <v>398</v>
      </c>
      <c r="AU150" s="259" t="s">
        <v>91</v>
      </c>
      <c r="AV150" s="11" t="s">
        <v>91</v>
      </c>
      <c r="AW150" s="11" t="s">
        <v>45</v>
      </c>
      <c r="AX150" s="11" t="s">
        <v>82</v>
      </c>
      <c r="AY150" s="259" t="s">
        <v>162</v>
      </c>
    </row>
    <row r="151" s="12" customFormat="1">
      <c r="B151" s="260"/>
      <c r="C151" s="261"/>
      <c r="D151" s="250" t="s">
        <v>398</v>
      </c>
      <c r="E151" s="262" t="s">
        <v>37</v>
      </c>
      <c r="F151" s="263" t="s">
        <v>401</v>
      </c>
      <c r="G151" s="261"/>
      <c r="H151" s="264">
        <v>21.734999999999999</v>
      </c>
      <c r="I151" s="265"/>
      <c r="J151" s="261"/>
      <c r="K151" s="261"/>
      <c r="L151" s="266"/>
      <c r="M151" s="267"/>
      <c r="N151" s="268"/>
      <c r="O151" s="268"/>
      <c r="P151" s="268"/>
      <c r="Q151" s="268"/>
      <c r="R151" s="268"/>
      <c r="S151" s="268"/>
      <c r="T151" s="269"/>
      <c r="AT151" s="270" t="s">
        <v>398</v>
      </c>
      <c r="AU151" s="270" t="s">
        <v>91</v>
      </c>
      <c r="AV151" s="12" t="s">
        <v>161</v>
      </c>
      <c r="AW151" s="12" t="s">
        <v>45</v>
      </c>
      <c r="AX151" s="12" t="s">
        <v>24</v>
      </c>
      <c r="AY151" s="270" t="s">
        <v>162</v>
      </c>
    </row>
    <row r="152" s="1" customFormat="1" ht="16.5" customHeight="1">
      <c r="B152" s="47"/>
      <c r="C152" s="192" t="s">
        <v>215</v>
      </c>
      <c r="D152" s="192" t="s">
        <v>156</v>
      </c>
      <c r="E152" s="193" t="s">
        <v>452</v>
      </c>
      <c r="F152" s="194" t="s">
        <v>453</v>
      </c>
      <c r="G152" s="195" t="s">
        <v>159</v>
      </c>
      <c r="H152" s="196">
        <v>21.734999999999999</v>
      </c>
      <c r="I152" s="197"/>
      <c r="J152" s="198">
        <f>ROUND(I152*H152,2)</f>
        <v>0</v>
      </c>
      <c r="K152" s="194" t="s">
        <v>397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218</v>
      </c>
    </row>
    <row r="153" s="1" customFormat="1" ht="16.5" customHeight="1">
      <c r="B153" s="47"/>
      <c r="C153" s="192" t="s">
        <v>189</v>
      </c>
      <c r="D153" s="192" t="s">
        <v>156</v>
      </c>
      <c r="E153" s="193" t="s">
        <v>454</v>
      </c>
      <c r="F153" s="194" t="s">
        <v>455</v>
      </c>
      <c r="G153" s="195" t="s">
        <v>196</v>
      </c>
      <c r="H153" s="196">
        <v>0.308</v>
      </c>
      <c r="I153" s="197"/>
      <c r="J153" s="198">
        <f>ROUND(I153*H153,2)</f>
        <v>0</v>
      </c>
      <c r="K153" s="194" t="s">
        <v>397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221</v>
      </c>
    </row>
    <row r="154" s="11" customFormat="1">
      <c r="B154" s="248"/>
      <c r="C154" s="249"/>
      <c r="D154" s="250" t="s">
        <v>398</v>
      </c>
      <c r="E154" s="251" t="s">
        <v>37</v>
      </c>
      <c r="F154" s="252" t="s">
        <v>456</v>
      </c>
      <c r="G154" s="249"/>
      <c r="H154" s="253">
        <v>0.25800000000000001</v>
      </c>
      <c r="I154" s="254"/>
      <c r="J154" s="249"/>
      <c r="K154" s="249"/>
      <c r="L154" s="255"/>
      <c r="M154" s="256"/>
      <c r="N154" s="257"/>
      <c r="O154" s="257"/>
      <c r="P154" s="257"/>
      <c r="Q154" s="257"/>
      <c r="R154" s="257"/>
      <c r="S154" s="257"/>
      <c r="T154" s="258"/>
      <c r="AT154" s="259" t="s">
        <v>398</v>
      </c>
      <c r="AU154" s="259" t="s">
        <v>91</v>
      </c>
      <c r="AV154" s="11" t="s">
        <v>91</v>
      </c>
      <c r="AW154" s="11" t="s">
        <v>45</v>
      </c>
      <c r="AX154" s="11" t="s">
        <v>82</v>
      </c>
      <c r="AY154" s="259" t="s">
        <v>162</v>
      </c>
    </row>
    <row r="155" s="11" customFormat="1">
      <c r="B155" s="248"/>
      <c r="C155" s="249"/>
      <c r="D155" s="250" t="s">
        <v>398</v>
      </c>
      <c r="E155" s="251" t="s">
        <v>37</v>
      </c>
      <c r="F155" s="252" t="s">
        <v>457</v>
      </c>
      <c r="G155" s="249"/>
      <c r="H155" s="253">
        <v>0.050000000000000003</v>
      </c>
      <c r="I155" s="254"/>
      <c r="J155" s="249"/>
      <c r="K155" s="249"/>
      <c r="L155" s="255"/>
      <c r="M155" s="256"/>
      <c r="N155" s="257"/>
      <c r="O155" s="257"/>
      <c r="P155" s="257"/>
      <c r="Q155" s="257"/>
      <c r="R155" s="257"/>
      <c r="S155" s="257"/>
      <c r="T155" s="258"/>
      <c r="AT155" s="259" t="s">
        <v>398</v>
      </c>
      <c r="AU155" s="259" t="s">
        <v>91</v>
      </c>
      <c r="AV155" s="11" t="s">
        <v>91</v>
      </c>
      <c r="AW155" s="11" t="s">
        <v>45</v>
      </c>
      <c r="AX155" s="11" t="s">
        <v>82</v>
      </c>
      <c r="AY155" s="259" t="s">
        <v>162</v>
      </c>
    </row>
    <row r="156" s="12" customFormat="1">
      <c r="B156" s="260"/>
      <c r="C156" s="261"/>
      <c r="D156" s="250" t="s">
        <v>398</v>
      </c>
      <c r="E156" s="262" t="s">
        <v>37</v>
      </c>
      <c r="F156" s="263" t="s">
        <v>401</v>
      </c>
      <c r="G156" s="261"/>
      <c r="H156" s="264">
        <v>0.308</v>
      </c>
      <c r="I156" s="265"/>
      <c r="J156" s="261"/>
      <c r="K156" s="261"/>
      <c r="L156" s="266"/>
      <c r="M156" s="267"/>
      <c r="N156" s="268"/>
      <c r="O156" s="268"/>
      <c r="P156" s="268"/>
      <c r="Q156" s="268"/>
      <c r="R156" s="268"/>
      <c r="S156" s="268"/>
      <c r="T156" s="269"/>
      <c r="AT156" s="270" t="s">
        <v>398</v>
      </c>
      <c r="AU156" s="270" t="s">
        <v>91</v>
      </c>
      <c r="AV156" s="12" t="s">
        <v>161</v>
      </c>
      <c r="AW156" s="12" t="s">
        <v>45</v>
      </c>
      <c r="AX156" s="12" t="s">
        <v>24</v>
      </c>
      <c r="AY156" s="270" t="s">
        <v>162</v>
      </c>
    </row>
    <row r="157" s="10" customFormat="1" ht="29.88" customHeight="1">
      <c r="B157" s="232"/>
      <c r="C157" s="233"/>
      <c r="D157" s="234" t="s">
        <v>81</v>
      </c>
      <c r="E157" s="246" t="s">
        <v>173</v>
      </c>
      <c r="F157" s="246" t="s">
        <v>458</v>
      </c>
      <c r="G157" s="233"/>
      <c r="H157" s="233"/>
      <c r="I157" s="236"/>
      <c r="J157" s="247">
        <f>BK157</f>
        <v>0</v>
      </c>
      <c r="K157" s="233"/>
      <c r="L157" s="238"/>
      <c r="M157" s="239"/>
      <c r="N157" s="240"/>
      <c r="O157" s="240"/>
      <c r="P157" s="241">
        <f>SUM(P158:P161)</f>
        <v>0</v>
      </c>
      <c r="Q157" s="240"/>
      <c r="R157" s="241">
        <f>SUM(R158:R161)</f>
        <v>0</v>
      </c>
      <c r="S157" s="240"/>
      <c r="T157" s="242">
        <f>SUM(T158:T161)</f>
        <v>0</v>
      </c>
      <c r="AR157" s="243" t="s">
        <v>24</v>
      </c>
      <c r="AT157" s="244" t="s">
        <v>81</v>
      </c>
      <c r="AU157" s="244" t="s">
        <v>24</v>
      </c>
      <c r="AY157" s="243" t="s">
        <v>162</v>
      </c>
      <c r="BK157" s="245">
        <f>SUM(BK158:BK161)</f>
        <v>0</v>
      </c>
    </row>
    <row r="158" s="1" customFormat="1" ht="16.5" customHeight="1">
      <c r="B158" s="47"/>
      <c r="C158" s="192" t="s">
        <v>222</v>
      </c>
      <c r="D158" s="192" t="s">
        <v>156</v>
      </c>
      <c r="E158" s="193" t="s">
        <v>459</v>
      </c>
      <c r="F158" s="194" t="s">
        <v>460</v>
      </c>
      <c r="G158" s="195" t="s">
        <v>159</v>
      </c>
      <c r="H158" s="196">
        <v>18.684999999999999</v>
      </c>
      <c r="I158" s="197"/>
      <c r="J158" s="198">
        <f>ROUND(I158*H158,2)</f>
        <v>0</v>
      </c>
      <c r="K158" s="194" t="s">
        <v>397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225</v>
      </c>
    </row>
    <row r="159" s="13" customFormat="1">
      <c r="B159" s="271"/>
      <c r="C159" s="272"/>
      <c r="D159" s="250" t="s">
        <v>398</v>
      </c>
      <c r="E159" s="273" t="s">
        <v>37</v>
      </c>
      <c r="F159" s="274" t="s">
        <v>461</v>
      </c>
      <c r="G159" s="272"/>
      <c r="H159" s="273" t="s">
        <v>37</v>
      </c>
      <c r="I159" s="275"/>
      <c r="J159" s="272"/>
      <c r="K159" s="272"/>
      <c r="L159" s="276"/>
      <c r="M159" s="277"/>
      <c r="N159" s="278"/>
      <c r="O159" s="278"/>
      <c r="P159" s="278"/>
      <c r="Q159" s="278"/>
      <c r="R159" s="278"/>
      <c r="S159" s="278"/>
      <c r="T159" s="279"/>
      <c r="AT159" s="280" t="s">
        <v>398</v>
      </c>
      <c r="AU159" s="280" t="s">
        <v>91</v>
      </c>
      <c r="AV159" s="13" t="s">
        <v>24</v>
      </c>
      <c r="AW159" s="13" t="s">
        <v>45</v>
      </c>
      <c r="AX159" s="13" t="s">
        <v>82</v>
      </c>
      <c r="AY159" s="280" t="s">
        <v>162</v>
      </c>
    </row>
    <row r="160" s="11" customFormat="1">
      <c r="B160" s="248"/>
      <c r="C160" s="249"/>
      <c r="D160" s="250" t="s">
        <v>398</v>
      </c>
      <c r="E160" s="251" t="s">
        <v>37</v>
      </c>
      <c r="F160" s="252" t="s">
        <v>462</v>
      </c>
      <c r="G160" s="249"/>
      <c r="H160" s="253">
        <v>18.684999999999999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398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398</v>
      </c>
      <c r="E161" s="262" t="s">
        <v>37</v>
      </c>
      <c r="F161" s="263" t="s">
        <v>401</v>
      </c>
      <c r="G161" s="261"/>
      <c r="H161" s="264">
        <v>18.684999999999999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398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168</v>
      </c>
      <c r="F162" s="246" t="s">
        <v>463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SUM(P163:P261)</f>
        <v>0</v>
      </c>
      <c r="Q162" s="240"/>
      <c r="R162" s="241">
        <f>SUM(R163:R261)</f>
        <v>0</v>
      </c>
      <c r="S162" s="240"/>
      <c r="T162" s="242">
        <f>SUM(T163:T261)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SUM(BK163:BK261)</f>
        <v>0</v>
      </c>
    </row>
    <row r="163" s="1" customFormat="1" ht="25.5" customHeight="1">
      <c r="B163" s="47"/>
      <c r="C163" s="192" t="s">
        <v>192</v>
      </c>
      <c r="D163" s="192" t="s">
        <v>156</v>
      </c>
      <c r="E163" s="193" t="s">
        <v>464</v>
      </c>
      <c r="F163" s="194" t="s">
        <v>465</v>
      </c>
      <c r="G163" s="195" t="s">
        <v>159</v>
      </c>
      <c r="H163" s="196">
        <v>294.22500000000002</v>
      </c>
      <c r="I163" s="197"/>
      <c r="J163" s="198">
        <f>ROUND(I163*H163,2)</f>
        <v>0</v>
      </c>
      <c r="K163" s="194" t="s">
        <v>397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228</v>
      </c>
    </row>
    <row r="164" s="11" customFormat="1">
      <c r="B164" s="248"/>
      <c r="C164" s="249"/>
      <c r="D164" s="250" t="s">
        <v>398</v>
      </c>
      <c r="E164" s="251" t="s">
        <v>37</v>
      </c>
      <c r="F164" s="252" t="s">
        <v>466</v>
      </c>
      <c r="G164" s="249"/>
      <c r="H164" s="253">
        <v>173.059</v>
      </c>
      <c r="I164" s="254"/>
      <c r="J164" s="249"/>
      <c r="K164" s="249"/>
      <c r="L164" s="255"/>
      <c r="M164" s="256"/>
      <c r="N164" s="257"/>
      <c r="O164" s="257"/>
      <c r="P164" s="257"/>
      <c r="Q164" s="257"/>
      <c r="R164" s="257"/>
      <c r="S164" s="257"/>
      <c r="T164" s="258"/>
      <c r="AT164" s="259" t="s">
        <v>398</v>
      </c>
      <c r="AU164" s="259" t="s">
        <v>91</v>
      </c>
      <c r="AV164" s="11" t="s">
        <v>91</v>
      </c>
      <c r="AW164" s="11" t="s">
        <v>45</v>
      </c>
      <c r="AX164" s="11" t="s">
        <v>82</v>
      </c>
      <c r="AY164" s="259" t="s">
        <v>162</v>
      </c>
    </row>
    <row r="165" s="11" customFormat="1">
      <c r="B165" s="248"/>
      <c r="C165" s="249"/>
      <c r="D165" s="250" t="s">
        <v>398</v>
      </c>
      <c r="E165" s="251" t="s">
        <v>37</v>
      </c>
      <c r="F165" s="252" t="s">
        <v>467</v>
      </c>
      <c r="G165" s="249"/>
      <c r="H165" s="253">
        <v>54.975000000000001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398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398</v>
      </c>
      <c r="E166" s="251" t="s">
        <v>37</v>
      </c>
      <c r="F166" s="252" t="s">
        <v>468</v>
      </c>
      <c r="G166" s="249"/>
      <c r="H166" s="253">
        <v>25.183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398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1" customFormat="1">
      <c r="B167" s="248"/>
      <c r="C167" s="249"/>
      <c r="D167" s="250" t="s">
        <v>398</v>
      </c>
      <c r="E167" s="251" t="s">
        <v>37</v>
      </c>
      <c r="F167" s="252" t="s">
        <v>469</v>
      </c>
      <c r="G167" s="249"/>
      <c r="H167" s="253">
        <v>-29.100000000000001</v>
      </c>
      <c r="I167" s="254"/>
      <c r="J167" s="249"/>
      <c r="K167" s="249"/>
      <c r="L167" s="255"/>
      <c r="M167" s="256"/>
      <c r="N167" s="257"/>
      <c r="O167" s="257"/>
      <c r="P167" s="257"/>
      <c r="Q167" s="257"/>
      <c r="R167" s="257"/>
      <c r="S167" s="257"/>
      <c r="T167" s="258"/>
      <c r="AT167" s="259" t="s">
        <v>398</v>
      </c>
      <c r="AU167" s="259" t="s">
        <v>91</v>
      </c>
      <c r="AV167" s="11" t="s">
        <v>91</v>
      </c>
      <c r="AW167" s="11" t="s">
        <v>45</v>
      </c>
      <c r="AX167" s="11" t="s">
        <v>82</v>
      </c>
      <c r="AY167" s="259" t="s">
        <v>162</v>
      </c>
    </row>
    <row r="168" s="11" customFormat="1">
      <c r="B168" s="248"/>
      <c r="C168" s="249"/>
      <c r="D168" s="250" t="s">
        <v>398</v>
      </c>
      <c r="E168" s="251" t="s">
        <v>37</v>
      </c>
      <c r="F168" s="252" t="s">
        <v>470</v>
      </c>
      <c r="G168" s="249"/>
      <c r="H168" s="253">
        <v>-33.880000000000003</v>
      </c>
      <c r="I168" s="254"/>
      <c r="J168" s="249"/>
      <c r="K168" s="249"/>
      <c r="L168" s="255"/>
      <c r="M168" s="256"/>
      <c r="N168" s="257"/>
      <c r="O168" s="257"/>
      <c r="P168" s="257"/>
      <c r="Q168" s="257"/>
      <c r="R168" s="257"/>
      <c r="S168" s="257"/>
      <c r="T168" s="258"/>
      <c r="AT168" s="259" t="s">
        <v>398</v>
      </c>
      <c r="AU168" s="259" t="s">
        <v>91</v>
      </c>
      <c r="AV168" s="11" t="s">
        <v>91</v>
      </c>
      <c r="AW168" s="11" t="s">
        <v>45</v>
      </c>
      <c r="AX168" s="11" t="s">
        <v>82</v>
      </c>
      <c r="AY168" s="259" t="s">
        <v>162</v>
      </c>
    </row>
    <row r="169" s="11" customFormat="1">
      <c r="B169" s="248"/>
      <c r="C169" s="249"/>
      <c r="D169" s="250" t="s">
        <v>398</v>
      </c>
      <c r="E169" s="251" t="s">
        <v>37</v>
      </c>
      <c r="F169" s="252" t="s">
        <v>471</v>
      </c>
      <c r="G169" s="249"/>
      <c r="H169" s="253">
        <v>-15.539999999999999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398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398</v>
      </c>
      <c r="E170" s="273" t="s">
        <v>37</v>
      </c>
      <c r="F170" s="274" t="s">
        <v>407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398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398</v>
      </c>
      <c r="E171" s="251" t="s">
        <v>37</v>
      </c>
      <c r="F171" s="252" t="s">
        <v>472</v>
      </c>
      <c r="G171" s="249"/>
      <c r="H171" s="253">
        <v>20.57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398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398</v>
      </c>
      <c r="E172" s="273" t="s">
        <v>37</v>
      </c>
      <c r="F172" s="274" t="s">
        <v>473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398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398</v>
      </c>
      <c r="E173" s="251" t="s">
        <v>37</v>
      </c>
      <c r="F173" s="252" t="s">
        <v>474</v>
      </c>
      <c r="G173" s="249"/>
      <c r="H173" s="253">
        <v>98.957999999999998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398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398</v>
      </c>
      <c r="E174" s="262" t="s">
        <v>37</v>
      </c>
      <c r="F174" s="263" t="s">
        <v>401</v>
      </c>
      <c r="G174" s="261"/>
      <c r="H174" s="264">
        <v>294.22500000000002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398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9</v>
      </c>
      <c r="D175" s="192" t="s">
        <v>156</v>
      </c>
      <c r="E175" s="193" t="s">
        <v>475</v>
      </c>
      <c r="F175" s="194" t="s">
        <v>476</v>
      </c>
      <c r="G175" s="195" t="s">
        <v>159</v>
      </c>
      <c r="H175" s="196">
        <v>342.62</v>
      </c>
      <c r="I175" s="197"/>
      <c r="J175" s="198">
        <f>ROUND(I175*H175,2)</f>
        <v>0</v>
      </c>
      <c r="K175" s="194" t="s">
        <v>397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231</v>
      </c>
    </row>
    <row r="176" s="13" customFormat="1">
      <c r="B176" s="271"/>
      <c r="C176" s="272"/>
      <c r="D176" s="250" t="s">
        <v>398</v>
      </c>
      <c r="E176" s="273" t="s">
        <v>37</v>
      </c>
      <c r="F176" s="274" t="s">
        <v>477</v>
      </c>
      <c r="G176" s="272"/>
      <c r="H176" s="273" t="s">
        <v>37</v>
      </c>
      <c r="I176" s="275"/>
      <c r="J176" s="272"/>
      <c r="K176" s="272"/>
      <c r="L176" s="276"/>
      <c r="M176" s="277"/>
      <c r="N176" s="278"/>
      <c r="O176" s="278"/>
      <c r="P176" s="278"/>
      <c r="Q176" s="278"/>
      <c r="R176" s="278"/>
      <c r="S176" s="278"/>
      <c r="T176" s="279"/>
      <c r="AT176" s="280" t="s">
        <v>398</v>
      </c>
      <c r="AU176" s="280" t="s">
        <v>91</v>
      </c>
      <c r="AV176" s="13" t="s">
        <v>24</v>
      </c>
      <c r="AW176" s="13" t="s">
        <v>45</v>
      </c>
      <c r="AX176" s="13" t="s">
        <v>82</v>
      </c>
      <c r="AY176" s="280" t="s">
        <v>162</v>
      </c>
    </row>
    <row r="177" s="11" customFormat="1">
      <c r="B177" s="248"/>
      <c r="C177" s="249"/>
      <c r="D177" s="250" t="s">
        <v>398</v>
      </c>
      <c r="E177" s="251" t="s">
        <v>37</v>
      </c>
      <c r="F177" s="252" t="s">
        <v>478</v>
      </c>
      <c r="G177" s="249"/>
      <c r="H177" s="253">
        <v>48.395000000000003</v>
      </c>
      <c r="I177" s="254"/>
      <c r="J177" s="249"/>
      <c r="K177" s="249"/>
      <c r="L177" s="255"/>
      <c r="M177" s="256"/>
      <c r="N177" s="257"/>
      <c r="O177" s="257"/>
      <c r="P177" s="257"/>
      <c r="Q177" s="257"/>
      <c r="R177" s="257"/>
      <c r="S177" s="257"/>
      <c r="T177" s="258"/>
      <c r="AT177" s="259" t="s">
        <v>398</v>
      </c>
      <c r="AU177" s="259" t="s">
        <v>91</v>
      </c>
      <c r="AV177" s="11" t="s">
        <v>91</v>
      </c>
      <c r="AW177" s="11" t="s">
        <v>45</v>
      </c>
      <c r="AX177" s="11" t="s">
        <v>82</v>
      </c>
      <c r="AY177" s="259" t="s">
        <v>162</v>
      </c>
    </row>
    <row r="178" s="13" customFormat="1">
      <c r="B178" s="271"/>
      <c r="C178" s="272"/>
      <c r="D178" s="250" t="s">
        <v>398</v>
      </c>
      <c r="E178" s="273" t="s">
        <v>37</v>
      </c>
      <c r="F178" s="274" t="s">
        <v>479</v>
      </c>
      <c r="G178" s="272"/>
      <c r="H178" s="273" t="s">
        <v>37</v>
      </c>
      <c r="I178" s="275"/>
      <c r="J178" s="272"/>
      <c r="K178" s="272"/>
      <c r="L178" s="276"/>
      <c r="M178" s="277"/>
      <c r="N178" s="278"/>
      <c r="O178" s="278"/>
      <c r="P178" s="278"/>
      <c r="Q178" s="278"/>
      <c r="R178" s="278"/>
      <c r="S178" s="278"/>
      <c r="T178" s="279"/>
      <c r="AT178" s="280" t="s">
        <v>398</v>
      </c>
      <c r="AU178" s="280" t="s">
        <v>91</v>
      </c>
      <c r="AV178" s="13" t="s">
        <v>24</v>
      </c>
      <c r="AW178" s="13" t="s">
        <v>45</v>
      </c>
      <c r="AX178" s="13" t="s">
        <v>82</v>
      </c>
      <c r="AY178" s="280" t="s">
        <v>162</v>
      </c>
    </row>
    <row r="179" s="11" customFormat="1">
      <c r="B179" s="248"/>
      <c r="C179" s="249"/>
      <c r="D179" s="250" t="s">
        <v>398</v>
      </c>
      <c r="E179" s="251" t="s">
        <v>37</v>
      </c>
      <c r="F179" s="252" t="s">
        <v>480</v>
      </c>
      <c r="G179" s="249"/>
      <c r="H179" s="253">
        <v>294.22500000000002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398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2" customFormat="1">
      <c r="B180" s="260"/>
      <c r="C180" s="261"/>
      <c r="D180" s="250" t="s">
        <v>398</v>
      </c>
      <c r="E180" s="262" t="s">
        <v>37</v>
      </c>
      <c r="F180" s="263" t="s">
        <v>401</v>
      </c>
      <c r="G180" s="261"/>
      <c r="H180" s="264">
        <v>342.62</v>
      </c>
      <c r="I180" s="265"/>
      <c r="J180" s="261"/>
      <c r="K180" s="261"/>
      <c r="L180" s="266"/>
      <c r="M180" s="267"/>
      <c r="N180" s="268"/>
      <c r="O180" s="268"/>
      <c r="P180" s="268"/>
      <c r="Q180" s="268"/>
      <c r="R180" s="268"/>
      <c r="S180" s="268"/>
      <c r="T180" s="269"/>
      <c r="AT180" s="270" t="s">
        <v>398</v>
      </c>
      <c r="AU180" s="270" t="s">
        <v>91</v>
      </c>
      <c r="AV180" s="12" t="s">
        <v>161</v>
      </c>
      <c r="AW180" s="12" t="s">
        <v>45</v>
      </c>
      <c r="AX180" s="12" t="s">
        <v>24</v>
      </c>
      <c r="AY180" s="270" t="s">
        <v>162</v>
      </c>
    </row>
    <row r="181" s="1" customFormat="1" ht="25.5" customHeight="1">
      <c r="B181" s="47"/>
      <c r="C181" s="192" t="s">
        <v>197</v>
      </c>
      <c r="D181" s="192" t="s">
        <v>156</v>
      </c>
      <c r="E181" s="193" t="s">
        <v>481</v>
      </c>
      <c r="F181" s="194" t="s">
        <v>482</v>
      </c>
      <c r="G181" s="195" t="s">
        <v>159</v>
      </c>
      <c r="H181" s="196">
        <v>48.395000000000003</v>
      </c>
      <c r="I181" s="197"/>
      <c r="J181" s="198">
        <f>ROUND(I181*H181,2)</f>
        <v>0</v>
      </c>
      <c r="K181" s="194" t="s">
        <v>397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161</v>
      </c>
      <c r="AT181" s="24" t="s">
        <v>156</v>
      </c>
      <c r="AU181" s="24" t="s">
        <v>91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161</v>
      </c>
      <c r="BM181" s="24" t="s">
        <v>234</v>
      </c>
    </row>
    <row r="182" s="11" customFormat="1">
      <c r="B182" s="248"/>
      <c r="C182" s="249"/>
      <c r="D182" s="250" t="s">
        <v>398</v>
      </c>
      <c r="E182" s="251" t="s">
        <v>37</v>
      </c>
      <c r="F182" s="252" t="s">
        <v>483</v>
      </c>
      <c r="G182" s="249"/>
      <c r="H182" s="253">
        <v>48.395000000000003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398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398</v>
      </c>
      <c r="E183" s="262" t="s">
        <v>37</v>
      </c>
      <c r="F183" s="263" t="s">
        <v>401</v>
      </c>
      <c r="G183" s="261"/>
      <c r="H183" s="264">
        <v>48.395000000000003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398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235</v>
      </c>
      <c r="D184" s="192" t="s">
        <v>156</v>
      </c>
      <c r="E184" s="193" t="s">
        <v>484</v>
      </c>
      <c r="F184" s="194" t="s">
        <v>485</v>
      </c>
      <c r="G184" s="195" t="s">
        <v>159</v>
      </c>
      <c r="H184" s="196">
        <v>211.58000000000001</v>
      </c>
      <c r="I184" s="197"/>
      <c r="J184" s="198">
        <f>ROUND(I184*H184,2)</f>
        <v>0</v>
      </c>
      <c r="K184" s="194" t="s">
        <v>397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238</v>
      </c>
    </row>
    <row r="185" s="13" customFormat="1">
      <c r="B185" s="271"/>
      <c r="C185" s="272"/>
      <c r="D185" s="250" t="s">
        <v>398</v>
      </c>
      <c r="E185" s="273" t="s">
        <v>37</v>
      </c>
      <c r="F185" s="274" t="s">
        <v>486</v>
      </c>
      <c r="G185" s="272"/>
      <c r="H185" s="273" t="s">
        <v>37</v>
      </c>
      <c r="I185" s="275"/>
      <c r="J185" s="272"/>
      <c r="K185" s="272"/>
      <c r="L185" s="276"/>
      <c r="M185" s="277"/>
      <c r="N185" s="278"/>
      <c r="O185" s="278"/>
      <c r="P185" s="278"/>
      <c r="Q185" s="278"/>
      <c r="R185" s="278"/>
      <c r="S185" s="278"/>
      <c r="T185" s="279"/>
      <c r="AT185" s="280" t="s">
        <v>398</v>
      </c>
      <c r="AU185" s="280" t="s">
        <v>91</v>
      </c>
      <c r="AV185" s="13" t="s">
        <v>24</v>
      </c>
      <c r="AW185" s="13" t="s">
        <v>45</v>
      </c>
      <c r="AX185" s="13" t="s">
        <v>82</v>
      </c>
      <c r="AY185" s="280" t="s">
        <v>162</v>
      </c>
    </row>
    <row r="186" s="11" customFormat="1">
      <c r="B186" s="248"/>
      <c r="C186" s="249"/>
      <c r="D186" s="250" t="s">
        <v>398</v>
      </c>
      <c r="E186" s="251" t="s">
        <v>37</v>
      </c>
      <c r="F186" s="252" t="s">
        <v>487</v>
      </c>
      <c r="G186" s="249"/>
      <c r="H186" s="253">
        <v>200.98500000000001</v>
      </c>
      <c r="I186" s="254"/>
      <c r="J186" s="249"/>
      <c r="K186" s="249"/>
      <c r="L186" s="255"/>
      <c r="M186" s="256"/>
      <c r="N186" s="257"/>
      <c r="O186" s="257"/>
      <c r="P186" s="257"/>
      <c r="Q186" s="257"/>
      <c r="R186" s="257"/>
      <c r="S186" s="257"/>
      <c r="T186" s="258"/>
      <c r="AT186" s="259" t="s">
        <v>398</v>
      </c>
      <c r="AU186" s="259" t="s">
        <v>91</v>
      </c>
      <c r="AV186" s="11" t="s">
        <v>91</v>
      </c>
      <c r="AW186" s="11" t="s">
        <v>45</v>
      </c>
      <c r="AX186" s="11" t="s">
        <v>82</v>
      </c>
      <c r="AY186" s="259" t="s">
        <v>162</v>
      </c>
    </row>
    <row r="187" s="11" customFormat="1">
      <c r="B187" s="248"/>
      <c r="C187" s="249"/>
      <c r="D187" s="250" t="s">
        <v>398</v>
      </c>
      <c r="E187" s="251" t="s">
        <v>37</v>
      </c>
      <c r="F187" s="252" t="s">
        <v>488</v>
      </c>
      <c r="G187" s="249"/>
      <c r="H187" s="253">
        <v>-16.725000000000001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398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1" customFormat="1">
      <c r="B188" s="248"/>
      <c r="C188" s="249"/>
      <c r="D188" s="250" t="s">
        <v>398</v>
      </c>
      <c r="E188" s="251" t="s">
        <v>37</v>
      </c>
      <c r="F188" s="252" t="s">
        <v>489</v>
      </c>
      <c r="G188" s="249"/>
      <c r="H188" s="253">
        <v>-22.754999999999999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398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4" customFormat="1">
      <c r="B189" s="281"/>
      <c r="C189" s="282"/>
      <c r="D189" s="250" t="s">
        <v>398</v>
      </c>
      <c r="E189" s="283" t="s">
        <v>37</v>
      </c>
      <c r="F189" s="284" t="s">
        <v>490</v>
      </c>
      <c r="G189" s="282"/>
      <c r="H189" s="285">
        <v>161.505</v>
      </c>
      <c r="I189" s="286"/>
      <c r="J189" s="282"/>
      <c r="K189" s="282"/>
      <c r="L189" s="287"/>
      <c r="M189" s="288"/>
      <c r="N189" s="289"/>
      <c r="O189" s="289"/>
      <c r="P189" s="289"/>
      <c r="Q189" s="289"/>
      <c r="R189" s="289"/>
      <c r="S189" s="289"/>
      <c r="T189" s="290"/>
      <c r="AT189" s="291" t="s">
        <v>398</v>
      </c>
      <c r="AU189" s="291" t="s">
        <v>91</v>
      </c>
      <c r="AV189" s="14" t="s">
        <v>165</v>
      </c>
      <c r="AW189" s="14" t="s">
        <v>45</v>
      </c>
      <c r="AX189" s="14" t="s">
        <v>82</v>
      </c>
      <c r="AY189" s="291" t="s">
        <v>162</v>
      </c>
    </row>
    <row r="190" s="13" customFormat="1">
      <c r="B190" s="271"/>
      <c r="C190" s="272"/>
      <c r="D190" s="250" t="s">
        <v>398</v>
      </c>
      <c r="E190" s="273" t="s">
        <v>37</v>
      </c>
      <c r="F190" s="274" t="s">
        <v>491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398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398</v>
      </c>
      <c r="E191" s="251" t="s">
        <v>37</v>
      </c>
      <c r="F191" s="252" t="s">
        <v>492</v>
      </c>
      <c r="G191" s="249"/>
      <c r="H191" s="253">
        <v>60.825000000000003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398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1" customFormat="1">
      <c r="B192" s="248"/>
      <c r="C192" s="249"/>
      <c r="D192" s="250" t="s">
        <v>398</v>
      </c>
      <c r="E192" s="251" t="s">
        <v>37</v>
      </c>
      <c r="F192" s="252" t="s">
        <v>493</v>
      </c>
      <c r="G192" s="249"/>
      <c r="H192" s="253">
        <v>-10.75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398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4" customFormat="1">
      <c r="B193" s="281"/>
      <c r="C193" s="282"/>
      <c r="D193" s="250" t="s">
        <v>398</v>
      </c>
      <c r="E193" s="283" t="s">
        <v>37</v>
      </c>
      <c r="F193" s="284" t="s">
        <v>490</v>
      </c>
      <c r="G193" s="282"/>
      <c r="H193" s="285">
        <v>50.075000000000003</v>
      </c>
      <c r="I193" s="286"/>
      <c r="J193" s="282"/>
      <c r="K193" s="282"/>
      <c r="L193" s="287"/>
      <c r="M193" s="288"/>
      <c r="N193" s="289"/>
      <c r="O193" s="289"/>
      <c r="P193" s="289"/>
      <c r="Q193" s="289"/>
      <c r="R193" s="289"/>
      <c r="S193" s="289"/>
      <c r="T193" s="290"/>
      <c r="AT193" s="291" t="s">
        <v>398</v>
      </c>
      <c r="AU193" s="291" t="s">
        <v>91</v>
      </c>
      <c r="AV193" s="14" t="s">
        <v>165</v>
      </c>
      <c r="AW193" s="14" t="s">
        <v>45</v>
      </c>
      <c r="AX193" s="14" t="s">
        <v>82</v>
      </c>
      <c r="AY193" s="291" t="s">
        <v>162</v>
      </c>
    </row>
    <row r="194" s="12" customFormat="1">
      <c r="B194" s="260"/>
      <c r="C194" s="261"/>
      <c r="D194" s="250" t="s">
        <v>398</v>
      </c>
      <c r="E194" s="262" t="s">
        <v>37</v>
      </c>
      <c r="F194" s="263" t="s">
        <v>401</v>
      </c>
      <c r="G194" s="261"/>
      <c r="H194" s="264">
        <v>211.58000000000001</v>
      </c>
      <c r="I194" s="265"/>
      <c r="J194" s="261"/>
      <c r="K194" s="261"/>
      <c r="L194" s="266"/>
      <c r="M194" s="267"/>
      <c r="N194" s="268"/>
      <c r="O194" s="268"/>
      <c r="P194" s="268"/>
      <c r="Q194" s="268"/>
      <c r="R194" s="268"/>
      <c r="S194" s="268"/>
      <c r="T194" s="269"/>
      <c r="AT194" s="270" t="s">
        <v>398</v>
      </c>
      <c r="AU194" s="270" t="s">
        <v>91</v>
      </c>
      <c r="AV194" s="12" t="s">
        <v>161</v>
      </c>
      <c r="AW194" s="12" t="s">
        <v>45</v>
      </c>
      <c r="AX194" s="12" t="s">
        <v>24</v>
      </c>
      <c r="AY194" s="270" t="s">
        <v>162</v>
      </c>
    </row>
    <row r="195" s="1" customFormat="1" ht="16.5" customHeight="1">
      <c r="B195" s="47"/>
      <c r="C195" s="204" t="s">
        <v>200</v>
      </c>
      <c r="D195" s="204" t="s">
        <v>261</v>
      </c>
      <c r="E195" s="205" t="s">
        <v>494</v>
      </c>
      <c r="F195" s="206" t="s">
        <v>495</v>
      </c>
      <c r="G195" s="207" t="s">
        <v>159</v>
      </c>
      <c r="H195" s="208">
        <v>164.73500000000001</v>
      </c>
      <c r="I195" s="209"/>
      <c r="J195" s="210">
        <f>ROUND(I195*H195,2)</f>
        <v>0</v>
      </c>
      <c r="K195" s="206" t="s">
        <v>397</v>
      </c>
      <c r="L195" s="211"/>
      <c r="M195" s="212" t="s">
        <v>37</v>
      </c>
      <c r="N195" s="213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172</v>
      </c>
      <c r="AT195" s="24" t="s">
        <v>261</v>
      </c>
      <c r="AU195" s="24" t="s">
        <v>91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161</v>
      </c>
      <c r="BM195" s="24" t="s">
        <v>241</v>
      </c>
    </row>
    <row r="196" s="1" customFormat="1" ht="16.5" customHeight="1">
      <c r="B196" s="47"/>
      <c r="C196" s="204" t="s">
        <v>242</v>
      </c>
      <c r="D196" s="204" t="s">
        <v>261</v>
      </c>
      <c r="E196" s="205" t="s">
        <v>496</v>
      </c>
      <c r="F196" s="206" t="s">
        <v>497</v>
      </c>
      <c r="G196" s="207" t="s">
        <v>159</v>
      </c>
      <c r="H196" s="208">
        <v>51.076999999999998</v>
      </c>
      <c r="I196" s="209"/>
      <c r="J196" s="210">
        <f>ROUND(I196*H196,2)</f>
        <v>0</v>
      </c>
      <c r="K196" s="206" t="s">
        <v>397</v>
      </c>
      <c r="L196" s="211"/>
      <c r="M196" s="212" t="s">
        <v>37</v>
      </c>
      <c r="N196" s="213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172</v>
      </c>
      <c r="AT196" s="24" t="s">
        <v>261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243</v>
      </c>
    </row>
    <row r="197" s="1" customFormat="1" ht="25.5" customHeight="1">
      <c r="B197" s="47"/>
      <c r="C197" s="192" t="s">
        <v>204</v>
      </c>
      <c r="D197" s="192" t="s">
        <v>156</v>
      </c>
      <c r="E197" s="193" t="s">
        <v>498</v>
      </c>
      <c r="F197" s="194" t="s">
        <v>499</v>
      </c>
      <c r="G197" s="195" t="s">
        <v>207</v>
      </c>
      <c r="H197" s="196">
        <v>77.5</v>
      </c>
      <c r="I197" s="197"/>
      <c r="J197" s="198">
        <f>ROUND(I197*H197,2)</f>
        <v>0</v>
      </c>
      <c r="K197" s="194" t="s">
        <v>397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244</v>
      </c>
    </row>
    <row r="198" s="13" customFormat="1">
      <c r="B198" s="271"/>
      <c r="C198" s="272"/>
      <c r="D198" s="250" t="s">
        <v>398</v>
      </c>
      <c r="E198" s="273" t="s">
        <v>37</v>
      </c>
      <c r="F198" s="274" t="s">
        <v>486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398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398</v>
      </c>
      <c r="E199" s="251" t="s">
        <v>37</v>
      </c>
      <c r="F199" s="252" t="s">
        <v>500</v>
      </c>
      <c r="G199" s="249"/>
      <c r="H199" s="253">
        <v>70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398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3" customFormat="1">
      <c r="B200" s="271"/>
      <c r="C200" s="272"/>
      <c r="D200" s="250" t="s">
        <v>398</v>
      </c>
      <c r="E200" s="273" t="s">
        <v>37</v>
      </c>
      <c r="F200" s="274" t="s">
        <v>491</v>
      </c>
      <c r="G200" s="272"/>
      <c r="H200" s="273" t="s">
        <v>37</v>
      </c>
      <c r="I200" s="275"/>
      <c r="J200" s="272"/>
      <c r="K200" s="272"/>
      <c r="L200" s="276"/>
      <c r="M200" s="277"/>
      <c r="N200" s="278"/>
      <c r="O200" s="278"/>
      <c r="P200" s="278"/>
      <c r="Q200" s="278"/>
      <c r="R200" s="278"/>
      <c r="S200" s="278"/>
      <c r="T200" s="279"/>
      <c r="AT200" s="280" t="s">
        <v>398</v>
      </c>
      <c r="AU200" s="280" t="s">
        <v>91</v>
      </c>
      <c r="AV200" s="13" t="s">
        <v>24</v>
      </c>
      <c r="AW200" s="13" t="s">
        <v>45</v>
      </c>
      <c r="AX200" s="13" t="s">
        <v>82</v>
      </c>
      <c r="AY200" s="280" t="s">
        <v>162</v>
      </c>
    </row>
    <row r="201" s="11" customFormat="1">
      <c r="B201" s="248"/>
      <c r="C201" s="249"/>
      <c r="D201" s="250" t="s">
        <v>398</v>
      </c>
      <c r="E201" s="251" t="s">
        <v>37</v>
      </c>
      <c r="F201" s="252" t="s">
        <v>501</v>
      </c>
      <c r="G201" s="249"/>
      <c r="H201" s="253">
        <v>7.5</v>
      </c>
      <c r="I201" s="254"/>
      <c r="J201" s="249"/>
      <c r="K201" s="249"/>
      <c r="L201" s="255"/>
      <c r="M201" s="256"/>
      <c r="N201" s="257"/>
      <c r="O201" s="257"/>
      <c r="P201" s="257"/>
      <c r="Q201" s="257"/>
      <c r="R201" s="257"/>
      <c r="S201" s="257"/>
      <c r="T201" s="258"/>
      <c r="AT201" s="259" t="s">
        <v>398</v>
      </c>
      <c r="AU201" s="259" t="s">
        <v>91</v>
      </c>
      <c r="AV201" s="11" t="s">
        <v>91</v>
      </c>
      <c r="AW201" s="11" t="s">
        <v>45</v>
      </c>
      <c r="AX201" s="11" t="s">
        <v>82</v>
      </c>
      <c r="AY201" s="259" t="s">
        <v>162</v>
      </c>
    </row>
    <row r="202" s="12" customFormat="1">
      <c r="B202" s="260"/>
      <c r="C202" s="261"/>
      <c r="D202" s="250" t="s">
        <v>398</v>
      </c>
      <c r="E202" s="262" t="s">
        <v>37</v>
      </c>
      <c r="F202" s="263" t="s">
        <v>401</v>
      </c>
      <c r="G202" s="261"/>
      <c r="H202" s="264">
        <v>77.5</v>
      </c>
      <c r="I202" s="265"/>
      <c r="J202" s="261"/>
      <c r="K202" s="261"/>
      <c r="L202" s="266"/>
      <c r="M202" s="267"/>
      <c r="N202" s="268"/>
      <c r="O202" s="268"/>
      <c r="P202" s="268"/>
      <c r="Q202" s="268"/>
      <c r="R202" s="268"/>
      <c r="S202" s="268"/>
      <c r="T202" s="269"/>
      <c r="AT202" s="270" t="s">
        <v>398</v>
      </c>
      <c r="AU202" s="270" t="s">
        <v>91</v>
      </c>
      <c r="AV202" s="12" t="s">
        <v>161</v>
      </c>
      <c r="AW202" s="12" t="s">
        <v>45</v>
      </c>
      <c r="AX202" s="12" t="s">
        <v>24</v>
      </c>
      <c r="AY202" s="270" t="s">
        <v>162</v>
      </c>
    </row>
    <row r="203" s="1" customFormat="1" ht="16.5" customHeight="1">
      <c r="B203" s="47"/>
      <c r="C203" s="204" t="s">
        <v>245</v>
      </c>
      <c r="D203" s="204" t="s">
        <v>261</v>
      </c>
      <c r="E203" s="205" t="s">
        <v>502</v>
      </c>
      <c r="F203" s="206" t="s">
        <v>503</v>
      </c>
      <c r="G203" s="207" t="s">
        <v>159</v>
      </c>
      <c r="H203" s="208">
        <v>11.550000000000001</v>
      </c>
      <c r="I203" s="209"/>
      <c r="J203" s="210">
        <f>ROUND(I203*H203,2)</f>
        <v>0</v>
      </c>
      <c r="K203" s="206" t="s">
        <v>397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172</v>
      </c>
      <c r="AT203" s="24" t="s">
        <v>261</v>
      </c>
      <c r="AU203" s="24" t="s">
        <v>91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161</v>
      </c>
      <c r="BM203" s="24" t="s">
        <v>246</v>
      </c>
    </row>
    <row r="204" s="1" customFormat="1" ht="16.5" customHeight="1">
      <c r="B204" s="47"/>
      <c r="C204" s="204" t="s">
        <v>208</v>
      </c>
      <c r="D204" s="204" t="s">
        <v>261</v>
      </c>
      <c r="E204" s="205" t="s">
        <v>504</v>
      </c>
      <c r="F204" s="206" t="s">
        <v>505</v>
      </c>
      <c r="G204" s="207" t="s">
        <v>159</v>
      </c>
      <c r="H204" s="208">
        <v>1.238</v>
      </c>
      <c r="I204" s="209"/>
      <c r="J204" s="210">
        <f>ROUND(I204*H204,2)</f>
        <v>0</v>
      </c>
      <c r="K204" s="206" t="s">
        <v>397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172</v>
      </c>
      <c r="AT204" s="24" t="s">
        <v>261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249</v>
      </c>
    </row>
    <row r="205" s="1" customFormat="1" ht="16.5" customHeight="1">
      <c r="B205" s="47"/>
      <c r="C205" s="192" t="s">
        <v>250</v>
      </c>
      <c r="D205" s="192" t="s">
        <v>156</v>
      </c>
      <c r="E205" s="193" t="s">
        <v>506</v>
      </c>
      <c r="F205" s="194" t="s">
        <v>507</v>
      </c>
      <c r="G205" s="195" t="s">
        <v>207</v>
      </c>
      <c r="H205" s="196">
        <v>48.659999999999997</v>
      </c>
      <c r="I205" s="197"/>
      <c r="J205" s="198">
        <f>ROUND(I205*H205,2)</f>
        <v>0</v>
      </c>
      <c r="K205" s="194" t="s">
        <v>397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251</v>
      </c>
    </row>
    <row r="206" s="11" customFormat="1">
      <c r="B206" s="248"/>
      <c r="C206" s="249"/>
      <c r="D206" s="250" t="s">
        <v>398</v>
      </c>
      <c r="E206" s="251" t="s">
        <v>37</v>
      </c>
      <c r="F206" s="252" t="s">
        <v>508</v>
      </c>
      <c r="G206" s="249"/>
      <c r="H206" s="253">
        <v>48.659999999999997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398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398</v>
      </c>
      <c r="E207" s="262" t="s">
        <v>37</v>
      </c>
      <c r="F207" s="263" t="s">
        <v>401</v>
      </c>
      <c r="G207" s="261"/>
      <c r="H207" s="264">
        <v>48.659999999999997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398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16.5" customHeight="1">
      <c r="B208" s="47"/>
      <c r="C208" s="204" t="s">
        <v>211</v>
      </c>
      <c r="D208" s="204" t="s">
        <v>261</v>
      </c>
      <c r="E208" s="205" t="s">
        <v>509</v>
      </c>
      <c r="F208" s="206" t="s">
        <v>510</v>
      </c>
      <c r="G208" s="207" t="s">
        <v>207</v>
      </c>
      <c r="H208" s="208">
        <v>51.093000000000004</v>
      </c>
      <c r="I208" s="209"/>
      <c r="J208" s="210">
        <f>ROUND(I208*H208,2)</f>
        <v>0</v>
      </c>
      <c r="K208" s="206" t="s">
        <v>397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172</v>
      </c>
      <c r="AT208" s="24" t="s">
        <v>261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252</v>
      </c>
    </row>
    <row r="209" s="1" customFormat="1" ht="16.5" customHeight="1">
      <c r="B209" s="47"/>
      <c r="C209" s="192" t="s">
        <v>253</v>
      </c>
      <c r="D209" s="192" t="s">
        <v>156</v>
      </c>
      <c r="E209" s="193" t="s">
        <v>511</v>
      </c>
      <c r="F209" s="194" t="s">
        <v>512</v>
      </c>
      <c r="G209" s="195" t="s">
        <v>207</v>
      </c>
      <c r="H209" s="196">
        <v>82.75</v>
      </c>
      <c r="I209" s="197"/>
      <c r="J209" s="198">
        <f>ROUND(I209*H209,2)</f>
        <v>0</v>
      </c>
      <c r="K209" s="194" t="s">
        <v>397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256</v>
      </c>
    </row>
    <row r="210" s="11" customFormat="1">
      <c r="B210" s="248"/>
      <c r="C210" s="249"/>
      <c r="D210" s="250" t="s">
        <v>398</v>
      </c>
      <c r="E210" s="251" t="s">
        <v>37</v>
      </c>
      <c r="F210" s="252" t="s">
        <v>513</v>
      </c>
      <c r="G210" s="249"/>
      <c r="H210" s="253">
        <v>82.75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398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2" customFormat="1">
      <c r="B211" s="260"/>
      <c r="C211" s="261"/>
      <c r="D211" s="250" t="s">
        <v>398</v>
      </c>
      <c r="E211" s="262" t="s">
        <v>37</v>
      </c>
      <c r="F211" s="263" t="s">
        <v>401</v>
      </c>
      <c r="G211" s="261"/>
      <c r="H211" s="264">
        <v>82.75</v>
      </c>
      <c r="I211" s="265"/>
      <c r="J211" s="261"/>
      <c r="K211" s="261"/>
      <c r="L211" s="266"/>
      <c r="M211" s="267"/>
      <c r="N211" s="268"/>
      <c r="O211" s="268"/>
      <c r="P211" s="268"/>
      <c r="Q211" s="268"/>
      <c r="R211" s="268"/>
      <c r="S211" s="268"/>
      <c r="T211" s="269"/>
      <c r="AT211" s="270" t="s">
        <v>398</v>
      </c>
      <c r="AU211" s="270" t="s">
        <v>91</v>
      </c>
      <c r="AV211" s="12" t="s">
        <v>161</v>
      </c>
      <c r="AW211" s="12" t="s">
        <v>45</v>
      </c>
      <c r="AX211" s="12" t="s">
        <v>24</v>
      </c>
      <c r="AY211" s="270" t="s">
        <v>162</v>
      </c>
    </row>
    <row r="212" s="1" customFormat="1" ht="16.5" customHeight="1">
      <c r="B212" s="47"/>
      <c r="C212" s="204" t="s">
        <v>214</v>
      </c>
      <c r="D212" s="204" t="s">
        <v>261</v>
      </c>
      <c r="E212" s="205" t="s">
        <v>514</v>
      </c>
      <c r="F212" s="206" t="s">
        <v>515</v>
      </c>
      <c r="G212" s="207" t="s">
        <v>207</v>
      </c>
      <c r="H212" s="208">
        <v>81.375</v>
      </c>
      <c r="I212" s="209"/>
      <c r="J212" s="210">
        <f>ROUND(I212*H212,2)</f>
        <v>0</v>
      </c>
      <c r="K212" s="206" t="s">
        <v>397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172</v>
      </c>
      <c r="AT212" s="24" t="s">
        <v>261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259</v>
      </c>
    </row>
    <row r="213" s="1" customFormat="1" ht="16.5" customHeight="1">
      <c r="B213" s="47"/>
      <c r="C213" s="204" t="s">
        <v>260</v>
      </c>
      <c r="D213" s="204" t="s">
        <v>261</v>
      </c>
      <c r="E213" s="205" t="s">
        <v>516</v>
      </c>
      <c r="F213" s="206" t="s">
        <v>517</v>
      </c>
      <c r="G213" s="207" t="s">
        <v>207</v>
      </c>
      <c r="H213" s="208">
        <v>5.25</v>
      </c>
      <c r="I213" s="209"/>
      <c r="J213" s="210">
        <f>ROUND(I213*H213,2)</f>
        <v>0</v>
      </c>
      <c r="K213" s="206" t="s">
        <v>397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172</v>
      </c>
      <c r="AT213" s="24" t="s">
        <v>261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518</v>
      </c>
    </row>
    <row r="214" s="1" customFormat="1" ht="25.5" customHeight="1">
      <c r="B214" s="47"/>
      <c r="C214" s="192" t="s">
        <v>218</v>
      </c>
      <c r="D214" s="192" t="s">
        <v>156</v>
      </c>
      <c r="E214" s="193" t="s">
        <v>519</v>
      </c>
      <c r="F214" s="194" t="s">
        <v>520</v>
      </c>
      <c r="G214" s="195" t="s">
        <v>159</v>
      </c>
      <c r="H214" s="196">
        <v>180.042</v>
      </c>
      <c r="I214" s="197"/>
      <c r="J214" s="198">
        <f>ROUND(I214*H214,2)</f>
        <v>0</v>
      </c>
      <c r="K214" s="194" t="s">
        <v>397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267</v>
      </c>
    </row>
    <row r="215" s="11" customFormat="1">
      <c r="B215" s="248"/>
      <c r="C215" s="249"/>
      <c r="D215" s="250" t="s">
        <v>398</v>
      </c>
      <c r="E215" s="251" t="s">
        <v>37</v>
      </c>
      <c r="F215" s="252" t="s">
        <v>521</v>
      </c>
      <c r="G215" s="249"/>
      <c r="H215" s="253">
        <v>211.58000000000001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398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398</v>
      </c>
      <c r="E216" s="251" t="s">
        <v>37</v>
      </c>
      <c r="F216" s="252" t="s">
        <v>522</v>
      </c>
      <c r="G216" s="249"/>
      <c r="H216" s="253">
        <v>11.625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398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398</v>
      </c>
      <c r="E217" s="273" t="s">
        <v>37</v>
      </c>
      <c r="F217" s="274" t="s">
        <v>523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398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398</v>
      </c>
      <c r="E218" s="251" t="s">
        <v>37</v>
      </c>
      <c r="F218" s="252" t="s">
        <v>524</v>
      </c>
      <c r="G218" s="249"/>
      <c r="H218" s="253">
        <v>-43.162999999999997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398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398</v>
      </c>
      <c r="E219" s="262" t="s">
        <v>37</v>
      </c>
      <c r="F219" s="263" t="s">
        <v>401</v>
      </c>
      <c r="G219" s="261"/>
      <c r="H219" s="264">
        <v>180.042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398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268</v>
      </c>
      <c r="D220" s="192" t="s">
        <v>156</v>
      </c>
      <c r="E220" s="193" t="s">
        <v>525</v>
      </c>
      <c r="F220" s="194" t="s">
        <v>526</v>
      </c>
      <c r="G220" s="195" t="s">
        <v>159</v>
      </c>
      <c r="H220" s="196">
        <v>49.93</v>
      </c>
      <c r="I220" s="197"/>
      <c r="J220" s="198">
        <f>ROUND(I220*H220,2)</f>
        <v>0</v>
      </c>
      <c r="K220" s="194" t="s">
        <v>397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271</v>
      </c>
    </row>
    <row r="221" s="11" customFormat="1">
      <c r="B221" s="248"/>
      <c r="C221" s="249"/>
      <c r="D221" s="250" t="s">
        <v>398</v>
      </c>
      <c r="E221" s="251" t="s">
        <v>37</v>
      </c>
      <c r="F221" s="252" t="s">
        <v>527</v>
      </c>
      <c r="G221" s="249"/>
      <c r="H221" s="253">
        <v>16.725000000000001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398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1" customFormat="1">
      <c r="B222" s="248"/>
      <c r="C222" s="249"/>
      <c r="D222" s="250" t="s">
        <v>398</v>
      </c>
      <c r="E222" s="251" t="s">
        <v>37</v>
      </c>
      <c r="F222" s="252" t="s">
        <v>528</v>
      </c>
      <c r="G222" s="249"/>
      <c r="H222" s="253">
        <v>33.204999999999998</v>
      </c>
      <c r="I222" s="254"/>
      <c r="J222" s="249"/>
      <c r="K222" s="249"/>
      <c r="L222" s="255"/>
      <c r="M222" s="256"/>
      <c r="N222" s="257"/>
      <c r="O222" s="257"/>
      <c r="P222" s="257"/>
      <c r="Q222" s="257"/>
      <c r="R222" s="257"/>
      <c r="S222" s="257"/>
      <c r="T222" s="258"/>
      <c r="AT222" s="259" t="s">
        <v>398</v>
      </c>
      <c r="AU222" s="259" t="s">
        <v>91</v>
      </c>
      <c r="AV222" s="11" t="s">
        <v>91</v>
      </c>
      <c r="AW222" s="11" t="s">
        <v>45</v>
      </c>
      <c r="AX222" s="11" t="s">
        <v>82</v>
      </c>
      <c r="AY222" s="259" t="s">
        <v>162</v>
      </c>
    </row>
    <row r="223" s="12" customFormat="1">
      <c r="B223" s="260"/>
      <c r="C223" s="261"/>
      <c r="D223" s="250" t="s">
        <v>398</v>
      </c>
      <c r="E223" s="262" t="s">
        <v>37</v>
      </c>
      <c r="F223" s="263" t="s">
        <v>401</v>
      </c>
      <c r="G223" s="261"/>
      <c r="H223" s="264">
        <v>49.93</v>
      </c>
      <c r="I223" s="265"/>
      <c r="J223" s="261"/>
      <c r="K223" s="261"/>
      <c r="L223" s="266"/>
      <c r="M223" s="267"/>
      <c r="N223" s="268"/>
      <c r="O223" s="268"/>
      <c r="P223" s="268"/>
      <c r="Q223" s="268"/>
      <c r="R223" s="268"/>
      <c r="S223" s="268"/>
      <c r="T223" s="269"/>
      <c r="AT223" s="270" t="s">
        <v>398</v>
      </c>
      <c r="AU223" s="270" t="s">
        <v>91</v>
      </c>
      <c r="AV223" s="12" t="s">
        <v>161</v>
      </c>
      <c r="AW223" s="12" t="s">
        <v>45</v>
      </c>
      <c r="AX223" s="12" t="s">
        <v>24</v>
      </c>
      <c r="AY223" s="270" t="s">
        <v>162</v>
      </c>
    </row>
    <row r="224" s="1" customFormat="1" ht="25.5" customHeight="1">
      <c r="B224" s="47"/>
      <c r="C224" s="192" t="s">
        <v>221</v>
      </c>
      <c r="D224" s="192" t="s">
        <v>156</v>
      </c>
      <c r="E224" s="193" t="s">
        <v>529</v>
      </c>
      <c r="F224" s="194" t="s">
        <v>530</v>
      </c>
      <c r="G224" s="195" t="s">
        <v>171</v>
      </c>
      <c r="H224" s="196">
        <v>5.8719999999999999</v>
      </c>
      <c r="I224" s="197"/>
      <c r="J224" s="198">
        <f>ROUND(I224*H224,2)</f>
        <v>0</v>
      </c>
      <c r="K224" s="194" t="s">
        <v>397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161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531</v>
      </c>
    </row>
    <row r="225" s="11" customFormat="1">
      <c r="B225" s="248"/>
      <c r="C225" s="249"/>
      <c r="D225" s="250" t="s">
        <v>398</v>
      </c>
      <c r="E225" s="251" t="s">
        <v>37</v>
      </c>
      <c r="F225" s="252" t="s">
        <v>532</v>
      </c>
      <c r="G225" s="249"/>
      <c r="H225" s="253">
        <v>5.282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398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1" customFormat="1">
      <c r="B226" s="248"/>
      <c r="C226" s="249"/>
      <c r="D226" s="250" t="s">
        <v>398</v>
      </c>
      <c r="E226" s="251" t="s">
        <v>37</v>
      </c>
      <c r="F226" s="252" t="s">
        <v>533</v>
      </c>
      <c r="G226" s="249"/>
      <c r="H226" s="253">
        <v>0.58999999999999997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398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2" customFormat="1">
      <c r="B227" s="260"/>
      <c r="C227" s="261"/>
      <c r="D227" s="250" t="s">
        <v>398</v>
      </c>
      <c r="E227" s="262" t="s">
        <v>37</v>
      </c>
      <c r="F227" s="263" t="s">
        <v>401</v>
      </c>
      <c r="G227" s="261"/>
      <c r="H227" s="264">
        <v>5.8719999999999999</v>
      </c>
      <c r="I227" s="265"/>
      <c r="J227" s="261"/>
      <c r="K227" s="261"/>
      <c r="L227" s="266"/>
      <c r="M227" s="267"/>
      <c r="N227" s="268"/>
      <c r="O227" s="268"/>
      <c r="P227" s="268"/>
      <c r="Q227" s="268"/>
      <c r="R227" s="268"/>
      <c r="S227" s="268"/>
      <c r="T227" s="269"/>
      <c r="AT227" s="270" t="s">
        <v>398</v>
      </c>
      <c r="AU227" s="270" t="s">
        <v>91</v>
      </c>
      <c r="AV227" s="12" t="s">
        <v>161</v>
      </c>
      <c r="AW227" s="12" t="s">
        <v>45</v>
      </c>
      <c r="AX227" s="12" t="s">
        <v>24</v>
      </c>
      <c r="AY227" s="270" t="s">
        <v>162</v>
      </c>
    </row>
    <row r="228" s="1" customFormat="1" ht="25.5" customHeight="1">
      <c r="B228" s="47"/>
      <c r="C228" s="192" t="s">
        <v>275</v>
      </c>
      <c r="D228" s="192" t="s">
        <v>156</v>
      </c>
      <c r="E228" s="193" t="s">
        <v>534</v>
      </c>
      <c r="F228" s="194" t="s">
        <v>535</v>
      </c>
      <c r="G228" s="195" t="s">
        <v>171</v>
      </c>
      <c r="H228" s="196">
        <v>15.303000000000001</v>
      </c>
      <c r="I228" s="197"/>
      <c r="J228" s="198">
        <f>ROUND(I228*H228,2)</f>
        <v>0</v>
      </c>
      <c r="K228" s="194" t="s">
        <v>397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161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278</v>
      </c>
    </row>
    <row r="229" s="13" customFormat="1">
      <c r="B229" s="271"/>
      <c r="C229" s="272"/>
      <c r="D229" s="250" t="s">
        <v>398</v>
      </c>
      <c r="E229" s="273" t="s">
        <v>37</v>
      </c>
      <c r="F229" s="274" t="s">
        <v>536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398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398</v>
      </c>
      <c r="E230" s="251" t="s">
        <v>37</v>
      </c>
      <c r="F230" s="252" t="s">
        <v>537</v>
      </c>
      <c r="G230" s="249"/>
      <c r="H230" s="253">
        <v>15.303000000000001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398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398</v>
      </c>
      <c r="E231" s="262" t="s">
        <v>37</v>
      </c>
      <c r="F231" s="263" t="s">
        <v>401</v>
      </c>
      <c r="G231" s="261"/>
      <c r="H231" s="264">
        <v>15.303000000000001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398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25.5" customHeight="1">
      <c r="B232" s="47"/>
      <c r="C232" s="192" t="s">
        <v>225</v>
      </c>
      <c r="D232" s="192" t="s">
        <v>156</v>
      </c>
      <c r="E232" s="193" t="s">
        <v>534</v>
      </c>
      <c r="F232" s="194" t="s">
        <v>535</v>
      </c>
      <c r="G232" s="195" t="s">
        <v>171</v>
      </c>
      <c r="H232" s="196">
        <v>10.202</v>
      </c>
      <c r="I232" s="197"/>
      <c r="J232" s="198">
        <f>ROUND(I232*H232,2)</f>
        <v>0</v>
      </c>
      <c r="K232" s="194" t="s">
        <v>397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281</v>
      </c>
    </row>
    <row r="233" s="13" customFormat="1">
      <c r="B233" s="271"/>
      <c r="C233" s="272"/>
      <c r="D233" s="250" t="s">
        <v>398</v>
      </c>
      <c r="E233" s="273" t="s">
        <v>37</v>
      </c>
      <c r="F233" s="274" t="s">
        <v>536</v>
      </c>
      <c r="G233" s="272"/>
      <c r="H233" s="273" t="s">
        <v>37</v>
      </c>
      <c r="I233" s="275"/>
      <c r="J233" s="272"/>
      <c r="K233" s="272"/>
      <c r="L233" s="276"/>
      <c r="M233" s="277"/>
      <c r="N233" s="278"/>
      <c r="O233" s="278"/>
      <c r="P233" s="278"/>
      <c r="Q233" s="278"/>
      <c r="R233" s="278"/>
      <c r="S233" s="278"/>
      <c r="T233" s="279"/>
      <c r="AT233" s="280" t="s">
        <v>398</v>
      </c>
      <c r="AU233" s="280" t="s">
        <v>91</v>
      </c>
      <c r="AV233" s="13" t="s">
        <v>24</v>
      </c>
      <c r="AW233" s="13" t="s">
        <v>45</v>
      </c>
      <c r="AX233" s="13" t="s">
        <v>82</v>
      </c>
      <c r="AY233" s="280" t="s">
        <v>162</v>
      </c>
    </row>
    <row r="234" s="11" customFormat="1">
      <c r="B234" s="248"/>
      <c r="C234" s="249"/>
      <c r="D234" s="250" t="s">
        <v>398</v>
      </c>
      <c r="E234" s="251" t="s">
        <v>37</v>
      </c>
      <c r="F234" s="252" t="s">
        <v>538</v>
      </c>
      <c r="G234" s="249"/>
      <c r="H234" s="253">
        <v>10.202</v>
      </c>
      <c r="I234" s="254"/>
      <c r="J234" s="249"/>
      <c r="K234" s="249"/>
      <c r="L234" s="255"/>
      <c r="M234" s="256"/>
      <c r="N234" s="257"/>
      <c r="O234" s="257"/>
      <c r="P234" s="257"/>
      <c r="Q234" s="257"/>
      <c r="R234" s="257"/>
      <c r="S234" s="257"/>
      <c r="T234" s="258"/>
      <c r="AT234" s="259" t="s">
        <v>398</v>
      </c>
      <c r="AU234" s="259" t="s">
        <v>91</v>
      </c>
      <c r="AV234" s="11" t="s">
        <v>91</v>
      </c>
      <c r="AW234" s="11" t="s">
        <v>45</v>
      </c>
      <c r="AX234" s="11" t="s">
        <v>82</v>
      </c>
      <c r="AY234" s="259" t="s">
        <v>162</v>
      </c>
    </row>
    <row r="235" s="12" customFormat="1">
      <c r="B235" s="260"/>
      <c r="C235" s="261"/>
      <c r="D235" s="250" t="s">
        <v>398</v>
      </c>
      <c r="E235" s="262" t="s">
        <v>37</v>
      </c>
      <c r="F235" s="263" t="s">
        <v>401</v>
      </c>
      <c r="G235" s="261"/>
      <c r="H235" s="264">
        <v>10.202</v>
      </c>
      <c r="I235" s="265"/>
      <c r="J235" s="261"/>
      <c r="K235" s="261"/>
      <c r="L235" s="266"/>
      <c r="M235" s="267"/>
      <c r="N235" s="268"/>
      <c r="O235" s="268"/>
      <c r="P235" s="268"/>
      <c r="Q235" s="268"/>
      <c r="R235" s="268"/>
      <c r="S235" s="268"/>
      <c r="T235" s="269"/>
      <c r="AT235" s="270" t="s">
        <v>398</v>
      </c>
      <c r="AU235" s="270" t="s">
        <v>91</v>
      </c>
      <c r="AV235" s="12" t="s">
        <v>161</v>
      </c>
      <c r="AW235" s="12" t="s">
        <v>45</v>
      </c>
      <c r="AX235" s="12" t="s">
        <v>24</v>
      </c>
      <c r="AY235" s="270" t="s">
        <v>162</v>
      </c>
    </row>
    <row r="236" s="1" customFormat="1" ht="16.5" customHeight="1">
      <c r="B236" s="47"/>
      <c r="C236" s="192" t="s">
        <v>282</v>
      </c>
      <c r="D236" s="192" t="s">
        <v>156</v>
      </c>
      <c r="E236" s="193" t="s">
        <v>539</v>
      </c>
      <c r="F236" s="194" t="s">
        <v>540</v>
      </c>
      <c r="G236" s="195" t="s">
        <v>171</v>
      </c>
      <c r="H236" s="196">
        <v>10.202</v>
      </c>
      <c r="I236" s="197"/>
      <c r="J236" s="198">
        <f>ROUND(I236*H236,2)</f>
        <v>0</v>
      </c>
      <c r="K236" s="194" t="s">
        <v>397</v>
      </c>
      <c r="L236" s="73"/>
      <c r="M236" s="199" t="s">
        <v>37</v>
      </c>
      <c r="N236" s="200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161</v>
      </c>
      <c r="AT236" s="24" t="s">
        <v>156</v>
      </c>
      <c r="AU236" s="24" t="s">
        <v>91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285</v>
      </c>
    </row>
    <row r="237" s="1" customFormat="1" ht="25.5" customHeight="1">
      <c r="B237" s="47"/>
      <c r="C237" s="192" t="s">
        <v>228</v>
      </c>
      <c r="D237" s="192" t="s">
        <v>156</v>
      </c>
      <c r="E237" s="193" t="s">
        <v>541</v>
      </c>
      <c r="F237" s="194" t="s">
        <v>542</v>
      </c>
      <c r="G237" s="195" t="s">
        <v>171</v>
      </c>
      <c r="H237" s="196">
        <v>5.8719999999999999</v>
      </c>
      <c r="I237" s="197"/>
      <c r="J237" s="198">
        <f>ROUND(I237*H237,2)</f>
        <v>0</v>
      </c>
      <c r="K237" s="194" t="s">
        <v>397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161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288</v>
      </c>
    </row>
    <row r="238" s="1" customFormat="1" ht="25.5" customHeight="1">
      <c r="B238" s="47"/>
      <c r="C238" s="192" t="s">
        <v>33</v>
      </c>
      <c r="D238" s="192" t="s">
        <v>156</v>
      </c>
      <c r="E238" s="193" t="s">
        <v>543</v>
      </c>
      <c r="F238" s="194" t="s">
        <v>544</v>
      </c>
      <c r="G238" s="195" t="s">
        <v>171</v>
      </c>
      <c r="H238" s="196">
        <v>15.303000000000001</v>
      </c>
      <c r="I238" s="197"/>
      <c r="J238" s="198">
        <f>ROUND(I238*H238,2)</f>
        <v>0</v>
      </c>
      <c r="K238" s="194" t="s">
        <v>397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161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291</v>
      </c>
    </row>
    <row r="239" s="1" customFormat="1" ht="16.5" customHeight="1">
      <c r="B239" s="47"/>
      <c r="C239" s="192" t="s">
        <v>231</v>
      </c>
      <c r="D239" s="192" t="s">
        <v>156</v>
      </c>
      <c r="E239" s="193" t="s">
        <v>545</v>
      </c>
      <c r="F239" s="194" t="s">
        <v>546</v>
      </c>
      <c r="G239" s="195" t="s">
        <v>159</v>
      </c>
      <c r="H239" s="196">
        <v>10.968999999999999</v>
      </c>
      <c r="I239" s="197"/>
      <c r="J239" s="198">
        <f>ROUND(I239*H239,2)</f>
        <v>0</v>
      </c>
      <c r="K239" s="194" t="s">
        <v>397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294</v>
      </c>
    </row>
    <row r="240" s="13" customFormat="1">
      <c r="B240" s="271"/>
      <c r="C240" s="272"/>
      <c r="D240" s="250" t="s">
        <v>398</v>
      </c>
      <c r="E240" s="273" t="s">
        <v>37</v>
      </c>
      <c r="F240" s="274" t="s">
        <v>547</v>
      </c>
      <c r="G240" s="272"/>
      <c r="H240" s="273" t="s">
        <v>37</v>
      </c>
      <c r="I240" s="275"/>
      <c r="J240" s="272"/>
      <c r="K240" s="272"/>
      <c r="L240" s="276"/>
      <c r="M240" s="277"/>
      <c r="N240" s="278"/>
      <c r="O240" s="278"/>
      <c r="P240" s="278"/>
      <c r="Q240" s="278"/>
      <c r="R240" s="278"/>
      <c r="S240" s="278"/>
      <c r="T240" s="279"/>
      <c r="AT240" s="280" t="s">
        <v>398</v>
      </c>
      <c r="AU240" s="280" t="s">
        <v>91</v>
      </c>
      <c r="AV240" s="13" t="s">
        <v>24</v>
      </c>
      <c r="AW240" s="13" t="s">
        <v>45</v>
      </c>
      <c r="AX240" s="13" t="s">
        <v>82</v>
      </c>
      <c r="AY240" s="280" t="s">
        <v>162</v>
      </c>
    </row>
    <row r="241" s="11" customFormat="1">
      <c r="B241" s="248"/>
      <c r="C241" s="249"/>
      <c r="D241" s="250" t="s">
        <v>398</v>
      </c>
      <c r="E241" s="251" t="s">
        <v>37</v>
      </c>
      <c r="F241" s="252" t="s">
        <v>548</v>
      </c>
      <c r="G241" s="249"/>
      <c r="H241" s="253">
        <v>10.968999999999999</v>
      </c>
      <c r="I241" s="254"/>
      <c r="J241" s="249"/>
      <c r="K241" s="249"/>
      <c r="L241" s="255"/>
      <c r="M241" s="256"/>
      <c r="N241" s="257"/>
      <c r="O241" s="257"/>
      <c r="P241" s="257"/>
      <c r="Q241" s="257"/>
      <c r="R241" s="257"/>
      <c r="S241" s="257"/>
      <c r="T241" s="258"/>
      <c r="AT241" s="259" t="s">
        <v>398</v>
      </c>
      <c r="AU241" s="259" t="s">
        <v>91</v>
      </c>
      <c r="AV241" s="11" t="s">
        <v>91</v>
      </c>
      <c r="AW241" s="11" t="s">
        <v>45</v>
      </c>
      <c r="AX241" s="11" t="s">
        <v>82</v>
      </c>
      <c r="AY241" s="259" t="s">
        <v>162</v>
      </c>
    </row>
    <row r="242" s="12" customFormat="1">
      <c r="B242" s="260"/>
      <c r="C242" s="261"/>
      <c r="D242" s="250" t="s">
        <v>398</v>
      </c>
      <c r="E242" s="262" t="s">
        <v>37</v>
      </c>
      <c r="F242" s="263" t="s">
        <v>401</v>
      </c>
      <c r="G242" s="261"/>
      <c r="H242" s="264">
        <v>10.968999999999999</v>
      </c>
      <c r="I242" s="265"/>
      <c r="J242" s="261"/>
      <c r="K242" s="261"/>
      <c r="L242" s="266"/>
      <c r="M242" s="267"/>
      <c r="N242" s="268"/>
      <c r="O242" s="268"/>
      <c r="P242" s="268"/>
      <c r="Q242" s="268"/>
      <c r="R242" s="268"/>
      <c r="S242" s="268"/>
      <c r="T242" s="269"/>
      <c r="AT242" s="270" t="s">
        <v>398</v>
      </c>
      <c r="AU242" s="270" t="s">
        <v>91</v>
      </c>
      <c r="AV242" s="12" t="s">
        <v>161</v>
      </c>
      <c r="AW242" s="12" t="s">
        <v>45</v>
      </c>
      <c r="AX242" s="12" t="s">
        <v>24</v>
      </c>
      <c r="AY242" s="270" t="s">
        <v>162</v>
      </c>
    </row>
    <row r="243" s="1" customFormat="1" ht="16.5" customHeight="1">
      <c r="B243" s="47"/>
      <c r="C243" s="192" t="s">
        <v>295</v>
      </c>
      <c r="D243" s="192" t="s">
        <v>156</v>
      </c>
      <c r="E243" s="193" t="s">
        <v>549</v>
      </c>
      <c r="F243" s="194" t="s">
        <v>550</v>
      </c>
      <c r="G243" s="195" t="s">
        <v>159</v>
      </c>
      <c r="H243" s="196">
        <v>10.968999999999999</v>
      </c>
      <c r="I243" s="197"/>
      <c r="J243" s="198">
        <f>ROUND(I243*H243,2)</f>
        <v>0</v>
      </c>
      <c r="K243" s="194" t="s">
        <v>397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298</v>
      </c>
    </row>
    <row r="244" s="1" customFormat="1" ht="16.5" customHeight="1">
      <c r="B244" s="47"/>
      <c r="C244" s="192" t="s">
        <v>234</v>
      </c>
      <c r="D244" s="192" t="s">
        <v>156</v>
      </c>
      <c r="E244" s="193" t="s">
        <v>551</v>
      </c>
      <c r="F244" s="194" t="s">
        <v>552</v>
      </c>
      <c r="G244" s="195" t="s">
        <v>196</v>
      </c>
      <c r="H244" s="196">
        <v>0.56599999999999995</v>
      </c>
      <c r="I244" s="197"/>
      <c r="J244" s="198">
        <f>ROUND(I244*H244,2)</f>
        <v>0</v>
      </c>
      <c r="K244" s="194" t="s">
        <v>397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161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301</v>
      </c>
    </row>
    <row r="245" s="13" customFormat="1">
      <c r="B245" s="271"/>
      <c r="C245" s="272"/>
      <c r="D245" s="250" t="s">
        <v>398</v>
      </c>
      <c r="E245" s="273" t="s">
        <v>37</v>
      </c>
      <c r="F245" s="274" t="s">
        <v>536</v>
      </c>
      <c r="G245" s="272"/>
      <c r="H245" s="273" t="s">
        <v>37</v>
      </c>
      <c r="I245" s="275"/>
      <c r="J245" s="272"/>
      <c r="K245" s="272"/>
      <c r="L245" s="276"/>
      <c r="M245" s="277"/>
      <c r="N245" s="278"/>
      <c r="O245" s="278"/>
      <c r="P245" s="278"/>
      <c r="Q245" s="278"/>
      <c r="R245" s="278"/>
      <c r="S245" s="278"/>
      <c r="T245" s="279"/>
      <c r="AT245" s="280" t="s">
        <v>398</v>
      </c>
      <c r="AU245" s="280" t="s">
        <v>91</v>
      </c>
      <c r="AV245" s="13" t="s">
        <v>24</v>
      </c>
      <c r="AW245" s="13" t="s">
        <v>45</v>
      </c>
      <c r="AX245" s="13" t="s">
        <v>82</v>
      </c>
      <c r="AY245" s="280" t="s">
        <v>162</v>
      </c>
    </row>
    <row r="246" s="11" customFormat="1">
      <c r="B246" s="248"/>
      <c r="C246" s="249"/>
      <c r="D246" s="250" t="s">
        <v>398</v>
      </c>
      <c r="E246" s="251" t="s">
        <v>37</v>
      </c>
      <c r="F246" s="252" t="s">
        <v>553</v>
      </c>
      <c r="G246" s="249"/>
      <c r="H246" s="253">
        <v>0.56599999999999995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398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398</v>
      </c>
      <c r="E247" s="262" t="s">
        <v>37</v>
      </c>
      <c r="F247" s="263" t="s">
        <v>401</v>
      </c>
      <c r="G247" s="261"/>
      <c r="H247" s="264">
        <v>0.56599999999999995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398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16.5" customHeight="1">
      <c r="B248" s="47"/>
      <c r="C248" s="192" t="s">
        <v>302</v>
      </c>
      <c r="D248" s="192" t="s">
        <v>156</v>
      </c>
      <c r="E248" s="193" t="s">
        <v>551</v>
      </c>
      <c r="F248" s="194" t="s">
        <v>552</v>
      </c>
      <c r="G248" s="195" t="s">
        <v>196</v>
      </c>
      <c r="H248" s="196">
        <v>0.54400000000000004</v>
      </c>
      <c r="I248" s="197"/>
      <c r="J248" s="198">
        <f>ROUND(I248*H248,2)</f>
        <v>0</v>
      </c>
      <c r="K248" s="194" t="s">
        <v>397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161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161</v>
      </c>
      <c r="BM248" s="24" t="s">
        <v>305</v>
      </c>
    </row>
    <row r="249" s="11" customFormat="1">
      <c r="B249" s="248"/>
      <c r="C249" s="249"/>
      <c r="D249" s="250" t="s">
        <v>398</v>
      </c>
      <c r="E249" s="251" t="s">
        <v>37</v>
      </c>
      <c r="F249" s="252" t="s">
        <v>554</v>
      </c>
      <c r="G249" s="249"/>
      <c r="H249" s="253">
        <v>0.48899999999999999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398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1" customFormat="1">
      <c r="B250" s="248"/>
      <c r="C250" s="249"/>
      <c r="D250" s="250" t="s">
        <v>398</v>
      </c>
      <c r="E250" s="251" t="s">
        <v>37</v>
      </c>
      <c r="F250" s="252" t="s">
        <v>555</v>
      </c>
      <c r="G250" s="249"/>
      <c r="H250" s="253">
        <v>0.055</v>
      </c>
      <c r="I250" s="254"/>
      <c r="J250" s="249"/>
      <c r="K250" s="249"/>
      <c r="L250" s="255"/>
      <c r="M250" s="256"/>
      <c r="N250" s="257"/>
      <c r="O250" s="257"/>
      <c r="P250" s="257"/>
      <c r="Q250" s="257"/>
      <c r="R250" s="257"/>
      <c r="S250" s="257"/>
      <c r="T250" s="258"/>
      <c r="AT250" s="259" t="s">
        <v>398</v>
      </c>
      <c r="AU250" s="259" t="s">
        <v>91</v>
      </c>
      <c r="AV250" s="11" t="s">
        <v>91</v>
      </c>
      <c r="AW250" s="11" t="s">
        <v>45</v>
      </c>
      <c r="AX250" s="11" t="s">
        <v>82</v>
      </c>
      <c r="AY250" s="259" t="s">
        <v>162</v>
      </c>
    </row>
    <row r="251" s="12" customFormat="1">
      <c r="B251" s="260"/>
      <c r="C251" s="261"/>
      <c r="D251" s="250" t="s">
        <v>398</v>
      </c>
      <c r="E251" s="262" t="s">
        <v>37</v>
      </c>
      <c r="F251" s="263" t="s">
        <v>401</v>
      </c>
      <c r="G251" s="261"/>
      <c r="H251" s="264">
        <v>0.54400000000000004</v>
      </c>
      <c r="I251" s="265"/>
      <c r="J251" s="261"/>
      <c r="K251" s="261"/>
      <c r="L251" s="266"/>
      <c r="M251" s="267"/>
      <c r="N251" s="268"/>
      <c r="O251" s="268"/>
      <c r="P251" s="268"/>
      <c r="Q251" s="268"/>
      <c r="R251" s="268"/>
      <c r="S251" s="268"/>
      <c r="T251" s="269"/>
      <c r="AT251" s="270" t="s">
        <v>398</v>
      </c>
      <c r="AU251" s="270" t="s">
        <v>91</v>
      </c>
      <c r="AV251" s="12" t="s">
        <v>161</v>
      </c>
      <c r="AW251" s="12" t="s">
        <v>45</v>
      </c>
      <c r="AX251" s="12" t="s">
        <v>24</v>
      </c>
      <c r="AY251" s="270" t="s">
        <v>162</v>
      </c>
    </row>
    <row r="252" s="1" customFormat="1" ht="16.5" customHeight="1">
      <c r="B252" s="47"/>
      <c r="C252" s="192" t="s">
        <v>238</v>
      </c>
      <c r="D252" s="192" t="s">
        <v>156</v>
      </c>
      <c r="E252" s="193" t="s">
        <v>556</v>
      </c>
      <c r="F252" s="194" t="s">
        <v>557</v>
      </c>
      <c r="G252" s="195" t="s">
        <v>207</v>
      </c>
      <c r="H252" s="196">
        <v>73.125</v>
      </c>
      <c r="I252" s="197"/>
      <c r="J252" s="198">
        <f>ROUND(I252*H252,2)</f>
        <v>0</v>
      </c>
      <c r="K252" s="194" t="s">
        <v>397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161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161</v>
      </c>
      <c r="BM252" s="24" t="s">
        <v>306</v>
      </c>
    </row>
    <row r="253" s="11" customFormat="1">
      <c r="B253" s="248"/>
      <c r="C253" s="249"/>
      <c r="D253" s="250" t="s">
        <v>398</v>
      </c>
      <c r="E253" s="251" t="s">
        <v>37</v>
      </c>
      <c r="F253" s="252" t="s">
        <v>558</v>
      </c>
      <c r="G253" s="249"/>
      <c r="H253" s="253">
        <v>73.125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398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398</v>
      </c>
      <c r="E254" s="262" t="s">
        <v>37</v>
      </c>
      <c r="F254" s="263" t="s">
        <v>401</v>
      </c>
      <c r="G254" s="261"/>
      <c r="H254" s="264">
        <v>73.125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398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25.5" customHeight="1">
      <c r="B255" s="47"/>
      <c r="C255" s="192" t="s">
        <v>307</v>
      </c>
      <c r="D255" s="192" t="s">
        <v>156</v>
      </c>
      <c r="E255" s="193" t="s">
        <v>559</v>
      </c>
      <c r="F255" s="194" t="s">
        <v>560</v>
      </c>
      <c r="G255" s="195" t="s">
        <v>159</v>
      </c>
      <c r="H255" s="196">
        <v>59.353999999999999</v>
      </c>
      <c r="I255" s="197"/>
      <c r="J255" s="198">
        <f>ROUND(I255*H255,2)</f>
        <v>0</v>
      </c>
      <c r="K255" s="194" t="s">
        <v>397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161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161</v>
      </c>
      <c r="BM255" s="24" t="s">
        <v>310</v>
      </c>
    </row>
    <row r="256" s="1" customFormat="1" ht="25.5" customHeight="1">
      <c r="B256" s="47"/>
      <c r="C256" s="192" t="s">
        <v>241</v>
      </c>
      <c r="D256" s="192" t="s">
        <v>156</v>
      </c>
      <c r="E256" s="193" t="s">
        <v>561</v>
      </c>
      <c r="F256" s="194" t="s">
        <v>562</v>
      </c>
      <c r="G256" s="195" t="s">
        <v>344</v>
      </c>
      <c r="H256" s="196">
        <v>5</v>
      </c>
      <c r="I256" s="197"/>
      <c r="J256" s="198">
        <f>ROUND(I256*H256,2)</f>
        <v>0</v>
      </c>
      <c r="K256" s="194" t="s">
        <v>397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161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161</v>
      </c>
      <c r="BM256" s="24" t="s">
        <v>313</v>
      </c>
    </row>
    <row r="257" s="1" customFormat="1" ht="16.5" customHeight="1">
      <c r="B257" s="47"/>
      <c r="C257" s="204" t="s">
        <v>314</v>
      </c>
      <c r="D257" s="204" t="s">
        <v>261</v>
      </c>
      <c r="E257" s="205" t="s">
        <v>563</v>
      </c>
      <c r="F257" s="206" t="s">
        <v>564</v>
      </c>
      <c r="G257" s="207" t="s">
        <v>344</v>
      </c>
      <c r="H257" s="208">
        <v>5</v>
      </c>
      <c r="I257" s="209"/>
      <c r="J257" s="210">
        <f>ROUND(I257*H257,2)</f>
        <v>0</v>
      </c>
      <c r="K257" s="206" t="s">
        <v>397</v>
      </c>
      <c r="L257" s="211"/>
      <c r="M257" s="212" t="s">
        <v>37</v>
      </c>
      <c r="N257" s="213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172</v>
      </c>
      <c r="AT257" s="24" t="s">
        <v>261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317</v>
      </c>
    </row>
    <row r="258" s="1" customFormat="1" ht="16.5" customHeight="1">
      <c r="B258" s="47"/>
      <c r="C258" s="192" t="s">
        <v>243</v>
      </c>
      <c r="D258" s="192" t="s">
        <v>156</v>
      </c>
      <c r="E258" s="193" t="s">
        <v>565</v>
      </c>
      <c r="F258" s="194" t="s">
        <v>566</v>
      </c>
      <c r="G258" s="195" t="s">
        <v>344</v>
      </c>
      <c r="H258" s="196">
        <v>1</v>
      </c>
      <c r="I258" s="197"/>
      <c r="J258" s="198">
        <f>ROUND(I258*H258,2)</f>
        <v>0</v>
      </c>
      <c r="K258" s="194" t="s">
        <v>397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161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161</v>
      </c>
      <c r="BM258" s="24" t="s">
        <v>34</v>
      </c>
    </row>
    <row r="259" s="1" customFormat="1" ht="16.5" customHeight="1">
      <c r="B259" s="47"/>
      <c r="C259" s="204" t="s">
        <v>320</v>
      </c>
      <c r="D259" s="204" t="s">
        <v>261</v>
      </c>
      <c r="E259" s="205" t="s">
        <v>567</v>
      </c>
      <c r="F259" s="206" t="s">
        <v>568</v>
      </c>
      <c r="G259" s="207" t="s">
        <v>344</v>
      </c>
      <c r="H259" s="208">
        <v>1</v>
      </c>
      <c r="I259" s="209"/>
      <c r="J259" s="210">
        <f>ROUND(I259*H259,2)</f>
        <v>0</v>
      </c>
      <c r="K259" s="206" t="s">
        <v>397</v>
      </c>
      <c r="L259" s="211"/>
      <c r="M259" s="212" t="s">
        <v>37</v>
      </c>
      <c r="N259" s="213" t="s">
        <v>53</v>
      </c>
      <c r="O259" s="48"/>
      <c r="P259" s="201">
        <f>O259*H259</f>
        <v>0</v>
      </c>
      <c r="Q259" s="201">
        <v>0</v>
      </c>
      <c r="R259" s="201">
        <f>Q259*H259</f>
        <v>0</v>
      </c>
      <c r="S259" s="201">
        <v>0</v>
      </c>
      <c r="T259" s="202">
        <f>S259*H259</f>
        <v>0</v>
      </c>
      <c r="AR259" s="24" t="s">
        <v>172</v>
      </c>
      <c r="AT259" s="24" t="s">
        <v>261</v>
      </c>
      <c r="AU259" s="24" t="s">
        <v>91</v>
      </c>
      <c r="AY259" s="24" t="s">
        <v>162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24</v>
      </c>
      <c r="BK259" s="203">
        <f>ROUND(I259*H259,2)</f>
        <v>0</v>
      </c>
      <c r="BL259" s="24" t="s">
        <v>161</v>
      </c>
      <c r="BM259" s="24" t="s">
        <v>323</v>
      </c>
    </row>
    <row r="260" s="1" customFormat="1" ht="16.5" customHeight="1">
      <c r="B260" s="47"/>
      <c r="C260" s="192" t="s">
        <v>244</v>
      </c>
      <c r="D260" s="192" t="s">
        <v>156</v>
      </c>
      <c r="E260" s="193" t="s">
        <v>569</v>
      </c>
      <c r="F260" s="194" t="s">
        <v>570</v>
      </c>
      <c r="G260" s="195" t="s">
        <v>344</v>
      </c>
      <c r="H260" s="196">
        <v>8</v>
      </c>
      <c r="I260" s="197"/>
      <c r="J260" s="198">
        <f>ROUND(I260*H260,2)</f>
        <v>0</v>
      </c>
      <c r="K260" s="194" t="s">
        <v>397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161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161</v>
      </c>
      <c r="BM260" s="24" t="s">
        <v>571</v>
      </c>
    </row>
    <row r="261" s="1" customFormat="1" ht="16.5" customHeight="1">
      <c r="B261" s="47"/>
      <c r="C261" s="204" t="s">
        <v>327</v>
      </c>
      <c r="D261" s="204" t="s">
        <v>261</v>
      </c>
      <c r="E261" s="205" t="s">
        <v>572</v>
      </c>
      <c r="F261" s="206" t="s">
        <v>573</v>
      </c>
      <c r="G261" s="207" t="s">
        <v>344</v>
      </c>
      <c r="H261" s="208">
        <v>8</v>
      </c>
      <c r="I261" s="209"/>
      <c r="J261" s="210">
        <f>ROUND(I261*H261,2)</f>
        <v>0</v>
      </c>
      <c r="K261" s="206" t="s">
        <v>397</v>
      </c>
      <c r="L261" s="211"/>
      <c r="M261" s="212" t="s">
        <v>37</v>
      </c>
      <c r="N261" s="213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172</v>
      </c>
      <c r="AT261" s="24" t="s">
        <v>261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330</v>
      </c>
    </row>
    <row r="262" s="10" customFormat="1" ht="29.88" customHeight="1">
      <c r="B262" s="232"/>
      <c r="C262" s="233"/>
      <c r="D262" s="234" t="s">
        <v>81</v>
      </c>
      <c r="E262" s="246" t="s">
        <v>186</v>
      </c>
      <c r="F262" s="246" t="s">
        <v>574</v>
      </c>
      <c r="G262" s="233"/>
      <c r="H262" s="233"/>
      <c r="I262" s="236"/>
      <c r="J262" s="247">
        <f>BK262</f>
        <v>0</v>
      </c>
      <c r="K262" s="233"/>
      <c r="L262" s="238"/>
      <c r="M262" s="239"/>
      <c r="N262" s="240"/>
      <c r="O262" s="240"/>
      <c r="P262" s="241">
        <f>SUM(P263:P336)</f>
        <v>0</v>
      </c>
      <c r="Q262" s="240"/>
      <c r="R262" s="241">
        <f>SUM(R263:R336)</f>
        <v>0</v>
      </c>
      <c r="S262" s="240"/>
      <c r="T262" s="242">
        <f>SUM(T263:T336)</f>
        <v>0</v>
      </c>
      <c r="AR262" s="243" t="s">
        <v>24</v>
      </c>
      <c r="AT262" s="244" t="s">
        <v>81</v>
      </c>
      <c r="AU262" s="244" t="s">
        <v>24</v>
      </c>
      <c r="AY262" s="243" t="s">
        <v>162</v>
      </c>
      <c r="BK262" s="245">
        <f>SUM(BK263:BK336)</f>
        <v>0</v>
      </c>
    </row>
    <row r="263" s="1" customFormat="1" ht="25.5" customHeight="1">
      <c r="B263" s="47"/>
      <c r="C263" s="192" t="s">
        <v>246</v>
      </c>
      <c r="D263" s="192" t="s">
        <v>156</v>
      </c>
      <c r="E263" s="193" t="s">
        <v>575</v>
      </c>
      <c r="F263" s="194" t="s">
        <v>576</v>
      </c>
      <c r="G263" s="195" t="s">
        <v>207</v>
      </c>
      <c r="H263" s="196">
        <v>29.677</v>
      </c>
      <c r="I263" s="197"/>
      <c r="J263" s="198">
        <f>ROUND(I263*H263,2)</f>
        <v>0</v>
      </c>
      <c r="K263" s="194" t="s">
        <v>397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161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161</v>
      </c>
      <c r="BM263" s="24" t="s">
        <v>333</v>
      </c>
    </row>
    <row r="264" s="1" customFormat="1" ht="16.5" customHeight="1">
      <c r="B264" s="47"/>
      <c r="C264" s="204" t="s">
        <v>334</v>
      </c>
      <c r="D264" s="204" t="s">
        <v>261</v>
      </c>
      <c r="E264" s="205" t="s">
        <v>577</v>
      </c>
      <c r="F264" s="206" t="s">
        <v>578</v>
      </c>
      <c r="G264" s="207" t="s">
        <v>344</v>
      </c>
      <c r="H264" s="208">
        <v>59.948</v>
      </c>
      <c r="I264" s="209"/>
      <c r="J264" s="210">
        <f>ROUND(I264*H264,2)</f>
        <v>0</v>
      </c>
      <c r="K264" s="206" t="s">
        <v>397</v>
      </c>
      <c r="L264" s="211"/>
      <c r="M264" s="212" t="s">
        <v>37</v>
      </c>
      <c r="N264" s="213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172</v>
      </c>
      <c r="AT264" s="24" t="s">
        <v>261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337</v>
      </c>
    </row>
    <row r="265" s="1" customFormat="1" ht="25.5" customHeight="1">
      <c r="B265" s="47"/>
      <c r="C265" s="192" t="s">
        <v>249</v>
      </c>
      <c r="D265" s="192" t="s">
        <v>156</v>
      </c>
      <c r="E265" s="193" t="s">
        <v>579</v>
      </c>
      <c r="F265" s="194" t="s">
        <v>580</v>
      </c>
      <c r="G265" s="195" t="s">
        <v>207</v>
      </c>
      <c r="H265" s="196">
        <v>8</v>
      </c>
      <c r="I265" s="197"/>
      <c r="J265" s="198">
        <f>ROUND(I265*H265,2)</f>
        <v>0</v>
      </c>
      <c r="K265" s="194" t="s">
        <v>397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161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161</v>
      </c>
      <c r="BM265" s="24" t="s">
        <v>340</v>
      </c>
    </row>
    <row r="266" s="1" customFormat="1" ht="16.5" customHeight="1">
      <c r="B266" s="47"/>
      <c r="C266" s="204" t="s">
        <v>341</v>
      </c>
      <c r="D266" s="204" t="s">
        <v>261</v>
      </c>
      <c r="E266" s="205" t="s">
        <v>581</v>
      </c>
      <c r="F266" s="206" t="s">
        <v>582</v>
      </c>
      <c r="G266" s="207" t="s">
        <v>344</v>
      </c>
      <c r="H266" s="208">
        <v>16</v>
      </c>
      <c r="I266" s="209"/>
      <c r="J266" s="210">
        <f>ROUND(I266*H266,2)</f>
        <v>0</v>
      </c>
      <c r="K266" s="206" t="s">
        <v>397</v>
      </c>
      <c r="L266" s="211"/>
      <c r="M266" s="212" t="s">
        <v>37</v>
      </c>
      <c r="N266" s="213" t="s">
        <v>53</v>
      </c>
      <c r="O266" s="48"/>
      <c r="P266" s="201">
        <f>O266*H266</f>
        <v>0</v>
      </c>
      <c r="Q266" s="201">
        <v>0</v>
      </c>
      <c r="R266" s="201">
        <f>Q266*H266</f>
        <v>0</v>
      </c>
      <c r="S266" s="201">
        <v>0</v>
      </c>
      <c r="T266" s="202">
        <f>S266*H266</f>
        <v>0</v>
      </c>
      <c r="AR266" s="24" t="s">
        <v>172</v>
      </c>
      <c r="AT266" s="24" t="s">
        <v>261</v>
      </c>
      <c r="AU266" s="24" t="s">
        <v>91</v>
      </c>
      <c r="AY266" s="24" t="s">
        <v>162</v>
      </c>
      <c r="BE266" s="203">
        <f>IF(N266="základní",J266,0)</f>
        <v>0</v>
      </c>
      <c r="BF266" s="203">
        <f>IF(N266="snížená",J266,0)</f>
        <v>0</v>
      </c>
      <c r="BG266" s="203">
        <f>IF(N266="zákl. přenesená",J266,0)</f>
        <v>0</v>
      </c>
      <c r="BH266" s="203">
        <f>IF(N266="sníž. přenesená",J266,0)</f>
        <v>0</v>
      </c>
      <c r="BI266" s="203">
        <f>IF(N266="nulová",J266,0)</f>
        <v>0</v>
      </c>
      <c r="BJ266" s="24" t="s">
        <v>24</v>
      </c>
      <c r="BK266" s="203">
        <f>ROUND(I266*H266,2)</f>
        <v>0</v>
      </c>
      <c r="BL266" s="24" t="s">
        <v>161</v>
      </c>
      <c r="BM266" s="24" t="s">
        <v>583</v>
      </c>
    </row>
    <row r="267" s="1" customFormat="1" ht="16.5" customHeight="1">
      <c r="B267" s="47"/>
      <c r="C267" s="204" t="s">
        <v>251</v>
      </c>
      <c r="D267" s="204" t="s">
        <v>261</v>
      </c>
      <c r="E267" s="205" t="s">
        <v>584</v>
      </c>
      <c r="F267" s="206" t="s">
        <v>585</v>
      </c>
      <c r="G267" s="207" t="s">
        <v>344</v>
      </c>
      <c r="H267" s="208">
        <v>16</v>
      </c>
      <c r="I267" s="209"/>
      <c r="J267" s="210">
        <f>ROUND(I267*H267,2)</f>
        <v>0</v>
      </c>
      <c r="K267" s="206" t="s">
        <v>397</v>
      </c>
      <c r="L267" s="211"/>
      <c r="M267" s="212" t="s">
        <v>37</v>
      </c>
      <c r="N267" s="213" t="s">
        <v>53</v>
      </c>
      <c r="O267" s="48"/>
      <c r="P267" s="201">
        <f>O267*H267</f>
        <v>0</v>
      </c>
      <c r="Q267" s="201">
        <v>0</v>
      </c>
      <c r="R267" s="201">
        <f>Q267*H267</f>
        <v>0</v>
      </c>
      <c r="S267" s="201">
        <v>0</v>
      </c>
      <c r="T267" s="202">
        <f>S267*H267</f>
        <v>0</v>
      </c>
      <c r="AR267" s="24" t="s">
        <v>172</v>
      </c>
      <c r="AT267" s="24" t="s">
        <v>261</v>
      </c>
      <c r="AU267" s="24" t="s">
        <v>91</v>
      </c>
      <c r="AY267" s="24" t="s">
        <v>162</v>
      </c>
      <c r="BE267" s="203">
        <f>IF(N267="základní",J267,0)</f>
        <v>0</v>
      </c>
      <c r="BF267" s="203">
        <f>IF(N267="snížená",J267,0)</f>
        <v>0</v>
      </c>
      <c r="BG267" s="203">
        <f>IF(N267="zákl. přenesená",J267,0)</f>
        <v>0</v>
      </c>
      <c r="BH267" s="203">
        <f>IF(N267="sníž. přenesená",J267,0)</f>
        <v>0</v>
      </c>
      <c r="BI267" s="203">
        <f>IF(N267="nulová",J267,0)</f>
        <v>0</v>
      </c>
      <c r="BJ267" s="24" t="s">
        <v>24</v>
      </c>
      <c r="BK267" s="203">
        <f>ROUND(I267*H267,2)</f>
        <v>0</v>
      </c>
      <c r="BL267" s="24" t="s">
        <v>161</v>
      </c>
      <c r="BM267" s="24" t="s">
        <v>348</v>
      </c>
    </row>
    <row r="268" s="1" customFormat="1" ht="16.5" customHeight="1">
      <c r="B268" s="47"/>
      <c r="C268" s="204" t="s">
        <v>349</v>
      </c>
      <c r="D268" s="204" t="s">
        <v>261</v>
      </c>
      <c r="E268" s="205" t="s">
        <v>586</v>
      </c>
      <c r="F268" s="206" t="s">
        <v>587</v>
      </c>
      <c r="G268" s="207" t="s">
        <v>344</v>
      </c>
      <c r="H268" s="208">
        <v>1</v>
      </c>
      <c r="I268" s="209"/>
      <c r="J268" s="210">
        <f>ROUND(I268*H268,2)</f>
        <v>0</v>
      </c>
      <c r="K268" s="206" t="s">
        <v>397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172</v>
      </c>
      <c r="AT268" s="24" t="s">
        <v>261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161</v>
      </c>
      <c r="BM268" s="24" t="s">
        <v>588</v>
      </c>
    </row>
    <row r="269" s="1" customFormat="1" ht="25.5" customHeight="1">
      <c r="B269" s="47"/>
      <c r="C269" s="192" t="s">
        <v>252</v>
      </c>
      <c r="D269" s="192" t="s">
        <v>156</v>
      </c>
      <c r="E269" s="193" t="s">
        <v>589</v>
      </c>
      <c r="F269" s="194" t="s">
        <v>590</v>
      </c>
      <c r="G269" s="195" t="s">
        <v>159</v>
      </c>
      <c r="H269" s="196">
        <v>279.52499999999998</v>
      </c>
      <c r="I269" s="197"/>
      <c r="J269" s="198">
        <f>ROUND(I269*H269,2)</f>
        <v>0</v>
      </c>
      <c r="K269" s="194" t="s">
        <v>397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161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161</v>
      </c>
      <c r="BM269" s="24" t="s">
        <v>591</v>
      </c>
    </row>
    <row r="270" s="13" customFormat="1">
      <c r="B270" s="271"/>
      <c r="C270" s="272"/>
      <c r="D270" s="250" t="s">
        <v>398</v>
      </c>
      <c r="E270" s="273" t="s">
        <v>37</v>
      </c>
      <c r="F270" s="274" t="s">
        <v>592</v>
      </c>
      <c r="G270" s="272"/>
      <c r="H270" s="273" t="s">
        <v>37</v>
      </c>
      <c r="I270" s="275"/>
      <c r="J270" s="272"/>
      <c r="K270" s="272"/>
      <c r="L270" s="276"/>
      <c r="M270" s="277"/>
      <c r="N270" s="278"/>
      <c r="O270" s="278"/>
      <c r="P270" s="278"/>
      <c r="Q270" s="278"/>
      <c r="R270" s="278"/>
      <c r="S270" s="278"/>
      <c r="T270" s="279"/>
      <c r="AT270" s="280" t="s">
        <v>398</v>
      </c>
      <c r="AU270" s="280" t="s">
        <v>91</v>
      </c>
      <c r="AV270" s="13" t="s">
        <v>24</v>
      </c>
      <c r="AW270" s="13" t="s">
        <v>45</v>
      </c>
      <c r="AX270" s="13" t="s">
        <v>82</v>
      </c>
      <c r="AY270" s="280" t="s">
        <v>162</v>
      </c>
    </row>
    <row r="271" s="11" customFormat="1">
      <c r="B271" s="248"/>
      <c r="C271" s="249"/>
      <c r="D271" s="250" t="s">
        <v>398</v>
      </c>
      <c r="E271" s="251" t="s">
        <v>37</v>
      </c>
      <c r="F271" s="252" t="s">
        <v>593</v>
      </c>
      <c r="G271" s="249"/>
      <c r="H271" s="253">
        <v>279.52499999999998</v>
      </c>
      <c r="I271" s="254"/>
      <c r="J271" s="249"/>
      <c r="K271" s="249"/>
      <c r="L271" s="255"/>
      <c r="M271" s="256"/>
      <c r="N271" s="257"/>
      <c r="O271" s="257"/>
      <c r="P271" s="257"/>
      <c r="Q271" s="257"/>
      <c r="R271" s="257"/>
      <c r="S271" s="257"/>
      <c r="T271" s="258"/>
      <c r="AT271" s="259" t="s">
        <v>398</v>
      </c>
      <c r="AU271" s="259" t="s">
        <v>91</v>
      </c>
      <c r="AV271" s="11" t="s">
        <v>91</v>
      </c>
      <c r="AW271" s="11" t="s">
        <v>45</v>
      </c>
      <c r="AX271" s="11" t="s">
        <v>82</v>
      </c>
      <c r="AY271" s="259" t="s">
        <v>162</v>
      </c>
    </row>
    <row r="272" s="12" customFormat="1">
      <c r="B272" s="260"/>
      <c r="C272" s="261"/>
      <c r="D272" s="250" t="s">
        <v>398</v>
      </c>
      <c r="E272" s="262" t="s">
        <v>37</v>
      </c>
      <c r="F272" s="263" t="s">
        <v>401</v>
      </c>
      <c r="G272" s="261"/>
      <c r="H272" s="264">
        <v>279.52499999999998</v>
      </c>
      <c r="I272" s="265"/>
      <c r="J272" s="261"/>
      <c r="K272" s="261"/>
      <c r="L272" s="266"/>
      <c r="M272" s="267"/>
      <c r="N272" s="268"/>
      <c r="O272" s="268"/>
      <c r="P272" s="268"/>
      <c r="Q272" s="268"/>
      <c r="R272" s="268"/>
      <c r="S272" s="268"/>
      <c r="T272" s="269"/>
      <c r="AT272" s="270" t="s">
        <v>398</v>
      </c>
      <c r="AU272" s="270" t="s">
        <v>91</v>
      </c>
      <c r="AV272" s="12" t="s">
        <v>161</v>
      </c>
      <c r="AW272" s="12" t="s">
        <v>45</v>
      </c>
      <c r="AX272" s="12" t="s">
        <v>24</v>
      </c>
      <c r="AY272" s="270" t="s">
        <v>162</v>
      </c>
    </row>
    <row r="273" s="1" customFormat="1" ht="25.5" customHeight="1">
      <c r="B273" s="47"/>
      <c r="C273" s="192" t="s">
        <v>356</v>
      </c>
      <c r="D273" s="192" t="s">
        <v>156</v>
      </c>
      <c r="E273" s="193" t="s">
        <v>594</v>
      </c>
      <c r="F273" s="194" t="s">
        <v>595</v>
      </c>
      <c r="G273" s="195" t="s">
        <v>159</v>
      </c>
      <c r="H273" s="196">
        <v>559.04999999999995</v>
      </c>
      <c r="I273" s="197"/>
      <c r="J273" s="198">
        <f>ROUND(I273*H273,2)</f>
        <v>0</v>
      </c>
      <c r="K273" s="194" t="s">
        <v>397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161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161</v>
      </c>
      <c r="BM273" s="24" t="s">
        <v>359</v>
      </c>
    </row>
    <row r="274" s="11" customFormat="1">
      <c r="B274" s="248"/>
      <c r="C274" s="249"/>
      <c r="D274" s="250" t="s">
        <v>398</v>
      </c>
      <c r="E274" s="251" t="s">
        <v>37</v>
      </c>
      <c r="F274" s="252" t="s">
        <v>596</v>
      </c>
      <c r="G274" s="249"/>
      <c r="H274" s="253">
        <v>559.04999999999995</v>
      </c>
      <c r="I274" s="254"/>
      <c r="J274" s="249"/>
      <c r="K274" s="249"/>
      <c r="L274" s="255"/>
      <c r="M274" s="256"/>
      <c r="N274" s="257"/>
      <c r="O274" s="257"/>
      <c r="P274" s="257"/>
      <c r="Q274" s="257"/>
      <c r="R274" s="257"/>
      <c r="S274" s="257"/>
      <c r="T274" s="258"/>
      <c r="AT274" s="259" t="s">
        <v>398</v>
      </c>
      <c r="AU274" s="259" t="s">
        <v>91</v>
      </c>
      <c r="AV274" s="11" t="s">
        <v>91</v>
      </c>
      <c r="AW274" s="11" t="s">
        <v>45</v>
      </c>
      <c r="AX274" s="11" t="s">
        <v>82</v>
      </c>
      <c r="AY274" s="259" t="s">
        <v>162</v>
      </c>
    </row>
    <row r="275" s="12" customFormat="1">
      <c r="B275" s="260"/>
      <c r="C275" s="261"/>
      <c r="D275" s="250" t="s">
        <v>398</v>
      </c>
      <c r="E275" s="262" t="s">
        <v>37</v>
      </c>
      <c r="F275" s="263" t="s">
        <v>401</v>
      </c>
      <c r="G275" s="261"/>
      <c r="H275" s="264">
        <v>559.04999999999995</v>
      </c>
      <c r="I275" s="265"/>
      <c r="J275" s="261"/>
      <c r="K275" s="261"/>
      <c r="L275" s="266"/>
      <c r="M275" s="267"/>
      <c r="N275" s="268"/>
      <c r="O275" s="268"/>
      <c r="P275" s="268"/>
      <c r="Q275" s="268"/>
      <c r="R275" s="268"/>
      <c r="S275" s="268"/>
      <c r="T275" s="269"/>
      <c r="AT275" s="270" t="s">
        <v>398</v>
      </c>
      <c r="AU275" s="270" t="s">
        <v>91</v>
      </c>
      <c r="AV275" s="12" t="s">
        <v>161</v>
      </c>
      <c r="AW275" s="12" t="s">
        <v>45</v>
      </c>
      <c r="AX275" s="12" t="s">
        <v>24</v>
      </c>
      <c r="AY275" s="270" t="s">
        <v>162</v>
      </c>
    </row>
    <row r="276" s="1" customFormat="1" ht="25.5" customHeight="1">
      <c r="B276" s="47"/>
      <c r="C276" s="192" t="s">
        <v>256</v>
      </c>
      <c r="D276" s="192" t="s">
        <v>156</v>
      </c>
      <c r="E276" s="193" t="s">
        <v>597</v>
      </c>
      <c r="F276" s="194" t="s">
        <v>598</v>
      </c>
      <c r="G276" s="195" t="s">
        <v>159</v>
      </c>
      <c r="H276" s="196">
        <v>279.52499999999998</v>
      </c>
      <c r="I276" s="197"/>
      <c r="J276" s="198">
        <f>ROUND(I276*H276,2)</f>
        <v>0</v>
      </c>
      <c r="K276" s="194" t="s">
        <v>397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161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161</v>
      </c>
      <c r="BM276" s="24" t="s">
        <v>362</v>
      </c>
    </row>
    <row r="277" s="11" customFormat="1">
      <c r="B277" s="248"/>
      <c r="C277" s="249"/>
      <c r="D277" s="250" t="s">
        <v>398</v>
      </c>
      <c r="E277" s="251" t="s">
        <v>37</v>
      </c>
      <c r="F277" s="252" t="s">
        <v>599</v>
      </c>
      <c r="G277" s="249"/>
      <c r="H277" s="253">
        <v>279.52499999999998</v>
      </c>
      <c r="I277" s="254"/>
      <c r="J277" s="249"/>
      <c r="K277" s="249"/>
      <c r="L277" s="255"/>
      <c r="M277" s="256"/>
      <c r="N277" s="257"/>
      <c r="O277" s="257"/>
      <c r="P277" s="257"/>
      <c r="Q277" s="257"/>
      <c r="R277" s="257"/>
      <c r="S277" s="257"/>
      <c r="T277" s="258"/>
      <c r="AT277" s="259" t="s">
        <v>398</v>
      </c>
      <c r="AU277" s="259" t="s">
        <v>91</v>
      </c>
      <c r="AV277" s="11" t="s">
        <v>91</v>
      </c>
      <c r="AW277" s="11" t="s">
        <v>45</v>
      </c>
      <c r="AX277" s="11" t="s">
        <v>82</v>
      </c>
      <c r="AY277" s="259" t="s">
        <v>162</v>
      </c>
    </row>
    <row r="278" s="12" customFormat="1">
      <c r="B278" s="260"/>
      <c r="C278" s="261"/>
      <c r="D278" s="250" t="s">
        <v>398</v>
      </c>
      <c r="E278" s="262" t="s">
        <v>37</v>
      </c>
      <c r="F278" s="263" t="s">
        <v>401</v>
      </c>
      <c r="G278" s="261"/>
      <c r="H278" s="264">
        <v>279.52499999999998</v>
      </c>
      <c r="I278" s="265"/>
      <c r="J278" s="261"/>
      <c r="K278" s="261"/>
      <c r="L278" s="266"/>
      <c r="M278" s="267"/>
      <c r="N278" s="268"/>
      <c r="O278" s="268"/>
      <c r="P278" s="268"/>
      <c r="Q278" s="268"/>
      <c r="R278" s="268"/>
      <c r="S278" s="268"/>
      <c r="T278" s="269"/>
      <c r="AT278" s="270" t="s">
        <v>398</v>
      </c>
      <c r="AU278" s="270" t="s">
        <v>91</v>
      </c>
      <c r="AV278" s="12" t="s">
        <v>161</v>
      </c>
      <c r="AW278" s="12" t="s">
        <v>45</v>
      </c>
      <c r="AX278" s="12" t="s">
        <v>24</v>
      </c>
      <c r="AY278" s="270" t="s">
        <v>162</v>
      </c>
    </row>
    <row r="279" s="1" customFormat="1" ht="25.5" customHeight="1">
      <c r="B279" s="47"/>
      <c r="C279" s="192" t="s">
        <v>363</v>
      </c>
      <c r="D279" s="192" t="s">
        <v>156</v>
      </c>
      <c r="E279" s="193" t="s">
        <v>600</v>
      </c>
      <c r="F279" s="194" t="s">
        <v>601</v>
      </c>
      <c r="G279" s="195" t="s">
        <v>159</v>
      </c>
      <c r="H279" s="196">
        <v>369.125</v>
      </c>
      <c r="I279" s="197"/>
      <c r="J279" s="198">
        <f>ROUND(I279*H279,2)</f>
        <v>0</v>
      </c>
      <c r="K279" s="194" t="s">
        <v>397</v>
      </c>
      <c r="L279" s="73"/>
      <c r="M279" s="199" t="s">
        <v>37</v>
      </c>
      <c r="N279" s="200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161</v>
      </c>
      <c r="AT279" s="24" t="s">
        <v>156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161</v>
      </c>
      <c r="BM279" s="24" t="s">
        <v>602</v>
      </c>
    </row>
    <row r="280" s="13" customFormat="1">
      <c r="B280" s="271"/>
      <c r="C280" s="272"/>
      <c r="D280" s="250" t="s">
        <v>398</v>
      </c>
      <c r="E280" s="273" t="s">
        <v>37</v>
      </c>
      <c r="F280" s="274" t="s">
        <v>603</v>
      </c>
      <c r="G280" s="272"/>
      <c r="H280" s="273" t="s">
        <v>37</v>
      </c>
      <c r="I280" s="275"/>
      <c r="J280" s="272"/>
      <c r="K280" s="272"/>
      <c r="L280" s="276"/>
      <c r="M280" s="277"/>
      <c r="N280" s="278"/>
      <c r="O280" s="278"/>
      <c r="P280" s="278"/>
      <c r="Q280" s="278"/>
      <c r="R280" s="278"/>
      <c r="S280" s="278"/>
      <c r="T280" s="279"/>
      <c r="AT280" s="280" t="s">
        <v>398</v>
      </c>
      <c r="AU280" s="280" t="s">
        <v>91</v>
      </c>
      <c r="AV280" s="13" t="s">
        <v>24</v>
      </c>
      <c r="AW280" s="13" t="s">
        <v>45</v>
      </c>
      <c r="AX280" s="13" t="s">
        <v>82</v>
      </c>
      <c r="AY280" s="280" t="s">
        <v>162</v>
      </c>
    </row>
    <row r="281" s="11" customFormat="1">
      <c r="B281" s="248"/>
      <c r="C281" s="249"/>
      <c r="D281" s="250" t="s">
        <v>398</v>
      </c>
      <c r="E281" s="251" t="s">
        <v>37</v>
      </c>
      <c r="F281" s="252" t="s">
        <v>604</v>
      </c>
      <c r="G281" s="249"/>
      <c r="H281" s="253">
        <v>369.125</v>
      </c>
      <c r="I281" s="254"/>
      <c r="J281" s="249"/>
      <c r="K281" s="249"/>
      <c r="L281" s="255"/>
      <c r="M281" s="256"/>
      <c r="N281" s="257"/>
      <c r="O281" s="257"/>
      <c r="P281" s="257"/>
      <c r="Q281" s="257"/>
      <c r="R281" s="257"/>
      <c r="S281" s="257"/>
      <c r="T281" s="258"/>
      <c r="AT281" s="259" t="s">
        <v>398</v>
      </c>
      <c r="AU281" s="259" t="s">
        <v>91</v>
      </c>
      <c r="AV281" s="11" t="s">
        <v>91</v>
      </c>
      <c r="AW281" s="11" t="s">
        <v>45</v>
      </c>
      <c r="AX281" s="11" t="s">
        <v>82</v>
      </c>
      <c r="AY281" s="259" t="s">
        <v>162</v>
      </c>
    </row>
    <row r="282" s="12" customFormat="1">
      <c r="B282" s="260"/>
      <c r="C282" s="261"/>
      <c r="D282" s="250" t="s">
        <v>398</v>
      </c>
      <c r="E282" s="262" t="s">
        <v>37</v>
      </c>
      <c r="F282" s="263" t="s">
        <v>401</v>
      </c>
      <c r="G282" s="261"/>
      <c r="H282" s="264">
        <v>369.125</v>
      </c>
      <c r="I282" s="265"/>
      <c r="J282" s="261"/>
      <c r="K282" s="261"/>
      <c r="L282" s="266"/>
      <c r="M282" s="267"/>
      <c r="N282" s="268"/>
      <c r="O282" s="268"/>
      <c r="P282" s="268"/>
      <c r="Q282" s="268"/>
      <c r="R282" s="268"/>
      <c r="S282" s="268"/>
      <c r="T282" s="269"/>
      <c r="AT282" s="270" t="s">
        <v>398</v>
      </c>
      <c r="AU282" s="270" t="s">
        <v>91</v>
      </c>
      <c r="AV282" s="12" t="s">
        <v>161</v>
      </c>
      <c r="AW282" s="12" t="s">
        <v>45</v>
      </c>
      <c r="AX282" s="12" t="s">
        <v>24</v>
      </c>
      <c r="AY282" s="270" t="s">
        <v>162</v>
      </c>
    </row>
    <row r="283" s="1" customFormat="1" ht="25.5" customHeight="1">
      <c r="B283" s="47"/>
      <c r="C283" s="192" t="s">
        <v>259</v>
      </c>
      <c r="D283" s="192" t="s">
        <v>156</v>
      </c>
      <c r="E283" s="193" t="s">
        <v>605</v>
      </c>
      <c r="F283" s="194" t="s">
        <v>606</v>
      </c>
      <c r="G283" s="195" t="s">
        <v>159</v>
      </c>
      <c r="H283" s="196">
        <v>738.25</v>
      </c>
      <c r="I283" s="197"/>
      <c r="J283" s="198">
        <f>ROUND(I283*H283,2)</f>
        <v>0</v>
      </c>
      <c r="K283" s="194" t="s">
        <v>397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161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161</v>
      </c>
      <c r="BM283" s="24" t="s">
        <v>607</v>
      </c>
    </row>
    <row r="284" s="11" customFormat="1">
      <c r="B284" s="248"/>
      <c r="C284" s="249"/>
      <c r="D284" s="250" t="s">
        <v>398</v>
      </c>
      <c r="E284" s="251" t="s">
        <v>37</v>
      </c>
      <c r="F284" s="252" t="s">
        <v>608</v>
      </c>
      <c r="G284" s="249"/>
      <c r="H284" s="253">
        <v>738.25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398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398</v>
      </c>
      <c r="E285" s="262" t="s">
        <v>37</v>
      </c>
      <c r="F285" s="263" t="s">
        <v>401</v>
      </c>
      <c r="G285" s="261"/>
      <c r="H285" s="264">
        <v>738.25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398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25.5" customHeight="1">
      <c r="B286" s="47"/>
      <c r="C286" s="192" t="s">
        <v>609</v>
      </c>
      <c r="D286" s="192" t="s">
        <v>156</v>
      </c>
      <c r="E286" s="193" t="s">
        <v>610</v>
      </c>
      <c r="F286" s="194" t="s">
        <v>611</v>
      </c>
      <c r="G286" s="195" t="s">
        <v>159</v>
      </c>
      <c r="H286" s="196">
        <v>369.125</v>
      </c>
      <c r="I286" s="197"/>
      <c r="J286" s="198">
        <f>ROUND(I286*H286,2)</f>
        <v>0</v>
      </c>
      <c r="K286" s="194" t="s">
        <v>397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161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367</v>
      </c>
    </row>
    <row r="287" s="11" customFormat="1">
      <c r="B287" s="248"/>
      <c r="C287" s="249"/>
      <c r="D287" s="250" t="s">
        <v>398</v>
      </c>
      <c r="E287" s="251" t="s">
        <v>37</v>
      </c>
      <c r="F287" s="252" t="s">
        <v>612</v>
      </c>
      <c r="G287" s="249"/>
      <c r="H287" s="253">
        <v>369.125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398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398</v>
      </c>
      <c r="E288" s="262" t="s">
        <v>37</v>
      </c>
      <c r="F288" s="263" t="s">
        <v>401</v>
      </c>
      <c r="G288" s="261"/>
      <c r="H288" s="264">
        <v>369.125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398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192" t="s">
        <v>518</v>
      </c>
      <c r="D289" s="192" t="s">
        <v>156</v>
      </c>
      <c r="E289" s="193" t="s">
        <v>613</v>
      </c>
      <c r="F289" s="194" t="s">
        <v>614</v>
      </c>
      <c r="G289" s="195" t="s">
        <v>171</v>
      </c>
      <c r="H289" s="196">
        <v>0.67200000000000004</v>
      </c>
      <c r="I289" s="197"/>
      <c r="J289" s="198">
        <f>ROUND(I289*H289,2)</f>
        <v>0</v>
      </c>
      <c r="K289" s="194" t="s">
        <v>397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615</v>
      </c>
    </row>
    <row r="290" s="13" customFormat="1">
      <c r="B290" s="271"/>
      <c r="C290" s="272"/>
      <c r="D290" s="250" t="s">
        <v>398</v>
      </c>
      <c r="E290" s="273" t="s">
        <v>37</v>
      </c>
      <c r="F290" s="274" t="s">
        <v>616</v>
      </c>
      <c r="G290" s="272"/>
      <c r="H290" s="273" t="s">
        <v>37</v>
      </c>
      <c r="I290" s="275"/>
      <c r="J290" s="272"/>
      <c r="K290" s="272"/>
      <c r="L290" s="276"/>
      <c r="M290" s="277"/>
      <c r="N290" s="278"/>
      <c r="O290" s="278"/>
      <c r="P290" s="278"/>
      <c r="Q290" s="278"/>
      <c r="R290" s="278"/>
      <c r="S290" s="278"/>
      <c r="T290" s="279"/>
      <c r="AT290" s="280" t="s">
        <v>398</v>
      </c>
      <c r="AU290" s="280" t="s">
        <v>91</v>
      </c>
      <c r="AV290" s="13" t="s">
        <v>24</v>
      </c>
      <c r="AW290" s="13" t="s">
        <v>45</v>
      </c>
      <c r="AX290" s="13" t="s">
        <v>82</v>
      </c>
      <c r="AY290" s="280" t="s">
        <v>162</v>
      </c>
    </row>
    <row r="291" s="11" customFormat="1">
      <c r="B291" s="248"/>
      <c r="C291" s="249"/>
      <c r="D291" s="250" t="s">
        <v>398</v>
      </c>
      <c r="E291" s="251" t="s">
        <v>37</v>
      </c>
      <c r="F291" s="252" t="s">
        <v>617</v>
      </c>
      <c r="G291" s="249"/>
      <c r="H291" s="253">
        <v>0.67200000000000004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398</v>
      </c>
      <c r="AU291" s="259" t="s">
        <v>91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398</v>
      </c>
      <c r="E292" s="262" t="s">
        <v>37</v>
      </c>
      <c r="F292" s="263" t="s">
        <v>401</v>
      </c>
      <c r="G292" s="261"/>
      <c r="H292" s="264">
        <v>0.67200000000000004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398</v>
      </c>
      <c r="AU292" s="270" t="s">
        <v>91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618</v>
      </c>
      <c r="D293" s="192" t="s">
        <v>156</v>
      </c>
      <c r="E293" s="193" t="s">
        <v>619</v>
      </c>
      <c r="F293" s="194" t="s">
        <v>620</v>
      </c>
      <c r="G293" s="195" t="s">
        <v>159</v>
      </c>
      <c r="H293" s="196">
        <v>154.89699999999999</v>
      </c>
      <c r="I293" s="197"/>
      <c r="J293" s="198">
        <f>ROUND(I293*H293,2)</f>
        <v>0</v>
      </c>
      <c r="K293" s="194" t="s">
        <v>397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161</v>
      </c>
      <c r="AT293" s="24" t="s">
        <v>156</v>
      </c>
      <c r="AU293" s="24" t="s">
        <v>91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161</v>
      </c>
      <c r="BM293" s="24" t="s">
        <v>621</v>
      </c>
    </row>
    <row r="294" s="11" customFormat="1">
      <c r="B294" s="248"/>
      <c r="C294" s="249"/>
      <c r="D294" s="250" t="s">
        <v>398</v>
      </c>
      <c r="E294" s="251" t="s">
        <v>37</v>
      </c>
      <c r="F294" s="252" t="s">
        <v>622</v>
      </c>
      <c r="G294" s="249"/>
      <c r="H294" s="253">
        <v>154.89699999999999</v>
      </c>
      <c r="I294" s="254"/>
      <c r="J294" s="249"/>
      <c r="K294" s="249"/>
      <c r="L294" s="255"/>
      <c r="M294" s="256"/>
      <c r="N294" s="257"/>
      <c r="O294" s="257"/>
      <c r="P294" s="257"/>
      <c r="Q294" s="257"/>
      <c r="R294" s="257"/>
      <c r="S294" s="257"/>
      <c r="T294" s="258"/>
      <c r="AT294" s="259" t="s">
        <v>398</v>
      </c>
      <c r="AU294" s="259" t="s">
        <v>91</v>
      </c>
      <c r="AV294" s="11" t="s">
        <v>91</v>
      </c>
      <c r="AW294" s="11" t="s">
        <v>45</v>
      </c>
      <c r="AX294" s="11" t="s">
        <v>82</v>
      </c>
      <c r="AY294" s="259" t="s">
        <v>162</v>
      </c>
    </row>
    <row r="295" s="12" customFormat="1">
      <c r="B295" s="260"/>
      <c r="C295" s="261"/>
      <c r="D295" s="250" t="s">
        <v>398</v>
      </c>
      <c r="E295" s="262" t="s">
        <v>37</v>
      </c>
      <c r="F295" s="263" t="s">
        <v>401</v>
      </c>
      <c r="G295" s="261"/>
      <c r="H295" s="264">
        <v>154.89699999999999</v>
      </c>
      <c r="I295" s="265"/>
      <c r="J295" s="261"/>
      <c r="K295" s="261"/>
      <c r="L295" s="266"/>
      <c r="M295" s="267"/>
      <c r="N295" s="268"/>
      <c r="O295" s="268"/>
      <c r="P295" s="268"/>
      <c r="Q295" s="268"/>
      <c r="R295" s="268"/>
      <c r="S295" s="268"/>
      <c r="T295" s="269"/>
      <c r="AT295" s="270" t="s">
        <v>398</v>
      </c>
      <c r="AU295" s="270" t="s">
        <v>91</v>
      </c>
      <c r="AV295" s="12" t="s">
        <v>161</v>
      </c>
      <c r="AW295" s="12" t="s">
        <v>45</v>
      </c>
      <c r="AX295" s="12" t="s">
        <v>24</v>
      </c>
      <c r="AY295" s="270" t="s">
        <v>162</v>
      </c>
    </row>
    <row r="296" s="1" customFormat="1" ht="16.5" customHeight="1">
      <c r="B296" s="47"/>
      <c r="C296" s="192" t="s">
        <v>267</v>
      </c>
      <c r="D296" s="192" t="s">
        <v>156</v>
      </c>
      <c r="E296" s="193" t="s">
        <v>623</v>
      </c>
      <c r="F296" s="194" t="s">
        <v>624</v>
      </c>
      <c r="G296" s="195" t="s">
        <v>159</v>
      </c>
      <c r="H296" s="196">
        <v>54.594999999999999</v>
      </c>
      <c r="I296" s="197"/>
      <c r="J296" s="198">
        <f>ROUND(I296*H296,2)</f>
        <v>0</v>
      </c>
      <c r="K296" s="194" t="s">
        <v>397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625</v>
      </c>
    </row>
    <row r="297" s="11" customFormat="1">
      <c r="B297" s="248"/>
      <c r="C297" s="249"/>
      <c r="D297" s="250" t="s">
        <v>398</v>
      </c>
      <c r="E297" s="251" t="s">
        <v>37</v>
      </c>
      <c r="F297" s="252" t="s">
        <v>626</v>
      </c>
      <c r="G297" s="249"/>
      <c r="H297" s="253">
        <v>54.594999999999999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398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398</v>
      </c>
      <c r="E298" s="262" t="s">
        <v>37</v>
      </c>
      <c r="F298" s="263" t="s">
        <v>401</v>
      </c>
      <c r="G298" s="261"/>
      <c r="H298" s="264">
        <v>54.594999999999999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398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627</v>
      </c>
      <c r="D299" s="192" t="s">
        <v>156</v>
      </c>
      <c r="E299" s="193" t="s">
        <v>628</v>
      </c>
      <c r="F299" s="194" t="s">
        <v>629</v>
      </c>
      <c r="G299" s="195" t="s">
        <v>171</v>
      </c>
      <c r="H299" s="196">
        <v>2.6930000000000001</v>
      </c>
      <c r="I299" s="197"/>
      <c r="J299" s="198">
        <f>ROUND(I299*H299,2)</f>
        <v>0</v>
      </c>
      <c r="K299" s="194" t="s">
        <v>397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630</v>
      </c>
    </row>
    <row r="300" s="13" customFormat="1">
      <c r="B300" s="271"/>
      <c r="C300" s="272"/>
      <c r="D300" s="250" t="s">
        <v>398</v>
      </c>
      <c r="E300" s="273" t="s">
        <v>37</v>
      </c>
      <c r="F300" s="274" t="s">
        <v>631</v>
      </c>
      <c r="G300" s="272"/>
      <c r="H300" s="273" t="s">
        <v>37</v>
      </c>
      <c r="I300" s="275"/>
      <c r="J300" s="272"/>
      <c r="K300" s="272"/>
      <c r="L300" s="276"/>
      <c r="M300" s="277"/>
      <c r="N300" s="278"/>
      <c r="O300" s="278"/>
      <c r="P300" s="278"/>
      <c r="Q300" s="278"/>
      <c r="R300" s="278"/>
      <c r="S300" s="278"/>
      <c r="T300" s="279"/>
      <c r="AT300" s="280" t="s">
        <v>398</v>
      </c>
      <c r="AU300" s="280" t="s">
        <v>91</v>
      </c>
      <c r="AV300" s="13" t="s">
        <v>24</v>
      </c>
      <c r="AW300" s="13" t="s">
        <v>45</v>
      </c>
      <c r="AX300" s="13" t="s">
        <v>82</v>
      </c>
      <c r="AY300" s="280" t="s">
        <v>162</v>
      </c>
    </row>
    <row r="301" s="11" customFormat="1">
      <c r="B301" s="248"/>
      <c r="C301" s="249"/>
      <c r="D301" s="250" t="s">
        <v>398</v>
      </c>
      <c r="E301" s="251" t="s">
        <v>37</v>
      </c>
      <c r="F301" s="252" t="s">
        <v>632</v>
      </c>
      <c r="G301" s="249"/>
      <c r="H301" s="253">
        <v>2.6930000000000001</v>
      </c>
      <c r="I301" s="254"/>
      <c r="J301" s="249"/>
      <c r="K301" s="249"/>
      <c r="L301" s="255"/>
      <c r="M301" s="256"/>
      <c r="N301" s="257"/>
      <c r="O301" s="257"/>
      <c r="P301" s="257"/>
      <c r="Q301" s="257"/>
      <c r="R301" s="257"/>
      <c r="S301" s="257"/>
      <c r="T301" s="258"/>
      <c r="AT301" s="259" t="s">
        <v>398</v>
      </c>
      <c r="AU301" s="259" t="s">
        <v>91</v>
      </c>
      <c r="AV301" s="11" t="s">
        <v>91</v>
      </c>
      <c r="AW301" s="11" t="s">
        <v>45</v>
      </c>
      <c r="AX301" s="11" t="s">
        <v>82</v>
      </c>
      <c r="AY301" s="259" t="s">
        <v>162</v>
      </c>
    </row>
    <row r="302" s="12" customFormat="1">
      <c r="B302" s="260"/>
      <c r="C302" s="261"/>
      <c r="D302" s="250" t="s">
        <v>398</v>
      </c>
      <c r="E302" s="262" t="s">
        <v>37</v>
      </c>
      <c r="F302" s="263" t="s">
        <v>401</v>
      </c>
      <c r="G302" s="261"/>
      <c r="H302" s="264">
        <v>2.6930000000000001</v>
      </c>
      <c r="I302" s="265"/>
      <c r="J302" s="261"/>
      <c r="K302" s="261"/>
      <c r="L302" s="266"/>
      <c r="M302" s="267"/>
      <c r="N302" s="268"/>
      <c r="O302" s="268"/>
      <c r="P302" s="268"/>
      <c r="Q302" s="268"/>
      <c r="R302" s="268"/>
      <c r="S302" s="268"/>
      <c r="T302" s="269"/>
      <c r="AT302" s="270" t="s">
        <v>398</v>
      </c>
      <c r="AU302" s="270" t="s">
        <v>91</v>
      </c>
      <c r="AV302" s="12" t="s">
        <v>161</v>
      </c>
      <c r="AW302" s="12" t="s">
        <v>45</v>
      </c>
      <c r="AX302" s="12" t="s">
        <v>24</v>
      </c>
      <c r="AY302" s="270" t="s">
        <v>162</v>
      </c>
    </row>
    <row r="303" s="1" customFormat="1" ht="16.5" customHeight="1">
      <c r="B303" s="47"/>
      <c r="C303" s="192" t="s">
        <v>271</v>
      </c>
      <c r="D303" s="192" t="s">
        <v>156</v>
      </c>
      <c r="E303" s="193" t="s">
        <v>633</v>
      </c>
      <c r="F303" s="194" t="s">
        <v>634</v>
      </c>
      <c r="G303" s="195" t="s">
        <v>171</v>
      </c>
      <c r="H303" s="196">
        <v>0.027</v>
      </c>
      <c r="I303" s="197"/>
      <c r="J303" s="198">
        <f>ROUND(I303*H303,2)</f>
        <v>0</v>
      </c>
      <c r="K303" s="194" t="s">
        <v>397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635</v>
      </c>
    </row>
    <row r="304" s="11" customFormat="1">
      <c r="B304" s="248"/>
      <c r="C304" s="249"/>
      <c r="D304" s="250" t="s">
        <v>398</v>
      </c>
      <c r="E304" s="251" t="s">
        <v>37</v>
      </c>
      <c r="F304" s="252" t="s">
        <v>636</v>
      </c>
      <c r="G304" s="249"/>
      <c r="H304" s="253">
        <v>0.027</v>
      </c>
      <c r="I304" s="254"/>
      <c r="J304" s="249"/>
      <c r="K304" s="249"/>
      <c r="L304" s="255"/>
      <c r="M304" s="256"/>
      <c r="N304" s="257"/>
      <c r="O304" s="257"/>
      <c r="P304" s="257"/>
      <c r="Q304" s="257"/>
      <c r="R304" s="257"/>
      <c r="S304" s="257"/>
      <c r="T304" s="258"/>
      <c r="AT304" s="259" t="s">
        <v>398</v>
      </c>
      <c r="AU304" s="259" t="s">
        <v>91</v>
      </c>
      <c r="AV304" s="11" t="s">
        <v>91</v>
      </c>
      <c r="AW304" s="11" t="s">
        <v>45</v>
      </c>
      <c r="AX304" s="11" t="s">
        <v>82</v>
      </c>
      <c r="AY304" s="259" t="s">
        <v>162</v>
      </c>
    </row>
    <row r="305" s="12" customFormat="1">
      <c r="B305" s="260"/>
      <c r="C305" s="261"/>
      <c r="D305" s="250" t="s">
        <v>398</v>
      </c>
      <c r="E305" s="262" t="s">
        <v>37</v>
      </c>
      <c r="F305" s="263" t="s">
        <v>401</v>
      </c>
      <c r="G305" s="261"/>
      <c r="H305" s="264">
        <v>0.027</v>
      </c>
      <c r="I305" s="265"/>
      <c r="J305" s="261"/>
      <c r="K305" s="261"/>
      <c r="L305" s="266"/>
      <c r="M305" s="267"/>
      <c r="N305" s="268"/>
      <c r="O305" s="268"/>
      <c r="P305" s="268"/>
      <c r="Q305" s="268"/>
      <c r="R305" s="268"/>
      <c r="S305" s="268"/>
      <c r="T305" s="269"/>
      <c r="AT305" s="270" t="s">
        <v>398</v>
      </c>
      <c r="AU305" s="270" t="s">
        <v>91</v>
      </c>
      <c r="AV305" s="12" t="s">
        <v>161</v>
      </c>
      <c r="AW305" s="12" t="s">
        <v>45</v>
      </c>
      <c r="AX305" s="12" t="s">
        <v>24</v>
      </c>
      <c r="AY305" s="270" t="s">
        <v>162</v>
      </c>
    </row>
    <row r="306" s="1" customFormat="1" ht="25.5" customHeight="1">
      <c r="B306" s="47"/>
      <c r="C306" s="192" t="s">
        <v>637</v>
      </c>
      <c r="D306" s="192" t="s">
        <v>156</v>
      </c>
      <c r="E306" s="193" t="s">
        <v>638</v>
      </c>
      <c r="F306" s="194" t="s">
        <v>639</v>
      </c>
      <c r="G306" s="195" t="s">
        <v>171</v>
      </c>
      <c r="H306" s="196">
        <v>10.017</v>
      </c>
      <c r="I306" s="197"/>
      <c r="J306" s="198">
        <f>ROUND(I306*H306,2)</f>
        <v>0</v>
      </c>
      <c r="K306" s="194" t="s">
        <v>397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161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161</v>
      </c>
      <c r="BM306" s="24" t="s">
        <v>640</v>
      </c>
    </row>
    <row r="307" s="11" customFormat="1">
      <c r="B307" s="248"/>
      <c r="C307" s="249"/>
      <c r="D307" s="250" t="s">
        <v>398</v>
      </c>
      <c r="E307" s="251" t="s">
        <v>37</v>
      </c>
      <c r="F307" s="252" t="s">
        <v>641</v>
      </c>
      <c r="G307" s="249"/>
      <c r="H307" s="253">
        <v>10.017</v>
      </c>
      <c r="I307" s="254"/>
      <c r="J307" s="249"/>
      <c r="K307" s="249"/>
      <c r="L307" s="255"/>
      <c r="M307" s="256"/>
      <c r="N307" s="257"/>
      <c r="O307" s="257"/>
      <c r="P307" s="257"/>
      <c r="Q307" s="257"/>
      <c r="R307" s="257"/>
      <c r="S307" s="257"/>
      <c r="T307" s="258"/>
      <c r="AT307" s="259" t="s">
        <v>398</v>
      </c>
      <c r="AU307" s="259" t="s">
        <v>91</v>
      </c>
      <c r="AV307" s="11" t="s">
        <v>91</v>
      </c>
      <c r="AW307" s="11" t="s">
        <v>45</v>
      </c>
      <c r="AX307" s="11" t="s">
        <v>82</v>
      </c>
      <c r="AY307" s="259" t="s">
        <v>162</v>
      </c>
    </row>
    <row r="308" s="12" customFormat="1">
      <c r="B308" s="260"/>
      <c r="C308" s="261"/>
      <c r="D308" s="250" t="s">
        <v>398</v>
      </c>
      <c r="E308" s="262" t="s">
        <v>37</v>
      </c>
      <c r="F308" s="263" t="s">
        <v>401</v>
      </c>
      <c r="G308" s="261"/>
      <c r="H308" s="264">
        <v>10.017</v>
      </c>
      <c r="I308" s="265"/>
      <c r="J308" s="261"/>
      <c r="K308" s="261"/>
      <c r="L308" s="266"/>
      <c r="M308" s="267"/>
      <c r="N308" s="268"/>
      <c r="O308" s="268"/>
      <c r="P308" s="268"/>
      <c r="Q308" s="268"/>
      <c r="R308" s="268"/>
      <c r="S308" s="268"/>
      <c r="T308" s="269"/>
      <c r="AT308" s="270" t="s">
        <v>398</v>
      </c>
      <c r="AU308" s="270" t="s">
        <v>91</v>
      </c>
      <c r="AV308" s="12" t="s">
        <v>161</v>
      </c>
      <c r="AW308" s="12" t="s">
        <v>45</v>
      </c>
      <c r="AX308" s="12" t="s">
        <v>24</v>
      </c>
      <c r="AY308" s="270" t="s">
        <v>162</v>
      </c>
    </row>
    <row r="309" s="1" customFormat="1" ht="25.5" customHeight="1">
      <c r="B309" s="47"/>
      <c r="C309" s="192" t="s">
        <v>531</v>
      </c>
      <c r="D309" s="192" t="s">
        <v>156</v>
      </c>
      <c r="E309" s="193" t="s">
        <v>642</v>
      </c>
      <c r="F309" s="194" t="s">
        <v>643</v>
      </c>
      <c r="G309" s="195" t="s">
        <v>171</v>
      </c>
      <c r="H309" s="196">
        <v>29.922000000000001</v>
      </c>
      <c r="I309" s="197"/>
      <c r="J309" s="198">
        <f>ROUND(I309*H309,2)</f>
        <v>0</v>
      </c>
      <c r="K309" s="194" t="s">
        <v>397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644</v>
      </c>
    </row>
    <row r="310" s="11" customFormat="1">
      <c r="B310" s="248"/>
      <c r="C310" s="249"/>
      <c r="D310" s="250" t="s">
        <v>398</v>
      </c>
      <c r="E310" s="251" t="s">
        <v>37</v>
      </c>
      <c r="F310" s="252" t="s">
        <v>645</v>
      </c>
      <c r="G310" s="249"/>
      <c r="H310" s="253">
        <v>29.922000000000001</v>
      </c>
      <c r="I310" s="254"/>
      <c r="J310" s="249"/>
      <c r="K310" s="249"/>
      <c r="L310" s="255"/>
      <c r="M310" s="256"/>
      <c r="N310" s="257"/>
      <c r="O310" s="257"/>
      <c r="P310" s="257"/>
      <c r="Q310" s="257"/>
      <c r="R310" s="257"/>
      <c r="S310" s="257"/>
      <c r="T310" s="258"/>
      <c r="AT310" s="259" t="s">
        <v>398</v>
      </c>
      <c r="AU310" s="259" t="s">
        <v>91</v>
      </c>
      <c r="AV310" s="11" t="s">
        <v>91</v>
      </c>
      <c r="AW310" s="11" t="s">
        <v>45</v>
      </c>
      <c r="AX310" s="11" t="s">
        <v>82</v>
      </c>
      <c r="AY310" s="259" t="s">
        <v>162</v>
      </c>
    </row>
    <row r="311" s="12" customFormat="1">
      <c r="B311" s="260"/>
      <c r="C311" s="261"/>
      <c r="D311" s="250" t="s">
        <v>398</v>
      </c>
      <c r="E311" s="262" t="s">
        <v>37</v>
      </c>
      <c r="F311" s="263" t="s">
        <v>401</v>
      </c>
      <c r="G311" s="261"/>
      <c r="H311" s="264">
        <v>29.922000000000001</v>
      </c>
      <c r="I311" s="265"/>
      <c r="J311" s="261"/>
      <c r="K311" s="261"/>
      <c r="L311" s="266"/>
      <c r="M311" s="267"/>
      <c r="N311" s="268"/>
      <c r="O311" s="268"/>
      <c r="P311" s="268"/>
      <c r="Q311" s="268"/>
      <c r="R311" s="268"/>
      <c r="S311" s="268"/>
      <c r="T311" s="269"/>
      <c r="AT311" s="270" t="s">
        <v>398</v>
      </c>
      <c r="AU311" s="270" t="s">
        <v>91</v>
      </c>
      <c r="AV311" s="12" t="s">
        <v>161</v>
      </c>
      <c r="AW311" s="12" t="s">
        <v>45</v>
      </c>
      <c r="AX311" s="12" t="s">
        <v>24</v>
      </c>
      <c r="AY311" s="270" t="s">
        <v>162</v>
      </c>
    </row>
    <row r="312" s="1" customFormat="1" ht="25.5" customHeight="1">
      <c r="B312" s="47"/>
      <c r="C312" s="192" t="s">
        <v>646</v>
      </c>
      <c r="D312" s="192" t="s">
        <v>156</v>
      </c>
      <c r="E312" s="193" t="s">
        <v>647</v>
      </c>
      <c r="F312" s="194" t="s">
        <v>648</v>
      </c>
      <c r="G312" s="195" t="s">
        <v>159</v>
      </c>
      <c r="H312" s="196">
        <v>48.363999999999997</v>
      </c>
      <c r="I312" s="197"/>
      <c r="J312" s="198">
        <f>ROUND(I312*H312,2)</f>
        <v>0</v>
      </c>
      <c r="K312" s="194" t="s">
        <v>397</v>
      </c>
      <c r="L312" s="73"/>
      <c r="M312" s="199" t="s">
        <v>37</v>
      </c>
      <c r="N312" s="200" t="s">
        <v>53</v>
      </c>
      <c r="O312" s="48"/>
      <c r="P312" s="201">
        <f>O312*H312</f>
        <v>0</v>
      </c>
      <c r="Q312" s="201">
        <v>0</v>
      </c>
      <c r="R312" s="201">
        <f>Q312*H312</f>
        <v>0</v>
      </c>
      <c r="S312" s="201">
        <v>0</v>
      </c>
      <c r="T312" s="202">
        <f>S312*H312</f>
        <v>0</v>
      </c>
      <c r="AR312" s="24" t="s">
        <v>161</v>
      </c>
      <c r="AT312" s="24" t="s">
        <v>156</v>
      </c>
      <c r="AU312" s="24" t="s">
        <v>91</v>
      </c>
      <c r="AY312" s="24" t="s">
        <v>162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24</v>
      </c>
      <c r="BK312" s="203">
        <f>ROUND(I312*H312,2)</f>
        <v>0</v>
      </c>
      <c r="BL312" s="24" t="s">
        <v>161</v>
      </c>
      <c r="BM312" s="24" t="s">
        <v>649</v>
      </c>
    </row>
    <row r="313" s="11" customFormat="1">
      <c r="B313" s="248"/>
      <c r="C313" s="249"/>
      <c r="D313" s="250" t="s">
        <v>398</v>
      </c>
      <c r="E313" s="251" t="s">
        <v>37</v>
      </c>
      <c r="F313" s="252" t="s">
        <v>650</v>
      </c>
      <c r="G313" s="249"/>
      <c r="H313" s="253">
        <v>48.363999999999997</v>
      </c>
      <c r="I313" s="254"/>
      <c r="J313" s="249"/>
      <c r="K313" s="249"/>
      <c r="L313" s="255"/>
      <c r="M313" s="256"/>
      <c r="N313" s="257"/>
      <c r="O313" s="257"/>
      <c r="P313" s="257"/>
      <c r="Q313" s="257"/>
      <c r="R313" s="257"/>
      <c r="S313" s="257"/>
      <c r="T313" s="258"/>
      <c r="AT313" s="259" t="s">
        <v>398</v>
      </c>
      <c r="AU313" s="259" t="s">
        <v>91</v>
      </c>
      <c r="AV313" s="11" t="s">
        <v>91</v>
      </c>
      <c r="AW313" s="11" t="s">
        <v>45</v>
      </c>
      <c r="AX313" s="11" t="s">
        <v>82</v>
      </c>
      <c r="AY313" s="259" t="s">
        <v>162</v>
      </c>
    </row>
    <row r="314" s="12" customFormat="1">
      <c r="B314" s="260"/>
      <c r="C314" s="261"/>
      <c r="D314" s="250" t="s">
        <v>398</v>
      </c>
      <c r="E314" s="262" t="s">
        <v>37</v>
      </c>
      <c r="F314" s="263" t="s">
        <v>401</v>
      </c>
      <c r="G314" s="261"/>
      <c r="H314" s="264">
        <v>48.363999999999997</v>
      </c>
      <c r="I314" s="265"/>
      <c r="J314" s="261"/>
      <c r="K314" s="261"/>
      <c r="L314" s="266"/>
      <c r="M314" s="267"/>
      <c r="N314" s="268"/>
      <c r="O314" s="268"/>
      <c r="P314" s="268"/>
      <c r="Q314" s="268"/>
      <c r="R314" s="268"/>
      <c r="S314" s="268"/>
      <c r="T314" s="269"/>
      <c r="AT314" s="270" t="s">
        <v>398</v>
      </c>
      <c r="AU314" s="270" t="s">
        <v>91</v>
      </c>
      <c r="AV314" s="12" t="s">
        <v>161</v>
      </c>
      <c r="AW314" s="12" t="s">
        <v>45</v>
      </c>
      <c r="AX314" s="12" t="s">
        <v>24</v>
      </c>
      <c r="AY314" s="270" t="s">
        <v>162</v>
      </c>
    </row>
    <row r="315" s="1" customFormat="1" ht="16.5" customHeight="1">
      <c r="B315" s="47"/>
      <c r="C315" s="192" t="s">
        <v>278</v>
      </c>
      <c r="D315" s="192" t="s">
        <v>156</v>
      </c>
      <c r="E315" s="193" t="s">
        <v>651</v>
      </c>
      <c r="F315" s="194" t="s">
        <v>652</v>
      </c>
      <c r="G315" s="195" t="s">
        <v>159</v>
      </c>
      <c r="H315" s="196">
        <v>2.25</v>
      </c>
      <c r="I315" s="197"/>
      <c r="J315" s="198">
        <f>ROUND(I315*H315,2)</f>
        <v>0</v>
      </c>
      <c r="K315" s="194" t="s">
        <v>397</v>
      </c>
      <c r="L315" s="73"/>
      <c r="M315" s="199" t="s">
        <v>37</v>
      </c>
      <c r="N315" s="200" t="s">
        <v>53</v>
      </c>
      <c r="O315" s="48"/>
      <c r="P315" s="201">
        <f>O315*H315</f>
        <v>0</v>
      </c>
      <c r="Q315" s="201">
        <v>0</v>
      </c>
      <c r="R315" s="201">
        <f>Q315*H315</f>
        <v>0</v>
      </c>
      <c r="S315" s="201">
        <v>0</v>
      </c>
      <c r="T315" s="202">
        <f>S315*H315</f>
        <v>0</v>
      </c>
      <c r="AR315" s="24" t="s">
        <v>161</v>
      </c>
      <c r="AT315" s="24" t="s">
        <v>156</v>
      </c>
      <c r="AU315" s="24" t="s">
        <v>91</v>
      </c>
      <c r="AY315" s="24" t="s">
        <v>162</v>
      </c>
      <c r="BE315" s="203">
        <f>IF(N315="základní",J315,0)</f>
        <v>0</v>
      </c>
      <c r="BF315" s="203">
        <f>IF(N315="snížená",J315,0)</f>
        <v>0</v>
      </c>
      <c r="BG315" s="203">
        <f>IF(N315="zákl. přenesená",J315,0)</f>
        <v>0</v>
      </c>
      <c r="BH315" s="203">
        <f>IF(N315="sníž. přenesená",J315,0)</f>
        <v>0</v>
      </c>
      <c r="BI315" s="203">
        <f>IF(N315="nulová",J315,0)</f>
        <v>0</v>
      </c>
      <c r="BJ315" s="24" t="s">
        <v>24</v>
      </c>
      <c r="BK315" s="203">
        <f>ROUND(I315*H315,2)</f>
        <v>0</v>
      </c>
      <c r="BL315" s="24" t="s">
        <v>161</v>
      </c>
      <c r="BM315" s="24" t="s">
        <v>653</v>
      </c>
    </row>
    <row r="316" s="11" customFormat="1">
      <c r="B316" s="248"/>
      <c r="C316" s="249"/>
      <c r="D316" s="250" t="s">
        <v>398</v>
      </c>
      <c r="E316" s="251" t="s">
        <v>37</v>
      </c>
      <c r="F316" s="252" t="s">
        <v>654</v>
      </c>
      <c r="G316" s="249"/>
      <c r="H316" s="253">
        <v>2.25</v>
      </c>
      <c r="I316" s="254"/>
      <c r="J316" s="249"/>
      <c r="K316" s="249"/>
      <c r="L316" s="255"/>
      <c r="M316" s="256"/>
      <c r="N316" s="257"/>
      <c r="O316" s="257"/>
      <c r="P316" s="257"/>
      <c r="Q316" s="257"/>
      <c r="R316" s="257"/>
      <c r="S316" s="257"/>
      <c r="T316" s="258"/>
      <c r="AT316" s="259" t="s">
        <v>398</v>
      </c>
      <c r="AU316" s="259" t="s">
        <v>91</v>
      </c>
      <c r="AV316" s="11" t="s">
        <v>91</v>
      </c>
      <c r="AW316" s="11" t="s">
        <v>45</v>
      </c>
      <c r="AX316" s="11" t="s">
        <v>82</v>
      </c>
      <c r="AY316" s="259" t="s">
        <v>162</v>
      </c>
    </row>
    <row r="317" s="12" customFormat="1">
      <c r="B317" s="260"/>
      <c r="C317" s="261"/>
      <c r="D317" s="250" t="s">
        <v>398</v>
      </c>
      <c r="E317" s="262" t="s">
        <v>37</v>
      </c>
      <c r="F317" s="263" t="s">
        <v>401</v>
      </c>
      <c r="G317" s="261"/>
      <c r="H317" s="264">
        <v>2.25</v>
      </c>
      <c r="I317" s="265"/>
      <c r="J317" s="261"/>
      <c r="K317" s="261"/>
      <c r="L317" s="266"/>
      <c r="M317" s="267"/>
      <c r="N317" s="268"/>
      <c r="O317" s="268"/>
      <c r="P317" s="268"/>
      <c r="Q317" s="268"/>
      <c r="R317" s="268"/>
      <c r="S317" s="268"/>
      <c r="T317" s="269"/>
      <c r="AT317" s="270" t="s">
        <v>398</v>
      </c>
      <c r="AU317" s="270" t="s">
        <v>91</v>
      </c>
      <c r="AV317" s="12" t="s">
        <v>161</v>
      </c>
      <c r="AW317" s="12" t="s">
        <v>45</v>
      </c>
      <c r="AX317" s="12" t="s">
        <v>24</v>
      </c>
      <c r="AY317" s="270" t="s">
        <v>162</v>
      </c>
    </row>
    <row r="318" s="1" customFormat="1" ht="16.5" customHeight="1">
      <c r="B318" s="47"/>
      <c r="C318" s="192" t="s">
        <v>655</v>
      </c>
      <c r="D318" s="192" t="s">
        <v>156</v>
      </c>
      <c r="E318" s="193" t="s">
        <v>656</v>
      </c>
      <c r="F318" s="194" t="s">
        <v>657</v>
      </c>
      <c r="G318" s="195" t="s">
        <v>159</v>
      </c>
      <c r="H318" s="196">
        <v>14</v>
      </c>
      <c r="I318" s="197"/>
      <c r="J318" s="198">
        <f>ROUND(I318*H318,2)</f>
        <v>0</v>
      </c>
      <c r="K318" s="194" t="s">
        <v>397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658</v>
      </c>
    </row>
    <row r="319" s="11" customFormat="1">
      <c r="B319" s="248"/>
      <c r="C319" s="249"/>
      <c r="D319" s="250" t="s">
        <v>398</v>
      </c>
      <c r="E319" s="251" t="s">
        <v>37</v>
      </c>
      <c r="F319" s="252" t="s">
        <v>659</v>
      </c>
      <c r="G319" s="249"/>
      <c r="H319" s="253">
        <v>14</v>
      </c>
      <c r="I319" s="254"/>
      <c r="J319" s="249"/>
      <c r="K319" s="249"/>
      <c r="L319" s="255"/>
      <c r="M319" s="256"/>
      <c r="N319" s="257"/>
      <c r="O319" s="257"/>
      <c r="P319" s="257"/>
      <c r="Q319" s="257"/>
      <c r="R319" s="257"/>
      <c r="S319" s="257"/>
      <c r="T319" s="258"/>
      <c r="AT319" s="259" t="s">
        <v>398</v>
      </c>
      <c r="AU319" s="259" t="s">
        <v>91</v>
      </c>
      <c r="AV319" s="11" t="s">
        <v>91</v>
      </c>
      <c r="AW319" s="11" t="s">
        <v>45</v>
      </c>
      <c r="AX319" s="11" t="s">
        <v>82</v>
      </c>
      <c r="AY319" s="259" t="s">
        <v>162</v>
      </c>
    </row>
    <row r="320" s="12" customFormat="1">
      <c r="B320" s="260"/>
      <c r="C320" s="261"/>
      <c r="D320" s="250" t="s">
        <v>398</v>
      </c>
      <c r="E320" s="262" t="s">
        <v>37</v>
      </c>
      <c r="F320" s="263" t="s">
        <v>401</v>
      </c>
      <c r="G320" s="261"/>
      <c r="H320" s="264">
        <v>14</v>
      </c>
      <c r="I320" s="265"/>
      <c r="J320" s="261"/>
      <c r="K320" s="261"/>
      <c r="L320" s="266"/>
      <c r="M320" s="267"/>
      <c r="N320" s="268"/>
      <c r="O320" s="268"/>
      <c r="P320" s="268"/>
      <c r="Q320" s="268"/>
      <c r="R320" s="268"/>
      <c r="S320" s="268"/>
      <c r="T320" s="269"/>
      <c r="AT320" s="270" t="s">
        <v>398</v>
      </c>
      <c r="AU320" s="270" t="s">
        <v>91</v>
      </c>
      <c r="AV320" s="12" t="s">
        <v>161</v>
      </c>
      <c r="AW320" s="12" t="s">
        <v>45</v>
      </c>
      <c r="AX320" s="12" t="s">
        <v>24</v>
      </c>
      <c r="AY320" s="270" t="s">
        <v>162</v>
      </c>
    </row>
    <row r="321" s="1" customFormat="1" ht="16.5" customHeight="1">
      <c r="B321" s="47"/>
      <c r="C321" s="192" t="s">
        <v>281</v>
      </c>
      <c r="D321" s="192" t="s">
        <v>156</v>
      </c>
      <c r="E321" s="193" t="s">
        <v>660</v>
      </c>
      <c r="F321" s="194" t="s">
        <v>661</v>
      </c>
      <c r="G321" s="195" t="s">
        <v>159</v>
      </c>
      <c r="H321" s="196">
        <v>27.379999999999999</v>
      </c>
      <c r="I321" s="197"/>
      <c r="J321" s="198">
        <f>ROUND(I321*H321,2)</f>
        <v>0</v>
      </c>
      <c r="K321" s="194" t="s">
        <v>397</v>
      </c>
      <c r="L321" s="73"/>
      <c r="M321" s="199" t="s">
        <v>37</v>
      </c>
      <c r="N321" s="200" t="s">
        <v>53</v>
      </c>
      <c r="O321" s="48"/>
      <c r="P321" s="201">
        <f>O321*H321</f>
        <v>0</v>
      </c>
      <c r="Q321" s="201">
        <v>0</v>
      </c>
      <c r="R321" s="201">
        <f>Q321*H321</f>
        <v>0</v>
      </c>
      <c r="S321" s="201">
        <v>0</v>
      </c>
      <c r="T321" s="202">
        <f>S321*H321</f>
        <v>0</v>
      </c>
      <c r="AR321" s="24" t="s">
        <v>161</v>
      </c>
      <c r="AT321" s="24" t="s">
        <v>156</v>
      </c>
      <c r="AU321" s="24" t="s">
        <v>91</v>
      </c>
      <c r="AY321" s="24" t="s">
        <v>162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24</v>
      </c>
      <c r="BK321" s="203">
        <f>ROUND(I321*H321,2)</f>
        <v>0</v>
      </c>
      <c r="BL321" s="24" t="s">
        <v>161</v>
      </c>
      <c r="BM321" s="24" t="s">
        <v>662</v>
      </c>
    </row>
    <row r="322" s="11" customFormat="1">
      <c r="B322" s="248"/>
      <c r="C322" s="249"/>
      <c r="D322" s="250" t="s">
        <v>398</v>
      </c>
      <c r="E322" s="251" t="s">
        <v>37</v>
      </c>
      <c r="F322" s="252" t="s">
        <v>663</v>
      </c>
      <c r="G322" s="249"/>
      <c r="H322" s="253">
        <v>27.379999999999999</v>
      </c>
      <c r="I322" s="254"/>
      <c r="J322" s="249"/>
      <c r="K322" s="249"/>
      <c r="L322" s="255"/>
      <c r="M322" s="256"/>
      <c r="N322" s="257"/>
      <c r="O322" s="257"/>
      <c r="P322" s="257"/>
      <c r="Q322" s="257"/>
      <c r="R322" s="257"/>
      <c r="S322" s="257"/>
      <c r="T322" s="258"/>
      <c r="AT322" s="259" t="s">
        <v>398</v>
      </c>
      <c r="AU322" s="259" t="s">
        <v>91</v>
      </c>
      <c r="AV322" s="11" t="s">
        <v>91</v>
      </c>
      <c r="AW322" s="11" t="s">
        <v>45</v>
      </c>
      <c r="AX322" s="11" t="s">
        <v>82</v>
      </c>
      <c r="AY322" s="259" t="s">
        <v>162</v>
      </c>
    </row>
    <row r="323" s="12" customFormat="1">
      <c r="B323" s="260"/>
      <c r="C323" s="261"/>
      <c r="D323" s="250" t="s">
        <v>398</v>
      </c>
      <c r="E323" s="262" t="s">
        <v>37</v>
      </c>
      <c r="F323" s="263" t="s">
        <v>401</v>
      </c>
      <c r="G323" s="261"/>
      <c r="H323" s="264">
        <v>27.379999999999999</v>
      </c>
      <c r="I323" s="265"/>
      <c r="J323" s="261"/>
      <c r="K323" s="261"/>
      <c r="L323" s="266"/>
      <c r="M323" s="267"/>
      <c r="N323" s="268"/>
      <c r="O323" s="268"/>
      <c r="P323" s="268"/>
      <c r="Q323" s="268"/>
      <c r="R323" s="268"/>
      <c r="S323" s="268"/>
      <c r="T323" s="269"/>
      <c r="AT323" s="270" t="s">
        <v>398</v>
      </c>
      <c r="AU323" s="270" t="s">
        <v>91</v>
      </c>
      <c r="AV323" s="12" t="s">
        <v>161</v>
      </c>
      <c r="AW323" s="12" t="s">
        <v>45</v>
      </c>
      <c r="AX323" s="12" t="s">
        <v>24</v>
      </c>
      <c r="AY323" s="270" t="s">
        <v>162</v>
      </c>
    </row>
    <row r="324" s="1" customFormat="1" ht="25.5" customHeight="1">
      <c r="B324" s="47"/>
      <c r="C324" s="192" t="s">
        <v>664</v>
      </c>
      <c r="D324" s="192" t="s">
        <v>156</v>
      </c>
      <c r="E324" s="193" t="s">
        <v>665</v>
      </c>
      <c r="F324" s="194" t="s">
        <v>666</v>
      </c>
      <c r="G324" s="195" t="s">
        <v>344</v>
      </c>
      <c r="H324" s="196">
        <v>2</v>
      </c>
      <c r="I324" s="197"/>
      <c r="J324" s="198">
        <f>ROUND(I324*H324,2)</f>
        <v>0</v>
      </c>
      <c r="K324" s="194" t="s">
        <v>397</v>
      </c>
      <c r="L324" s="73"/>
      <c r="M324" s="199" t="s">
        <v>37</v>
      </c>
      <c r="N324" s="200" t="s">
        <v>53</v>
      </c>
      <c r="O324" s="48"/>
      <c r="P324" s="201">
        <f>O324*H324</f>
        <v>0</v>
      </c>
      <c r="Q324" s="201">
        <v>0</v>
      </c>
      <c r="R324" s="201">
        <f>Q324*H324</f>
        <v>0</v>
      </c>
      <c r="S324" s="201">
        <v>0</v>
      </c>
      <c r="T324" s="202">
        <f>S324*H324</f>
        <v>0</v>
      </c>
      <c r="AR324" s="24" t="s">
        <v>161</v>
      </c>
      <c r="AT324" s="24" t="s">
        <v>156</v>
      </c>
      <c r="AU324" s="24" t="s">
        <v>91</v>
      </c>
      <c r="AY324" s="24" t="s">
        <v>162</v>
      </c>
      <c r="BE324" s="203">
        <f>IF(N324="základní",J324,0)</f>
        <v>0</v>
      </c>
      <c r="BF324" s="203">
        <f>IF(N324="snížená",J324,0)</f>
        <v>0</v>
      </c>
      <c r="BG324" s="203">
        <f>IF(N324="zákl. přenesená",J324,0)</f>
        <v>0</v>
      </c>
      <c r="BH324" s="203">
        <f>IF(N324="sníž. přenesená",J324,0)</f>
        <v>0</v>
      </c>
      <c r="BI324" s="203">
        <f>IF(N324="nulová",J324,0)</f>
        <v>0</v>
      </c>
      <c r="BJ324" s="24" t="s">
        <v>24</v>
      </c>
      <c r="BK324" s="203">
        <f>ROUND(I324*H324,2)</f>
        <v>0</v>
      </c>
      <c r="BL324" s="24" t="s">
        <v>161</v>
      </c>
      <c r="BM324" s="24" t="s">
        <v>667</v>
      </c>
    </row>
    <row r="325" s="1" customFormat="1" ht="25.5" customHeight="1">
      <c r="B325" s="47"/>
      <c r="C325" s="192" t="s">
        <v>285</v>
      </c>
      <c r="D325" s="192" t="s">
        <v>156</v>
      </c>
      <c r="E325" s="193" t="s">
        <v>668</v>
      </c>
      <c r="F325" s="194" t="s">
        <v>669</v>
      </c>
      <c r="G325" s="195" t="s">
        <v>159</v>
      </c>
      <c r="H325" s="196">
        <v>2.1000000000000001</v>
      </c>
      <c r="I325" s="197"/>
      <c r="J325" s="198">
        <f>ROUND(I325*H325,2)</f>
        <v>0</v>
      </c>
      <c r="K325" s="194" t="s">
        <v>397</v>
      </c>
      <c r="L325" s="73"/>
      <c r="M325" s="199" t="s">
        <v>37</v>
      </c>
      <c r="N325" s="200" t="s">
        <v>53</v>
      </c>
      <c r="O325" s="48"/>
      <c r="P325" s="201">
        <f>O325*H325</f>
        <v>0</v>
      </c>
      <c r="Q325" s="201">
        <v>0</v>
      </c>
      <c r="R325" s="201">
        <f>Q325*H325</f>
        <v>0</v>
      </c>
      <c r="S325" s="201">
        <v>0</v>
      </c>
      <c r="T325" s="202">
        <f>S325*H325</f>
        <v>0</v>
      </c>
      <c r="AR325" s="24" t="s">
        <v>161</v>
      </c>
      <c r="AT325" s="24" t="s">
        <v>156</v>
      </c>
      <c r="AU325" s="24" t="s">
        <v>91</v>
      </c>
      <c r="AY325" s="24" t="s">
        <v>162</v>
      </c>
      <c r="BE325" s="203">
        <f>IF(N325="základní",J325,0)</f>
        <v>0</v>
      </c>
      <c r="BF325" s="203">
        <f>IF(N325="snížená",J325,0)</f>
        <v>0</v>
      </c>
      <c r="BG325" s="203">
        <f>IF(N325="zákl. přenesená",J325,0)</f>
        <v>0</v>
      </c>
      <c r="BH325" s="203">
        <f>IF(N325="sníž. přenesená",J325,0)</f>
        <v>0</v>
      </c>
      <c r="BI325" s="203">
        <f>IF(N325="nulová",J325,0)</f>
        <v>0</v>
      </c>
      <c r="BJ325" s="24" t="s">
        <v>24</v>
      </c>
      <c r="BK325" s="203">
        <f>ROUND(I325*H325,2)</f>
        <v>0</v>
      </c>
      <c r="BL325" s="24" t="s">
        <v>161</v>
      </c>
      <c r="BM325" s="24" t="s">
        <v>670</v>
      </c>
    </row>
    <row r="326" s="11" customFormat="1">
      <c r="B326" s="248"/>
      <c r="C326" s="249"/>
      <c r="D326" s="250" t="s">
        <v>398</v>
      </c>
      <c r="E326" s="251" t="s">
        <v>37</v>
      </c>
      <c r="F326" s="252" t="s">
        <v>671</v>
      </c>
      <c r="G326" s="249"/>
      <c r="H326" s="253">
        <v>2.1000000000000001</v>
      </c>
      <c r="I326" s="254"/>
      <c r="J326" s="249"/>
      <c r="K326" s="249"/>
      <c r="L326" s="255"/>
      <c r="M326" s="256"/>
      <c r="N326" s="257"/>
      <c r="O326" s="257"/>
      <c r="P326" s="257"/>
      <c r="Q326" s="257"/>
      <c r="R326" s="257"/>
      <c r="S326" s="257"/>
      <c r="T326" s="258"/>
      <c r="AT326" s="259" t="s">
        <v>398</v>
      </c>
      <c r="AU326" s="259" t="s">
        <v>91</v>
      </c>
      <c r="AV326" s="11" t="s">
        <v>91</v>
      </c>
      <c r="AW326" s="11" t="s">
        <v>45</v>
      </c>
      <c r="AX326" s="11" t="s">
        <v>82</v>
      </c>
      <c r="AY326" s="259" t="s">
        <v>162</v>
      </c>
    </row>
    <row r="327" s="12" customFormat="1">
      <c r="B327" s="260"/>
      <c r="C327" s="261"/>
      <c r="D327" s="250" t="s">
        <v>398</v>
      </c>
      <c r="E327" s="262" t="s">
        <v>37</v>
      </c>
      <c r="F327" s="263" t="s">
        <v>401</v>
      </c>
      <c r="G327" s="261"/>
      <c r="H327" s="264">
        <v>2.1000000000000001</v>
      </c>
      <c r="I327" s="265"/>
      <c r="J327" s="261"/>
      <c r="K327" s="261"/>
      <c r="L327" s="266"/>
      <c r="M327" s="267"/>
      <c r="N327" s="268"/>
      <c r="O327" s="268"/>
      <c r="P327" s="268"/>
      <c r="Q327" s="268"/>
      <c r="R327" s="268"/>
      <c r="S327" s="268"/>
      <c r="T327" s="269"/>
      <c r="AT327" s="270" t="s">
        <v>398</v>
      </c>
      <c r="AU327" s="270" t="s">
        <v>91</v>
      </c>
      <c r="AV327" s="12" t="s">
        <v>161</v>
      </c>
      <c r="AW327" s="12" t="s">
        <v>45</v>
      </c>
      <c r="AX327" s="12" t="s">
        <v>24</v>
      </c>
      <c r="AY327" s="270" t="s">
        <v>162</v>
      </c>
    </row>
    <row r="328" s="1" customFormat="1" ht="25.5" customHeight="1">
      <c r="B328" s="47"/>
      <c r="C328" s="192" t="s">
        <v>672</v>
      </c>
      <c r="D328" s="192" t="s">
        <v>156</v>
      </c>
      <c r="E328" s="193" t="s">
        <v>673</v>
      </c>
      <c r="F328" s="194" t="s">
        <v>674</v>
      </c>
      <c r="G328" s="195" t="s">
        <v>171</v>
      </c>
      <c r="H328" s="196">
        <v>132.20599999999999</v>
      </c>
      <c r="I328" s="197"/>
      <c r="J328" s="198">
        <f>ROUND(I328*H328,2)</f>
        <v>0</v>
      </c>
      <c r="K328" s="194" t="s">
        <v>397</v>
      </c>
      <c r="L328" s="73"/>
      <c r="M328" s="199" t="s">
        <v>37</v>
      </c>
      <c r="N328" s="200" t="s">
        <v>53</v>
      </c>
      <c r="O328" s="48"/>
      <c r="P328" s="201">
        <f>O328*H328</f>
        <v>0</v>
      </c>
      <c r="Q328" s="201">
        <v>0</v>
      </c>
      <c r="R328" s="201">
        <f>Q328*H328</f>
        <v>0</v>
      </c>
      <c r="S328" s="201">
        <v>0</v>
      </c>
      <c r="T328" s="202">
        <f>S328*H328</f>
        <v>0</v>
      </c>
      <c r="AR328" s="24" t="s">
        <v>161</v>
      </c>
      <c r="AT328" s="24" t="s">
        <v>156</v>
      </c>
      <c r="AU328" s="24" t="s">
        <v>91</v>
      </c>
      <c r="AY328" s="24" t="s">
        <v>162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24</v>
      </c>
      <c r="BK328" s="203">
        <f>ROUND(I328*H328,2)</f>
        <v>0</v>
      </c>
      <c r="BL328" s="24" t="s">
        <v>161</v>
      </c>
      <c r="BM328" s="24" t="s">
        <v>675</v>
      </c>
    </row>
    <row r="329" s="11" customFormat="1">
      <c r="B329" s="248"/>
      <c r="C329" s="249"/>
      <c r="D329" s="250" t="s">
        <v>398</v>
      </c>
      <c r="E329" s="251" t="s">
        <v>37</v>
      </c>
      <c r="F329" s="252" t="s">
        <v>676</v>
      </c>
      <c r="G329" s="249"/>
      <c r="H329" s="253">
        <v>132.20599999999999</v>
      </c>
      <c r="I329" s="254"/>
      <c r="J329" s="249"/>
      <c r="K329" s="249"/>
      <c r="L329" s="255"/>
      <c r="M329" s="256"/>
      <c r="N329" s="257"/>
      <c r="O329" s="257"/>
      <c r="P329" s="257"/>
      <c r="Q329" s="257"/>
      <c r="R329" s="257"/>
      <c r="S329" s="257"/>
      <c r="T329" s="258"/>
      <c r="AT329" s="259" t="s">
        <v>398</v>
      </c>
      <c r="AU329" s="259" t="s">
        <v>91</v>
      </c>
      <c r="AV329" s="11" t="s">
        <v>91</v>
      </c>
      <c r="AW329" s="11" t="s">
        <v>45</v>
      </c>
      <c r="AX329" s="11" t="s">
        <v>82</v>
      </c>
      <c r="AY329" s="259" t="s">
        <v>162</v>
      </c>
    </row>
    <row r="330" s="12" customFormat="1">
      <c r="B330" s="260"/>
      <c r="C330" s="261"/>
      <c r="D330" s="250" t="s">
        <v>398</v>
      </c>
      <c r="E330" s="262" t="s">
        <v>37</v>
      </c>
      <c r="F330" s="263" t="s">
        <v>401</v>
      </c>
      <c r="G330" s="261"/>
      <c r="H330" s="264">
        <v>132.20599999999999</v>
      </c>
      <c r="I330" s="265"/>
      <c r="J330" s="261"/>
      <c r="K330" s="261"/>
      <c r="L330" s="266"/>
      <c r="M330" s="267"/>
      <c r="N330" s="268"/>
      <c r="O330" s="268"/>
      <c r="P330" s="268"/>
      <c r="Q330" s="268"/>
      <c r="R330" s="268"/>
      <c r="S330" s="268"/>
      <c r="T330" s="269"/>
      <c r="AT330" s="270" t="s">
        <v>398</v>
      </c>
      <c r="AU330" s="270" t="s">
        <v>91</v>
      </c>
      <c r="AV330" s="12" t="s">
        <v>161</v>
      </c>
      <c r="AW330" s="12" t="s">
        <v>45</v>
      </c>
      <c r="AX330" s="12" t="s">
        <v>24</v>
      </c>
      <c r="AY330" s="270" t="s">
        <v>162</v>
      </c>
    </row>
    <row r="331" s="1" customFormat="1" ht="16.5" customHeight="1">
      <c r="B331" s="47"/>
      <c r="C331" s="192" t="s">
        <v>288</v>
      </c>
      <c r="D331" s="192" t="s">
        <v>156</v>
      </c>
      <c r="E331" s="193" t="s">
        <v>677</v>
      </c>
      <c r="F331" s="194" t="s">
        <v>678</v>
      </c>
      <c r="G331" s="195" t="s">
        <v>344</v>
      </c>
      <c r="H331" s="196">
        <v>1</v>
      </c>
      <c r="I331" s="197"/>
      <c r="J331" s="198">
        <f>ROUND(I331*H331,2)</f>
        <v>0</v>
      </c>
      <c r="K331" s="194" t="s">
        <v>397</v>
      </c>
      <c r="L331" s="73"/>
      <c r="M331" s="199" t="s">
        <v>37</v>
      </c>
      <c r="N331" s="200" t="s">
        <v>53</v>
      </c>
      <c r="O331" s="48"/>
      <c r="P331" s="201">
        <f>O331*H331</f>
        <v>0</v>
      </c>
      <c r="Q331" s="201">
        <v>0</v>
      </c>
      <c r="R331" s="201">
        <f>Q331*H331</f>
        <v>0</v>
      </c>
      <c r="S331" s="201">
        <v>0</v>
      </c>
      <c r="T331" s="202">
        <f>S331*H331</f>
        <v>0</v>
      </c>
      <c r="AR331" s="24" t="s">
        <v>161</v>
      </c>
      <c r="AT331" s="24" t="s">
        <v>156</v>
      </c>
      <c r="AU331" s="24" t="s">
        <v>91</v>
      </c>
      <c r="AY331" s="24" t="s">
        <v>162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24</v>
      </c>
      <c r="BK331" s="203">
        <f>ROUND(I331*H331,2)</f>
        <v>0</v>
      </c>
      <c r="BL331" s="24" t="s">
        <v>161</v>
      </c>
      <c r="BM331" s="24" t="s">
        <v>679</v>
      </c>
    </row>
    <row r="332" s="1" customFormat="1" ht="16.5" customHeight="1">
      <c r="B332" s="47"/>
      <c r="C332" s="192" t="s">
        <v>680</v>
      </c>
      <c r="D332" s="192" t="s">
        <v>156</v>
      </c>
      <c r="E332" s="193" t="s">
        <v>681</v>
      </c>
      <c r="F332" s="194" t="s">
        <v>682</v>
      </c>
      <c r="G332" s="195" t="s">
        <v>344</v>
      </c>
      <c r="H332" s="196">
        <v>1</v>
      </c>
      <c r="I332" s="197"/>
      <c r="J332" s="198">
        <f>ROUND(I332*H332,2)</f>
        <v>0</v>
      </c>
      <c r="K332" s="194" t="s">
        <v>397</v>
      </c>
      <c r="L332" s="73"/>
      <c r="M332" s="199" t="s">
        <v>37</v>
      </c>
      <c r="N332" s="200" t="s">
        <v>53</v>
      </c>
      <c r="O332" s="48"/>
      <c r="P332" s="201">
        <f>O332*H332</f>
        <v>0</v>
      </c>
      <c r="Q332" s="201">
        <v>0</v>
      </c>
      <c r="R332" s="201">
        <f>Q332*H332</f>
        <v>0</v>
      </c>
      <c r="S332" s="201">
        <v>0</v>
      </c>
      <c r="T332" s="202">
        <f>S332*H332</f>
        <v>0</v>
      </c>
      <c r="AR332" s="24" t="s">
        <v>161</v>
      </c>
      <c r="AT332" s="24" t="s">
        <v>156</v>
      </c>
      <c r="AU332" s="24" t="s">
        <v>91</v>
      </c>
      <c r="AY332" s="24" t="s">
        <v>162</v>
      </c>
      <c r="BE332" s="203">
        <f>IF(N332="základní",J332,0)</f>
        <v>0</v>
      </c>
      <c r="BF332" s="203">
        <f>IF(N332="snížená",J332,0)</f>
        <v>0</v>
      </c>
      <c r="BG332" s="203">
        <f>IF(N332="zákl. přenesená",J332,0)</f>
        <v>0</v>
      </c>
      <c r="BH332" s="203">
        <f>IF(N332="sníž. přenesená",J332,0)</f>
        <v>0</v>
      </c>
      <c r="BI332" s="203">
        <f>IF(N332="nulová",J332,0)</f>
        <v>0</v>
      </c>
      <c r="BJ332" s="24" t="s">
        <v>24</v>
      </c>
      <c r="BK332" s="203">
        <f>ROUND(I332*H332,2)</f>
        <v>0</v>
      </c>
      <c r="BL332" s="24" t="s">
        <v>161</v>
      </c>
      <c r="BM332" s="24" t="s">
        <v>683</v>
      </c>
    </row>
    <row r="333" s="1" customFormat="1" ht="16.5" customHeight="1">
      <c r="B333" s="47"/>
      <c r="C333" s="192" t="s">
        <v>291</v>
      </c>
      <c r="D333" s="192" t="s">
        <v>156</v>
      </c>
      <c r="E333" s="193" t="s">
        <v>684</v>
      </c>
      <c r="F333" s="194" t="s">
        <v>685</v>
      </c>
      <c r="G333" s="195" t="s">
        <v>159</v>
      </c>
      <c r="H333" s="196">
        <v>42.460000000000001</v>
      </c>
      <c r="I333" s="197"/>
      <c r="J333" s="198">
        <f>ROUND(I333*H333,2)</f>
        <v>0</v>
      </c>
      <c r="K333" s="194" t="s">
        <v>397</v>
      </c>
      <c r="L333" s="73"/>
      <c r="M333" s="199" t="s">
        <v>37</v>
      </c>
      <c r="N333" s="200" t="s">
        <v>53</v>
      </c>
      <c r="O333" s="48"/>
      <c r="P333" s="201">
        <f>O333*H333</f>
        <v>0</v>
      </c>
      <c r="Q333" s="201">
        <v>0</v>
      </c>
      <c r="R333" s="201">
        <f>Q333*H333</f>
        <v>0</v>
      </c>
      <c r="S333" s="201">
        <v>0</v>
      </c>
      <c r="T333" s="202">
        <f>S333*H333</f>
        <v>0</v>
      </c>
      <c r="AR333" s="24" t="s">
        <v>161</v>
      </c>
      <c r="AT333" s="24" t="s">
        <v>156</v>
      </c>
      <c r="AU333" s="24" t="s">
        <v>91</v>
      </c>
      <c r="AY333" s="24" t="s">
        <v>162</v>
      </c>
      <c r="BE333" s="203">
        <f>IF(N333="základní",J333,0)</f>
        <v>0</v>
      </c>
      <c r="BF333" s="203">
        <f>IF(N333="snížená",J333,0)</f>
        <v>0</v>
      </c>
      <c r="BG333" s="203">
        <f>IF(N333="zákl. přenesená",J333,0)</f>
        <v>0</v>
      </c>
      <c r="BH333" s="203">
        <f>IF(N333="sníž. přenesená",J333,0)</f>
        <v>0</v>
      </c>
      <c r="BI333" s="203">
        <f>IF(N333="nulová",J333,0)</f>
        <v>0</v>
      </c>
      <c r="BJ333" s="24" t="s">
        <v>24</v>
      </c>
      <c r="BK333" s="203">
        <f>ROUND(I333*H333,2)</f>
        <v>0</v>
      </c>
      <c r="BL333" s="24" t="s">
        <v>161</v>
      </c>
      <c r="BM333" s="24" t="s">
        <v>686</v>
      </c>
    </row>
    <row r="334" s="11" customFormat="1">
      <c r="B334" s="248"/>
      <c r="C334" s="249"/>
      <c r="D334" s="250" t="s">
        <v>398</v>
      </c>
      <c r="E334" s="251" t="s">
        <v>37</v>
      </c>
      <c r="F334" s="252" t="s">
        <v>687</v>
      </c>
      <c r="G334" s="249"/>
      <c r="H334" s="253">
        <v>30.559999999999999</v>
      </c>
      <c r="I334" s="254"/>
      <c r="J334" s="249"/>
      <c r="K334" s="249"/>
      <c r="L334" s="255"/>
      <c r="M334" s="256"/>
      <c r="N334" s="257"/>
      <c r="O334" s="257"/>
      <c r="P334" s="257"/>
      <c r="Q334" s="257"/>
      <c r="R334" s="257"/>
      <c r="S334" s="257"/>
      <c r="T334" s="258"/>
      <c r="AT334" s="259" t="s">
        <v>398</v>
      </c>
      <c r="AU334" s="259" t="s">
        <v>91</v>
      </c>
      <c r="AV334" s="11" t="s">
        <v>91</v>
      </c>
      <c r="AW334" s="11" t="s">
        <v>45</v>
      </c>
      <c r="AX334" s="11" t="s">
        <v>82</v>
      </c>
      <c r="AY334" s="259" t="s">
        <v>162</v>
      </c>
    </row>
    <row r="335" s="11" customFormat="1">
      <c r="B335" s="248"/>
      <c r="C335" s="249"/>
      <c r="D335" s="250" t="s">
        <v>398</v>
      </c>
      <c r="E335" s="251" t="s">
        <v>37</v>
      </c>
      <c r="F335" s="252" t="s">
        <v>688</v>
      </c>
      <c r="G335" s="249"/>
      <c r="H335" s="253">
        <v>11.9</v>
      </c>
      <c r="I335" s="254"/>
      <c r="J335" s="249"/>
      <c r="K335" s="249"/>
      <c r="L335" s="255"/>
      <c r="M335" s="256"/>
      <c r="N335" s="257"/>
      <c r="O335" s="257"/>
      <c r="P335" s="257"/>
      <c r="Q335" s="257"/>
      <c r="R335" s="257"/>
      <c r="S335" s="257"/>
      <c r="T335" s="258"/>
      <c r="AT335" s="259" t="s">
        <v>398</v>
      </c>
      <c r="AU335" s="259" t="s">
        <v>91</v>
      </c>
      <c r="AV335" s="11" t="s">
        <v>91</v>
      </c>
      <c r="AW335" s="11" t="s">
        <v>45</v>
      </c>
      <c r="AX335" s="11" t="s">
        <v>82</v>
      </c>
      <c r="AY335" s="259" t="s">
        <v>162</v>
      </c>
    </row>
    <row r="336" s="12" customFormat="1">
      <c r="B336" s="260"/>
      <c r="C336" s="261"/>
      <c r="D336" s="250" t="s">
        <v>398</v>
      </c>
      <c r="E336" s="262" t="s">
        <v>37</v>
      </c>
      <c r="F336" s="263" t="s">
        <v>401</v>
      </c>
      <c r="G336" s="261"/>
      <c r="H336" s="264">
        <v>42.460000000000001</v>
      </c>
      <c r="I336" s="265"/>
      <c r="J336" s="261"/>
      <c r="K336" s="261"/>
      <c r="L336" s="266"/>
      <c r="M336" s="267"/>
      <c r="N336" s="268"/>
      <c r="O336" s="268"/>
      <c r="P336" s="268"/>
      <c r="Q336" s="268"/>
      <c r="R336" s="268"/>
      <c r="S336" s="268"/>
      <c r="T336" s="269"/>
      <c r="AT336" s="270" t="s">
        <v>398</v>
      </c>
      <c r="AU336" s="270" t="s">
        <v>91</v>
      </c>
      <c r="AV336" s="12" t="s">
        <v>161</v>
      </c>
      <c r="AW336" s="12" t="s">
        <v>45</v>
      </c>
      <c r="AX336" s="12" t="s">
        <v>24</v>
      </c>
      <c r="AY336" s="270" t="s">
        <v>162</v>
      </c>
    </row>
    <row r="337" s="10" customFormat="1" ht="29.88" customHeight="1">
      <c r="B337" s="232"/>
      <c r="C337" s="233"/>
      <c r="D337" s="234" t="s">
        <v>81</v>
      </c>
      <c r="E337" s="246" t="s">
        <v>689</v>
      </c>
      <c r="F337" s="246" t="s">
        <v>690</v>
      </c>
      <c r="G337" s="233"/>
      <c r="H337" s="233"/>
      <c r="I337" s="236"/>
      <c r="J337" s="247">
        <f>BK337</f>
        <v>0</v>
      </c>
      <c r="K337" s="233"/>
      <c r="L337" s="238"/>
      <c r="M337" s="239"/>
      <c r="N337" s="240"/>
      <c r="O337" s="240"/>
      <c r="P337" s="241">
        <f>SUM(P338:P353)</f>
        <v>0</v>
      </c>
      <c r="Q337" s="240"/>
      <c r="R337" s="241">
        <f>SUM(R338:R353)</f>
        <v>0</v>
      </c>
      <c r="S337" s="240"/>
      <c r="T337" s="242">
        <f>SUM(T338:T353)</f>
        <v>0</v>
      </c>
      <c r="AR337" s="243" t="s">
        <v>24</v>
      </c>
      <c r="AT337" s="244" t="s">
        <v>81</v>
      </c>
      <c r="AU337" s="244" t="s">
        <v>24</v>
      </c>
      <c r="AY337" s="243" t="s">
        <v>162</v>
      </c>
      <c r="BK337" s="245">
        <f>SUM(BK338:BK353)</f>
        <v>0</v>
      </c>
    </row>
    <row r="338" s="1" customFormat="1" ht="25.5" customHeight="1">
      <c r="B338" s="47"/>
      <c r="C338" s="192" t="s">
        <v>691</v>
      </c>
      <c r="D338" s="192" t="s">
        <v>156</v>
      </c>
      <c r="E338" s="193" t="s">
        <v>692</v>
      </c>
      <c r="F338" s="194" t="s">
        <v>693</v>
      </c>
      <c r="G338" s="195" t="s">
        <v>196</v>
      </c>
      <c r="H338" s="196">
        <v>386.43099999999998</v>
      </c>
      <c r="I338" s="197"/>
      <c r="J338" s="198">
        <f>ROUND(I338*H338,2)</f>
        <v>0</v>
      </c>
      <c r="K338" s="194" t="s">
        <v>397</v>
      </c>
      <c r="L338" s="73"/>
      <c r="M338" s="199" t="s">
        <v>37</v>
      </c>
      <c r="N338" s="200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161</v>
      </c>
      <c r="AT338" s="24" t="s">
        <v>156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161</v>
      </c>
      <c r="BM338" s="24" t="s">
        <v>694</v>
      </c>
    </row>
    <row r="339" s="1" customFormat="1" ht="25.5" customHeight="1">
      <c r="B339" s="47"/>
      <c r="C339" s="192" t="s">
        <v>294</v>
      </c>
      <c r="D339" s="192" t="s">
        <v>156</v>
      </c>
      <c r="E339" s="193" t="s">
        <v>695</v>
      </c>
      <c r="F339" s="194" t="s">
        <v>696</v>
      </c>
      <c r="G339" s="195" t="s">
        <v>196</v>
      </c>
      <c r="H339" s="196">
        <v>7317.8879999999999</v>
      </c>
      <c r="I339" s="197"/>
      <c r="J339" s="198">
        <f>ROUND(I339*H339,2)</f>
        <v>0</v>
      </c>
      <c r="K339" s="194" t="s">
        <v>397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161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161</v>
      </c>
      <c r="BM339" s="24" t="s">
        <v>697</v>
      </c>
    </row>
    <row r="340" s="11" customFormat="1">
      <c r="B340" s="248"/>
      <c r="C340" s="249"/>
      <c r="D340" s="250" t="s">
        <v>398</v>
      </c>
      <c r="E340" s="251" t="s">
        <v>37</v>
      </c>
      <c r="F340" s="252" t="s">
        <v>698</v>
      </c>
      <c r="G340" s="249"/>
      <c r="H340" s="253">
        <v>7317.8879999999999</v>
      </c>
      <c r="I340" s="254"/>
      <c r="J340" s="249"/>
      <c r="K340" s="249"/>
      <c r="L340" s="255"/>
      <c r="M340" s="256"/>
      <c r="N340" s="257"/>
      <c r="O340" s="257"/>
      <c r="P340" s="257"/>
      <c r="Q340" s="257"/>
      <c r="R340" s="257"/>
      <c r="S340" s="257"/>
      <c r="T340" s="258"/>
      <c r="AT340" s="259" t="s">
        <v>398</v>
      </c>
      <c r="AU340" s="259" t="s">
        <v>91</v>
      </c>
      <c r="AV340" s="11" t="s">
        <v>91</v>
      </c>
      <c r="AW340" s="11" t="s">
        <v>45</v>
      </c>
      <c r="AX340" s="11" t="s">
        <v>82</v>
      </c>
      <c r="AY340" s="259" t="s">
        <v>162</v>
      </c>
    </row>
    <row r="341" s="12" customFormat="1">
      <c r="B341" s="260"/>
      <c r="C341" s="261"/>
      <c r="D341" s="250" t="s">
        <v>398</v>
      </c>
      <c r="E341" s="262" t="s">
        <v>37</v>
      </c>
      <c r="F341" s="263" t="s">
        <v>401</v>
      </c>
      <c r="G341" s="261"/>
      <c r="H341" s="264">
        <v>7317.8879999999999</v>
      </c>
      <c r="I341" s="265"/>
      <c r="J341" s="261"/>
      <c r="K341" s="261"/>
      <c r="L341" s="266"/>
      <c r="M341" s="267"/>
      <c r="N341" s="268"/>
      <c r="O341" s="268"/>
      <c r="P341" s="268"/>
      <c r="Q341" s="268"/>
      <c r="R341" s="268"/>
      <c r="S341" s="268"/>
      <c r="T341" s="269"/>
      <c r="AT341" s="270" t="s">
        <v>398</v>
      </c>
      <c r="AU341" s="270" t="s">
        <v>91</v>
      </c>
      <c r="AV341" s="12" t="s">
        <v>161</v>
      </c>
      <c r="AW341" s="12" t="s">
        <v>45</v>
      </c>
      <c r="AX341" s="12" t="s">
        <v>24</v>
      </c>
      <c r="AY341" s="270" t="s">
        <v>162</v>
      </c>
    </row>
    <row r="342" s="1" customFormat="1" ht="25.5" customHeight="1">
      <c r="B342" s="47"/>
      <c r="C342" s="192" t="s">
        <v>699</v>
      </c>
      <c r="D342" s="192" t="s">
        <v>156</v>
      </c>
      <c r="E342" s="193" t="s">
        <v>700</v>
      </c>
      <c r="F342" s="194" t="s">
        <v>701</v>
      </c>
      <c r="G342" s="195" t="s">
        <v>196</v>
      </c>
      <c r="H342" s="196">
        <v>385.15199999999999</v>
      </c>
      <c r="I342" s="197"/>
      <c r="J342" s="198">
        <f>ROUND(I342*H342,2)</f>
        <v>0</v>
      </c>
      <c r="K342" s="194" t="s">
        <v>397</v>
      </c>
      <c r="L342" s="73"/>
      <c r="M342" s="199" t="s">
        <v>37</v>
      </c>
      <c r="N342" s="200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161</v>
      </c>
      <c r="AT342" s="24" t="s">
        <v>156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161</v>
      </c>
      <c r="BM342" s="24" t="s">
        <v>702</v>
      </c>
    </row>
    <row r="343" s="1" customFormat="1" ht="16.5" customHeight="1">
      <c r="B343" s="47"/>
      <c r="C343" s="192" t="s">
        <v>298</v>
      </c>
      <c r="D343" s="192" t="s">
        <v>156</v>
      </c>
      <c r="E343" s="193" t="s">
        <v>703</v>
      </c>
      <c r="F343" s="194" t="s">
        <v>704</v>
      </c>
      <c r="G343" s="195" t="s">
        <v>196</v>
      </c>
      <c r="H343" s="196">
        <v>89.543000000000006</v>
      </c>
      <c r="I343" s="197"/>
      <c r="J343" s="198">
        <f>ROUND(I343*H343,2)</f>
        <v>0</v>
      </c>
      <c r="K343" s="194" t="s">
        <v>397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161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161</v>
      </c>
      <c r="BM343" s="24" t="s">
        <v>705</v>
      </c>
    </row>
    <row r="344" s="11" customFormat="1">
      <c r="B344" s="248"/>
      <c r="C344" s="249"/>
      <c r="D344" s="250" t="s">
        <v>398</v>
      </c>
      <c r="E344" s="251" t="s">
        <v>37</v>
      </c>
      <c r="F344" s="252" t="s">
        <v>706</v>
      </c>
      <c r="G344" s="249"/>
      <c r="H344" s="253">
        <v>89.543000000000006</v>
      </c>
      <c r="I344" s="254"/>
      <c r="J344" s="249"/>
      <c r="K344" s="249"/>
      <c r="L344" s="255"/>
      <c r="M344" s="256"/>
      <c r="N344" s="257"/>
      <c r="O344" s="257"/>
      <c r="P344" s="257"/>
      <c r="Q344" s="257"/>
      <c r="R344" s="257"/>
      <c r="S344" s="257"/>
      <c r="T344" s="258"/>
      <c r="AT344" s="259" t="s">
        <v>398</v>
      </c>
      <c r="AU344" s="259" t="s">
        <v>91</v>
      </c>
      <c r="AV344" s="11" t="s">
        <v>91</v>
      </c>
      <c r="AW344" s="11" t="s">
        <v>45</v>
      </c>
      <c r="AX344" s="11" t="s">
        <v>82</v>
      </c>
      <c r="AY344" s="259" t="s">
        <v>162</v>
      </c>
    </row>
    <row r="345" s="12" customFormat="1">
      <c r="B345" s="260"/>
      <c r="C345" s="261"/>
      <c r="D345" s="250" t="s">
        <v>398</v>
      </c>
      <c r="E345" s="262" t="s">
        <v>37</v>
      </c>
      <c r="F345" s="263" t="s">
        <v>401</v>
      </c>
      <c r="G345" s="261"/>
      <c r="H345" s="264">
        <v>89.543000000000006</v>
      </c>
      <c r="I345" s="265"/>
      <c r="J345" s="261"/>
      <c r="K345" s="261"/>
      <c r="L345" s="266"/>
      <c r="M345" s="267"/>
      <c r="N345" s="268"/>
      <c r="O345" s="268"/>
      <c r="P345" s="268"/>
      <c r="Q345" s="268"/>
      <c r="R345" s="268"/>
      <c r="S345" s="268"/>
      <c r="T345" s="269"/>
      <c r="AT345" s="270" t="s">
        <v>398</v>
      </c>
      <c r="AU345" s="270" t="s">
        <v>91</v>
      </c>
      <c r="AV345" s="12" t="s">
        <v>161</v>
      </c>
      <c r="AW345" s="12" t="s">
        <v>45</v>
      </c>
      <c r="AX345" s="12" t="s">
        <v>24</v>
      </c>
      <c r="AY345" s="270" t="s">
        <v>162</v>
      </c>
    </row>
    <row r="346" s="1" customFormat="1" ht="25.5" customHeight="1">
      <c r="B346" s="47"/>
      <c r="C346" s="192" t="s">
        <v>707</v>
      </c>
      <c r="D346" s="192" t="s">
        <v>156</v>
      </c>
      <c r="E346" s="193" t="s">
        <v>708</v>
      </c>
      <c r="F346" s="194" t="s">
        <v>709</v>
      </c>
      <c r="G346" s="195" t="s">
        <v>196</v>
      </c>
      <c r="H346" s="196">
        <v>286.77800000000002</v>
      </c>
      <c r="I346" s="197"/>
      <c r="J346" s="198">
        <f>ROUND(I346*H346,2)</f>
        <v>0</v>
      </c>
      <c r="K346" s="194" t="s">
        <v>397</v>
      </c>
      <c r="L346" s="73"/>
      <c r="M346" s="199" t="s">
        <v>37</v>
      </c>
      <c r="N346" s="200" t="s">
        <v>53</v>
      </c>
      <c r="O346" s="48"/>
      <c r="P346" s="201">
        <f>O346*H346</f>
        <v>0</v>
      </c>
      <c r="Q346" s="201">
        <v>0</v>
      </c>
      <c r="R346" s="201">
        <f>Q346*H346</f>
        <v>0</v>
      </c>
      <c r="S346" s="201">
        <v>0</v>
      </c>
      <c r="T346" s="202">
        <f>S346*H346</f>
        <v>0</v>
      </c>
      <c r="AR346" s="24" t="s">
        <v>161</v>
      </c>
      <c r="AT346" s="24" t="s">
        <v>156</v>
      </c>
      <c r="AU346" s="24" t="s">
        <v>91</v>
      </c>
      <c r="AY346" s="24" t="s">
        <v>162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24</v>
      </c>
      <c r="BK346" s="203">
        <f>ROUND(I346*H346,2)</f>
        <v>0</v>
      </c>
      <c r="BL346" s="24" t="s">
        <v>161</v>
      </c>
      <c r="BM346" s="24" t="s">
        <v>710</v>
      </c>
    </row>
    <row r="347" s="11" customFormat="1">
      <c r="B347" s="248"/>
      <c r="C347" s="249"/>
      <c r="D347" s="250" t="s">
        <v>398</v>
      </c>
      <c r="E347" s="251" t="s">
        <v>37</v>
      </c>
      <c r="F347" s="252" t="s">
        <v>711</v>
      </c>
      <c r="G347" s="249"/>
      <c r="H347" s="253">
        <v>286.77800000000002</v>
      </c>
      <c r="I347" s="254"/>
      <c r="J347" s="249"/>
      <c r="K347" s="249"/>
      <c r="L347" s="255"/>
      <c r="M347" s="256"/>
      <c r="N347" s="257"/>
      <c r="O347" s="257"/>
      <c r="P347" s="257"/>
      <c r="Q347" s="257"/>
      <c r="R347" s="257"/>
      <c r="S347" s="257"/>
      <c r="T347" s="258"/>
      <c r="AT347" s="259" t="s">
        <v>398</v>
      </c>
      <c r="AU347" s="259" t="s">
        <v>91</v>
      </c>
      <c r="AV347" s="11" t="s">
        <v>91</v>
      </c>
      <c r="AW347" s="11" t="s">
        <v>45</v>
      </c>
      <c r="AX347" s="11" t="s">
        <v>82</v>
      </c>
      <c r="AY347" s="259" t="s">
        <v>162</v>
      </c>
    </row>
    <row r="348" s="12" customFormat="1">
      <c r="B348" s="260"/>
      <c r="C348" s="261"/>
      <c r="D348" s="250" t="s">
        <v>398</v>
      </c>
      <c r="E348" s="262" t="s">
        <v>37</v>
      </c>
      <c r="F348" s="263" t="s">
        <v>401</v>
      </c>
      <c r="G348" s="261"/>
      <c r="H348" s="264">
        <v>286.77800000000002</v>
      </c>
      <c r="I348" s="265"/>
      <c r="J348" s="261"/>
      <c r="K348" s="261"/>
      <c r="L348" s="266"/>
      <c r="M348" s="267"/>
      <c r="N348" s="268"/>
      <c r="O348" s="268"/>
      <c r="P348" s="268"/>
      <c r="Q348" s="268"/>
      <c r="R348" s="268"/>
      <c r="S348" s="268"/>
      <c r="T348" s="269"/>
      <c r="AT348" s="270" t="s">
        <v>398</v>
      </c>
      <c r="AU348" s="270" t="s">
        <v>91</v>
      </c>
      <c r="AV348" s="12" t="s">
        <v>161</v>
      </c>
      <c r="AW348" s="12" t="s">
        <v>45</v>
      </c>
      <c r="AX348" s="12" t="s">
        <v>24</v>
      </c>
      <c r="AY348" s="270" t="s">
        <v>162</v>
      </c>
    </row>
    <row r="349" s="1" customFormat="1" ht="16.5" customHeight="1">
      <c r="B349" s="47"/>
      <c r="C349" s="192" t="s">
        <v>301</v>
      </c>
      <c r="D349" s="192" t="s">
        <v>156</v>
      </c>
      <c r="E349" s="193" t="s">
        <v>712</v>
      </c>
      <c r="F349" s="194" t="s">
        <v>713</v>
      </c>
      <c r="G349" s="195" t="s">
        <v>196</v>
      </c>
      <c r="H349" s="196">
        <v>0.92300000000000004</v>
      </c>
      <c r="I349" s="197"/>
      <c r="J349" s="198">
        <f>ROUND(I349*H349,2)</f>
        <v>0</v>
      </c>
      <c r="K349" s="194" t="s">
        <v>397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161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161</v>
      </c>
      <c r="BM349" s="24" t="s">
        <v>714</v>
      </c>
    </row>
    <row r="350" s="1" customFormat="1" ht="25.5" customHeight="1">
      <c r="B350" s="47"/>
      <c r="C350" s="192" t="s">
        <v>715</v>
      </c>
      <c r="D350" s="192" t="s">
        <v>156</v>
      </c>
      <c r="E350" s="193" t="s">
        <v>716</v>
      </c>
      <c r="F350" s="194" t="s">
        <v>717</v>
      </c>
      <c r="G350" s="195" t="s">
        <v>196</v>
      </c>
      <c r="H350" s="196">
        <v>0.052999999999999998</v>
      </c>
      <c r="I350" s="197"/>
      <c r="J350" s="198">
        <f>ROUND(I350*H350,2)</f>
        <v>0</v>
      </c>
      <c r="K350" s="194" t="s">
        <v>397</v>
      </c>
      <c r="L350" s="73"/>
      <c r="M350" s="199" t="s">
        <v>37</v>
      </c>
      <c r="N350" s="200" t="s">
        <v>53</v>
      </c>
      <c r="O350" s="48"/>
      <c r="P350" s="201">
        <f>O350*H350</f>
        <v>0</v>
      </c>
      <c r="Q350" s="201">
        <v>0</v>
      </c>
      <c r="R350" s="201">
        <f>Q350*H350</f>
        <v>0</v>
      </c>
      <c r="S350" s="201">
        <v>0</v>
      </c>
      <c r="T350" s="202">
        <f>S350*H350</f>
        <v>0</v>
      </c>
      <c r="AR350" s="24" t="s">
        <v>161</v>
      </c>
      <c r="AT350" s="24" t="s">
        <v>156</v>
      </c>
      <c r="AU350" s="24" t="s">
        <v>91</v>
      </c>
      <c r="AY350" s="24" t="s">
        <v>162</v>
      </c>
      <c r="BE350" s="203">
        <f>IF(N350="základní",J350,0)</f>
        <v>0</v>
      </c>
      <c r="BF350" s="203">
        <f>IF(N350="snížená",J350,0)</f>
        <v>0</v>
      </c>
      <c r="BG350" s="203">
        <f>IF(N350="zákl. přenesená",J350,0)</f>
        <v>0</v>
      </c>
      <c r="BH350" s="203">
        <f>IF(N350="sníž. přenesená",J350,0)</f>
        <v>0</v>
      </c>
      <c r="BI350" s="203">
        <f>IF(N350="nulová",J350,0)</f>
        <v>0</v>
      </c>
      <c r="BJ350" s="24" t="s">
        <v>24</v>
      </c>
      <c r="BK350" s="203">
        <f>ROUND(I350*H350,2)</f>
        <v>0</v>
      </c>
      <c r="BL350" s="24" t="s">
        <v>161</v>
      </c>
      <c r="BM350" s="24" t="s">
        <v>718</v>
      </c>
    </row>
    <row r="351" s="1" customFormat="1" ht="25.5" customHeight="1">
      <c r="B351" s="47"/>
      <c r="C351" s="192" t="s">
        <v>305</v>
      </c>
      <c r="D351" s="192" t="s">
        <v>156</v>
      </c>
      <c r="E351" s="193" t="s">
        <v>719</v>
      </c>
      <c r="F351" s="194" t="s">
        <v>720</v>
      </c>
      <c r="G351" s="195" t="s">
        <v>196</v>
      </c>
      <c r="H351" s="196">
        <v>0.153</v>
      </c>
      <c r="I351" s="197"/>
      <c r="J351" s="198">
        <f>ROUND(I351*H351,2)</f>
        <v>0</v>
      </c>
      <c r="K351" s="194" t="s">
        <v>397</v>
      </c>
      <c r="L351" s="73"/>
      <c r="M351" s="199" t="s">
        <v>37</v>
      </c>
      <c r="N351" s="200" t="s">
        <v>53</v>
      </c>
      <c r="O351" s="48"/>
      <c r="P351" s="201">
        <f>O351*H351</f>
        <v>0</v>
      </c>
      <c r="Q351" s="201">
        <v>0</v>
      </c>
      <c r="R351" s="201">
        <f>Q351*H351</f>
        <v>0</v>
      </c>
      <c r="S351" s="201">
        <v>0</v>
      </c>
      <c r="T351" s="202">
        <f>S351*H351</f>
        <v>0</v>
      </c>
      <c r="AR351" s="24" t="s">
        <v>161</v>
      </c>
      <c r="AT351" s="24" t="s">
        <v>156</v>
      </c>
      <c r="AU351" s="24" t="s">
        <v>91</v>
      </c>
      <c r="AY351" s="24" t="s">
        <v>162</v>
      </c>
      <c r="BE351" s="203">
        <f>IF(N351="základní",J351,0)</f>
        <v>0</v>
      </c>
      <c r="BF351" s="203">
        <f>IF(N351="snížená",J351,0)</f>
        <v>0</v>
      </c>
      <c r="BG351" s="203">
        <f>IF(N351="zákl. přenesená",J351,0)</f>
        <v>0</v>
      </c>
      <c r="BH351" s="203">
        <f>IF(N351="sníž. přenesená",J351,0)</f>
        <v>0</v>
      </c>
      <c r="BI351" s="203">
        <f>IF(N351="nulová",J351,0)</f>
        <v>0</v>
      </c>
      <c r="BJ351" s="24" t="s">
        <v>24</v>
      </c>
      <c r="BK351" s="203">
        <f>ROUND(I351*H351,2)</f>
        <v>0</v>
      </c>
      <c r="BL351" s="24" t="s">
        <v>161</v>
      </c>
      <c r="BM351" s="24" t="s">
        <v>721</v>
      </c>
    </row>
    <row r="352" s="1" customFormat="1" ht="25.5" customHeight="1">
      <c r="B352" s="47"/>
      <c r="C352" s="192" t="s">
        <v>722</v>
      </c>
      <c r="D352" s="192" t="s">
        <v>156</v>
      </c>
      <c r="E352" s="193" t="s">
        <v>723</v>
      </c>
      <c r="F352" s="194" t="s">
        <v>724</v>
      </c>
      <c r="G352" s="195" t="s">
        <v>196</v>
      </c>
      <c r="H352" s="196">
        <v>0.79800000000000004</v>
      </c>
      <c r="I352" s="197"/>
      <c r="J352" s="198">
        <f>ROUND(I352*H352,2)</f>
        <v>0</v>
      </c>
      <c r="K352" s="194" t="s">
        <v>397</v>
      </c>
      <c r="L352" s="73"/>
      <c r="M352" s="199" t="s">
        <v>37</v>
      </c>
      <c r="N352" s="200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161</v>
      </c>
      <c r="AT352" s="24" t="s">
        <v>156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161</v>
      </c>
      <c r="BM352" s="24" t="s">
        <v>725</v>
      </c>
    </row>
    <row r="353" s="1" customFormat="1" ht="16.5" customHeight="1">
      <c r="B353" s="47"/>
      <c r="C353" s="192" t="s">
        <v>306</v>
      </c>
      <c r="D353" s="192" t="s">
        <v>156</v>
      </c>
      <c r="E353" s="193" t="s">
        <v>726</v>
      </c>
      <c r="F353" s="194" t="s">
        <v>727</v>
      </c>
      <c r="G353" s="195" t="s">
        <v>196</v>
      </c>
      <c r="H353" s="196">
        <v>-6.1289999999999996</v>
      </c>
      <c r="I353" s="197"/>
      <c r="J353" s="198">
        <f>ROUND(I353*H353,2)</f>
        <v>0</v>
      </c>
      <c r="K353" s="194" t="s">
        <v>397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161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161</v>
      </c>
      <c r="BM353" s="24" t="s">
        <v>728</v>
      </c>
    </row>
    <row r="354" s="10" customFormat="1" ht="29.88" customHeight="1">
      <c r="B354" s="232"/>
      <c r="C354" s="233"/>
      <c r="D354" s="234" t="s">
        <v>81</v>
      </c>
      <c r="E354" s="246" t="s">
        <v>729</v>
      </c>
      <c r="F354" s="246" t="s">
        <v>730</v>
      </c>
      <c r="G354" s="233"/>
      <c r="H354" s="233"/>
      <c r="I354" s="236"/>
      <c r="J354" s="247">
        <f>BK354</f>
        <v>0</v>
      </c>
      <c r="K354" s="233"/>
      <c r="L354" s="238"/>
      <c r="M354" s="239"/>
      <c r="N354" s="240"/>
      <c r="O354" s="240"/>
      <c r="P354" s="241">
        <f>P355</f>
        <v>0</v>
      </c>
      <c r="Q354" s="240"/>
      <c r="R354" s="241">
        <f>R355</f>
        <v>0</v>
      </c>
      <c r="S354" s="240"/>
      <c r="T354" s="242">
        <f>T355</f>
        <v>0</v>
      </c>
      <c r="AR354" s="243" t="s">
        <v>24</v>
      </c>
      <c r="AT354" s="244" t="s">
        <v>81</v>
      </c>
      <c r="AU354" s="244" t="s">
        <v>24</v>
      </c>
      <c r="AY354" s="243" t="s">
        <v>162</v>
      </c>
      <c r="BK354" s="245">
        <f>BK355</f>
        <v>0</v>
      </c>
    </row>
    <row r="355" s="1" customFormat="1" ht="16.5" customHeight="1">
      <c r="B355" s="47"/>
      <c r="C355" s="192" t="s">
        <v>731</v>
      </c>
      <c r="D355" s="192" t="s">
        <v>156</v>
      </c>
      <c r="E355" s="193" t="s">
        <v>732</v>
      </c>
      <c r="F355" s="194" t="s">
        <v>733</v>
      </c>
      <c r="G355" s="195" t="s">
        <v>196</v>
      </c>
      <c r="H355" s="196">
        <v>177.518</v>
      </c>
      <c r="I355" s="197"/>
      <c r="J355" s="198">
        <f>ROUND(I355*H355,2)</f>
        <v>0</v>
      </c>
      <c r="K355" s="194" t="s">
        <v>397</v>
      </c>
      <c r="L355" s="73"/>
      <c r="M355" s="199" t="s">
        <v>37</v>
      </c>
      <c r="N355" s="200" t="s">
        <v>53</v>
      </c>
      <c r="O355" s="48"/>
      <c r="P355" s="201">
        <f>O355*H355</f>
        <v>0</v>
      </c>
      <c r="Q355" s="201">
        <v>0</v>
      </c>
      <c r="R355" s="201">
        <f>Q355*H355</f>
        <v>0</v>
      </c>
      <c r="S355" s="201">
        <v>0</v>
      </c>
      <c r="T355" s="202">
        <f>S355*H355</f>
        <v>0</v>
      </c>
      <c r="AR355" s="24" t="s">
        <v>161</v>
      </c>
      <c r="AT355" s="24" t="s">
        <v>156</v>
      </c>
      <c r="AU355" s="24" t="s">
        <v>91</v>
      </c>
      <c r="AY355" s="24" t="s">
        <v>162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4" t="s">
        <v>24</v>
      </c>
      <c r="BK355" s="203">
        <f>ROUND(I355*H355,2)</f>
        <v>0</v>
      </c>
      <c r="BL355" s="24" t="s">
        <v>161</v>
      </c>
      <c r="BM355" s="24" t="s">
        <v>734</v>
      </c>
    </row>
    <row r="356" s="10" customFormat="1" ht="37.44" customHeight="1">
      <c r="B356" s="232"/>
      <c r="C356" s="233"/>
      <c r="D356" s="234" t="s">
        <v>81</v>
      </c>
      <c r="E356" s="235" t="s">
        <v>735</v>
      </c>
      <c r="F356" s="235" t="s">
        <v>736</v>
      </c>
      <c r="G356" s="233"/>
      <c r="H356" s="233"/>
      <c r="I356" s="236"/>
      <c r="J356" s="237">
        <f>BK356</f>
        <v>0</v>
      </c>
      <c r="K356" s="233"/>
      <c r="L356" s="238"/>
      <c r="M356" s="239"/>
      <c r="N356" s="240"/>
      <c r="O356" s="240"/>
      <c r="P356" s="241">
        <f>P357+P376+P399+P416</f>
        <v>0</v>
      </c>
      <c r="Q356" s="240"/>
      <c r="R356" s="241">
        <f>R357+R376+R399+R416</f>
        <v>0</v>
      </c>
      <c r="S356" s="240"/>
      <c r="T356" s="242">
        <f>T357+T376+T399+T416</f>
        <v>0</v>
      </c>
      <c r="AR356" s="243" t="s">
        <v>91</v>
      </c>
      <c r="AT356" s="244" t="s">
        <v>81</v>
      </c>
      <c r="AU356" s="244" t="s">
        <v>82</v>
      </c>
      <c r="AY356" s="243" t="s">
        <v>162</v>
      </c>
      <c r="BK356" s="245">
        <f>BK357+BK376+BK399+BK416</f>
        <v>0</v>
      </c>
    </row>
    <row r="357" s="10" customFormat="1" ht="19.92" customHeight="1">
      <c r="B357" s="232"/>
      <c r="C357" s="233"/>
      <c r="D357" s="234" t="s">
        <v>81</v>
      </c>
      <c r="E357" s="246" t="s">
        <v>737</v>
      </c>
      <c r="F357" s="246" t="s">
        <v>738</v>
      </c>
      <c r="G357" s="233"/>
      <c r="H357" s="233"/>
      <c r="I357" s="236"/>
      <c r="J357" s="247">
        <f>BK357</f>
        <v>0</v>
      </c>
      <c r="K357" s="233"/>
      <c r="L357" s="238"/>
      <c r="M357" s="239"/>
      <c r="N357" s="240"/>
      <c r="O357" s="240"/>
      <c r="P357" s="241">
        <f>SUM(P358:P375)</f>
        <v>0</v>
      </c>
      <c r="Q357" s="240"/>
      <c r="R357" s="241">
        <f>SUM(R358:R375)</f>
        <v>0</v>
      </c>
      <c r="S357" s="240"/>
      <c r="T357" s="242">
        <f>SUM(T358:T375)</f>
        <v>0</v>
      </c>
      <c r="AR357" s="243" t="s">
        <v>91</v>
      </c>
      <c r="AT357" s="244" t="s">
        <v>81</v>
      </c>
      <c r="AU357" s="244" t="s">
        <v>24</v>
      </c>
      <c r="AY357" s="243" t="s">
        <v>162</v>
      </c>
      <c r="BK357" s="245">
        <f>SUM(BK358:BK375)</f>
        <v>0</v>
      </c>
    </row>
    <row r="358" s="1" customFormat="1" ht="25.5" customHeight="1">
      <c r="B358" s="47"/>
      <c r="C358" s="192" t="s">
        <v>310</v>
      </c>
      <c r="D358" s="192" t="s">
        <v>156</v>
      </c>
      <c r="E358" s="193" t="s">
        <v>739</v>
      </c>
      <c r="F358" s="194" t="s">
        <v>740</v>
      </c>
      <c r="G358" s="195" t="s">
        <v>159</v>
      </c>
      <c r="H358" s="196">
        <v>199.89099999999999</v>
      </c>
      <c r="I358" s="197"/>
      <c r="J358" s="198">
        <f>ROUND(I358*H358,2)</f>
        <v>0</v>
      </c>
      <c r="K358" s="194" t="s">
        <v>397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185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185</v>
      </c>
      <c r="BM358" s="24" t="s">
        <v>741</v>
      </c>
    </row>
    <row r="359" s="11" customFormat="1">
      <c r="B359" s="248"/>
      <c r="C359" s="249"/>
      <c r="D359" s="250" t="s">
        <v>398</v>
      </c>
      <c r="E359" s="251" t="s">
        <v>37</v>
      </c>
      <c r="F359" s="252" t="s">
        <v>742</v>
      </c>
      <c r="G359" s="249"/>
      <c r="H359" s="253">
        <v>199.89099999999999</v>
      </c>
      <c r="I359" s="254"/>
      <c r="J359" s="249"/>
      <c r="K359" s="249"/>
      <c r="L359" s="255"/>
      <c r="M359" s="256"/>
      <c r="N359" s="257"/>
      <c r="O359" s="257"/>
      <c r="P359" s="257"/>
      <c r="Q359" s="257"/>
      <c r="R359" s="257"/>
      <c r="S359" s="257"/>
      <c r="T359" s="258"/>
      <c r="AT359" s="259" t="s">
        <v>398</v>
      </c>
      <c r="AU359" s="259" t="s">
        <v>91</v>
      </c>
      <c r="AV359" s="11" t="s">
        <v>91</v>
      </c>
      <c r="AW359" s="11" t="s">
        <v>45</v>
      </c>
      <c r="AX359" s="11" t="s">
        <v>82</v>
      </c>
      <c r="AY359" s="259" t="s">
        <v>162</v>
      </c>
    </row>
    <row r="360" s="12" customFormat="1">
      <c r="B360" s="260"/>
      <c r="C360" s="261"/>
      <c r="D360" s="250" t="s">
        <v>398</v>
      </c>
      <c r="E360" s="262" t="s">
        <v>37</v>
      </c>
      <c r="F360" s="263" t="s">
        <v>401</v>
      </c>
      <c r="G360" s="261"/>
      <c r="H360" s="264">
        <v>199.89099999999999</v>
      </c>
      <c r="I360" s="265"/>
      <c r="J360" s="261"/>
      <c r="K360" s="261"/>
      <c r="L360" s="266"/>
      <c r="M360" s="267"/>
      <c r="N360" s="268"/>
      <c r="O360" s="268"/>
      <c r="P360" s="268"/>
      <c r="Q360" s="268"/>
      <c r="R360" s="268"/>
      <c r="S360" s="268"/>
      <c r="T360" s="269"/>
      <c r="AT360" s="270" t="s">
        <v>398</v>
      </c>
      <c r="AU360" s="270" t="s">
        <v>91</v>
      </c>
      <c r="AV360" s="12" t="s">
        <v>161</v>
      </c>
      <c r="AW360" s="12" t="s">
        <v>45</v>
      </c>
      <c r="AX360" s="12" t="s">
        <v>24</v>
      </c>
      <c r="AY360" s="270" t="s">
        <v>162</v>
      </c>
    </row>
    <row r="361" s="1" customFormat="1" ht="16.5" customHeight="1">
      <c r="B361" s="47"/>
      <c r="C361" s="204" t="s">
        <v>743</v>
      </c>
      <c r="D361" s="204" t="s">
        <v>261</v>
      </c>
      <c r="E361" s="205" t="s">
        <v>744</v>
      </c>
      <c r="F361" s="206" t="s">
        <v>745</v>
      </c>
      <c r="G361" s="207" t="s">
        <v>196</v>
      </c>
      <c r="H361" s="208">
        <v>0.059999999999999998</v>
      </c>
      <c r="I361" s="209"/>
      <c r="J361" s="210">
        <f>ROUND(I361*H361,2)</f>
        <v>0</v>
      </c>
      <c r="K361" s="206" t="s">
        <v>397</v>
      </c>
      <c r="L361" s="211"/>
      <c r="M361" s="212" t="s">
        <v>37</v>
      </c>
      <c r="N361" s="213" t="s">
        <v>53</v>
      </c>
      <c r="O361" s="48"/>
      <c r="P361" s="201">
        <f>O361*H361</f>
        <v>0</v>
      </c>
      <c r="Q361" s="201">
        <v>0</v>
      </c>
      <c r="R361" s="201">
        <f>Q361*H361</f>
        <v>0</v>
      </c>
      <c r="S361" s="201">
        <v>0</v>
      </c>
      <c r="T361" s="202">
        <f>S361*H361</f>
        <v>0</v>
      </c>
      <c r="AR361" s="24" t="s">
        <v>214</v>
      </c>
      <c r="AT361" s="24" t="s">
        <v>261</v>
      </c>
      <c r="AU361" s="24" t="s">
        <v>91</v>
      </c>
      <c r="AY361" s="24" t="s">
        <v>162</v>
      </c>
      <c r="BE361" s="203">
        <f>IF(N361="základní",J361,0)</f>
        <v>0</v>
      </c>
      <c r="BF361" s="203">
        <f>IF(N361="snížená",J361,0)</f>
        <v>0</v>
      </c>
      <c r="BG361" s="203">
        <f>IF(N361="zákl. přenesená",J361,0)</f>
        <v>0</v>
      </c>
      <c r="BH361" s="203">
        <f>IF(N361="sníž. přenesená",J361,0)</f>
        <v>0</v>
      </c>
      <c r="BI361" s="203">
        <f>IF(N361="nulová",J361,0)</f>
        <v>0</v>
      </c>
      <c r="BJ361" s="24" t="s">
        <v>24</v>
      </c>
      <c r="BK361" s="203">
        <f>ROUND(I361*H361,2)</f>
        <v>0</v>
      </c>
      <c r="BL361" s="24" t="s">
        <v>185</v>
      </c>
      <c r="BM361" s="24" t="s">
        <v>746</v>
      </c>
    </row>
    <row r="362" s="1" customFormat="1" ht="25.5" customHeight="1">
      <c r="B362" s="47"/>
      <c r="C362" s="192" t="s">
        <v>313</v>
      </c>
      <c r="D362" s="192" t="s">
        <v>156</v>
      </c>
      <c r="E362" s="193" t="s">
        <v>747</v>
      </c>
      <c r="F362" s="194" t="s">
        <v>748</v>
      </c>
      <c r="G362" s="195" t="s">
        <v>159</v>
      </c>
      <c r="H362" s="196">
        <v>399.78199999999998</v>
      </c>
      <c r="I362" s="197"/>
      <c r="J362" s="198">
        <f>ROUND(I362*H362,2)</f>
        <v>0</v>
      </c>
      <c r="K362" s="194" t="s">
        <v>397</v>
      </c>
      <c r="L362" s="73"/>
      <c r="M362" s="199" t="s">
        <v>37</v>
      </c>
      <c r="N362" s="200" t="s">
        <v>53</v>
      </c>
      <c r="O362" s="48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185</v>
      </c>
      <c r="AT362" s="24" t="s">
        <v>156</v>
      </c>
      <c r="AU362" s="24" t="s">
        <v>91</v>
      </c>
      <c r="AY362" s="24" t="s">
        <v>162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24</v>
      </c>
      <c r="BK362" s="203">
        <f>ROUND(I362*H362,2)</f>
        <v>0</v>
      </c>
      <c r="BL362" s="24" t="s">
        <v>185</v>
      </c>
      <c r="BM362" s="24" t="s">
        <v>749</v>
      </c>
    </row>
    <row r="363" s="11" customFormat="1">
      <c r="B363" s="248"/>
      <c r="C363" s="249"/>
      <c r="D363" s="250" t="s">
        <v>398</v>
      </c>
      <c r="E363" s="251" t="s">
        <v>37</v>
      </c>
      <c r="F363" s="252" t="s">
        <v>750</v>
      </c>
      <c r="G363" s="249"/>
      <c r="H363" s="253">
        <v>399.78199999999998</v>
      </c>
      <c r="I363" s="254"/>
      <c r="J363" s="249"/>
      <c r="K363" s="249"/>
      <c r="L363" s="255"/>
      <c r="M363" s="256"/>
      <c r="N363" s="257"/>
      <c r="O363" s="257"/>
      <c r="P363" s="257"/>
      <c r="Q363" s="257"/>
      <c r="R363" s="257"/>
      <c r="S363" s="257"/>
      <c r="T363" s="258"/>
      <c r="AT363" s="259" t="s">
        <v>398</v>
      </c>
      <c r="AU363" s="259" t="s">
        <v>91</v>
      </c>
      <c r="AV363" s="11" t="s">
        <v>91</v>
      </c>
      <c r="AW363" s="11" t="s">
        <v>45</v>
      </c>
      <c r="AX363" s="11" t="s">
        <v>82</v>
      </c>
      <c r="AY363" s="259" t="s">
        <v>162</v>
      </c>
    </row>
    <row r="364" s="12" customFormat="1">
      <c r="B364" s="260"/>
      <c r="C364" s="261"/>
      <c r="D364" s="250" t="s">
        <v>398</v>
      </c>
      <c r="E364" s="262" t="s">
        <v>37</v>
      </c>
      <c r="F364" s="263" t="s">
        <v>401</v>
      </c>
      <c r="G364" s="261"/>
      <c r="H364" s="264">
        <v>399.78199999999998</v>
      </c>
      <c r="I364" s="265"/>
      <c r="J364" s="261"/>
      <c r="K364" s="261"/>
      <c r="L364" s="266"/>
      <c r="M364" s="267"/>
      <c r="N364" s="268"/>
      <c r="O364" s="268"/>
      <c r="P364" s="268"/>
      <c r="Q364" s="268"/>
      <c r="R364" s="268"/>
      <c r="S364" s="268"/>
      <c r="T364" s="269"/>
      <c r="AT364" s="270" t="s">
        <v>398</v>
      </c>
      <c r="AU364" s="270" t="s">
        <v>91</v>
      </c>
      <c r="AV364" s="12" t="s">
        <v>161</v>
      </c>
      <c r="AW364" s="12" t="s">
        <v>45</v>
      </c>
      <c r="AX364" s="12" t="s">
        <v>24</v>
      </c>
      <c r="AY364" s="270" t="s">
        <v>162</v>
      </c>
    </row>
    <row r="365" s="1" customFormat="1" ht="16.5" customHeight="1">
      <c r="B365" s="47"/>
      <c r="C365" s="204" t="s">
        <v>751</v>
      </c>
      <c r="D365" s="204" t="s">
        <v>261</v>
      </c>
      <c r="E365" s="205" t="s">
        <v>752</v>
      </c>
      <c r="F365" s="206" t="s">
        <v>753</v>
      </c>
      <c r="G365" s="207" t="s">
        <v>196</v>
      </c>
      <c r="H365" s="208">
        <v>0.59999999999999998</v>
      </c>
      <c r="I365" s="209"/>
      <c r="J365" s="210">
        <f>ROUND(I365*H365,2)</f>
        <v>0</v>
      </c>
      <c r="K365" s="206" t="s">
        <v>397</v>
      </c>
      <c r="L365" s="211"/>
      <c r="M365" s="212" t="s">
        <v>37</v>
      </c>
      <c r="N365" s="213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214</v>
      </c>
      <c r="AT365" s="24" t="s">
        <v>261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185</v>
      </c>
      <c r="BM365" s="24" t="s">
        <v>754</v>
      </c>
    </row>
    <row r="366" s="1" customFormat="1" ht="16.5" customHeight="1">
      <c r="B366" s="47"/>
      <c r="C366" s="192" t="s">
        <v>317</v>
      </c>
      <c r="D366" s="192" t="s">
        <v>156</v>
      </c>
      <c r="E366" s="193" t="s">
        <v>755</v>
      </c>
      <c r="F366" s="194" t="s">
        <v>756</v>
      </c>
      <c r="G366" s="195" t="s">
        <v>159</v>
      </c>
      <c r="H366" s="196">
        <v>199.483</v>
      </c>
      <c r="I366" s="197"/>
      <c r="J366" s="198">
        <f>ROUND(I366*H366,2)</f>
        <v>0</v>
      </c>
      <c r="K366" s="194" t="s">
        <v>397</v>
      </c>
      <c r="L366" s="73"/>
      <c r="M366" s="199" t="s">
        <v>37</v>
      </c>
      <c r="N366" s="200" t="s">
        <v>53</v>
      </c>
      <c r="O366" s="48"/>
      <c r="P366" s="201">
        <f>O366*H366</f>
        <v>0</v>
      </c>
      <c r="Q366" s="201">
        <v>0</v>
      </c>
      <c r="R366" s="201">
        <f>Q366*H366</f>
        <v>0</v>
      </c>
      <c r="S366" s="201">
        <v>0</v>
      </c>
      <c r="T366" s="202">
        <f>S366*H366</f>
        <v>0</v>
      </c>
      <c r="AR366" s="24" t="s">
        <v>185</v>
      </c>
      <c r="AT366" s="24" t="s">
        <v>156</v>
      </c>
      <c r="AU366" s="24" t="s">
        <v>91</v>
      </c>
      <c r="AY366" s="24" t="s">
        <v>162</v>
      </c>
      <c r="BE366" s="203">
        <f>IF(N366="základní",J366,0)</f>
        <v>0</v>
      </c>
      <c r="BF366" s="203">
        <f>IF(N366="snížená",J366,0)</f>
        <v>0</v>
      </c>
      <c r="BG366" s="203">
        <f>IF(N366="zákl. přenesená",J366,0)</f>
        <v>0</v>
      </c>
      <c r="BH366" s="203">
        <f>IF(N366="sníž. přenesená",J366,0)</f>
        <v>0</v>
      </c>
      <c r="BI366" s="203">
        <f>IF(N366="nulová",J366,0)</f>
        <v>0</v>
      </c>
      <c r="BJ366" s="24" t="s">
        <v>24</v>
      </c>
      <c r="BK366" s="203">
        <f>ROUND(I366*H366,2)</f>
        <v>0</v>
      </c>
      <c r="BL366" s="24" t="s">
        <v>185</v>
      </c>
      <c r="BM366" s="24" t="s">
        <v>757</v>
      </c>
    </row>
    <row r="367" s="11" customFormat="1">
      <c r="B367" s="248"/>
      <c r="C367" s="249"/>
      <c r="D367" s="250" t="s">
        <v>398</v>
      </c>
      <c r="E367" s="251" t="s">
        <v>37</v>
      </c>
      <c r="F367" s="252" t="s">
        <v>758</v>
      </c>
      <c r="G367" s="249"/>
      <c r="H367" s="253">
        <v>199.483</v>
      </c>
      <c r="I367" s="254"/>
      <c r="J367" s="249"/>
      <c r="K367" s="249"/>
      <c r="L367" s="255"/>
      <c r="M367" s="256"/>
      <c r="N367" s="257"/>
      <c r="O367" s="257"/>
      <c r="P367" s="257"/>
      <c r="Q367" s="257"/>
      <c r="R367" s="257"/>
      <c r="S367" s="257"/>
      <c r="T367" s="258"/>
      <c r="AT367" s="259" t="s">
        <v>398</v>
      </c>
      <c r="AU367" s="259" t="s">
        <v>91</v>
      </c>
      <c r="AV367" s="11" t="s">
        <v>91</v>
      </c>
      <c r="AW367" s="11" t="s">
        <v>45</v>
      </c>
      <c r="AX367" s="11" t="s">
        <v>82</v>
      </c>
      <c r="AY367" s="259" t="s">
        <v>162</v>
      </c>
    </row>
    <row r="368" s="12" customFormat="1">
      <c r="B368" s="260"/>
      <c r="C368" s="261"/>
      <c r="D368" s="250" t="s">
        <v>398</v>
      </c>
      <c r="E368" s="262" t="s">
        <v>37</v>
      </c>
      <c r="F368" s="263" t="s">
        <v>401</v>
      </c>
      <c r="G368" s="261"/>
      <c r="H368" s="264">
        <v>199.483</v>
      </c>
      <c r="I368" s="265"/>
      <c r="J368" s="261"/>
      <c r="K368" s="261"/>
      <c r="L368" s="266"/>
      <c r="M368" s="267"/>
      <c r="N368" s="268"/>
      <c r="O368" s="268"/>
      <c r="P368" s="268"/>
      <c r="Q368" s="268"/>
      <c r="R368" s="268"/>
      <c r="S368" s="268"/>
      <c r="T368" s="269"/>
      <c r="AT368" s="270" t="s">
        <v>398</v>
      </c>
      <c r="AU368" s="270" t="s">
        <v>91</v>
      </c>
      <c r="AV368" s="12" t="s">
        <v>161</v>
      </c>
      <c r="AW368" s="12" t="s">
        <v>45</v>
      </c>
      <c r="AX368" s="12" t="s">
        <v>24</v>
      </c>
      <c r="AY368" s="270" t="s">
        <v>162</v>
      </c>
    </row>
    <row r="369" s="1" customFormat="1" ht="16.5" customHeight="1">
      <c r="B369" s="47"/>
      <c r="C369" s="192" t="s">
        <v>759</v>
      </c>
      <c r="D369" s="192" t="s">
        <v>156</v>
      </c>
      <c r="E369" s="193" t="s">
        <v>760</v>
      </c>
      <c r="F369" s="194" t="s">
        <v>761</v>
      </c>
      <c r="G369" s="195" t="s">
        <v>159</v>
      </c>
      <c r="H369" s="196">
        <v>399.78100000000001</v>
      </c>
      <c r="I369" s="197"/>
      <c r="J369" s="198">
        <f>ROUND(I369*H369,2)</f>
        <v>0</v>
      </c>
      <c r="K369" s="194" t="s">
        <v>397</v>
      </c>
      <c r="L369" s="73"/>
      <c r="M369" s="199" t="s">
        <v>37</v>
      </c>
      <c r="N369" s="200" t="s">
        <v>53</v>
      </c>
      <c r="O369" s="48"/>
      <c r="P369" s="201">
        <f>O369*H369</f>
        <v>0</v>
      </c>
      <c r="Q369" s="201">
        <v>0</v>
      </c>
      <c r="R369" s="201">
        <f>Q369*H369</f>
        <v>0</v>
      </c>
      <c r="S369" s="201">
        <v>0</v>
      </c>
      <c r="T369" s="202">
        <f>S369*H369</f>
        <v>0</v>
      </c>
      <c r="AR369" s="24" t="s">
        <v>185</v>
      </c>
      <c r="AT369" s="24" t="s">
        <v>156</v>
      </c>
      <c r="AU369" s="24" t="s">
        <v>91</v>
      </c>
      <c r="AY369" s="24" t="s">
        <v>162</v>
      </c>
      <c r="BE369" s="203">
        <f>IF(N369="základní",J369,0)</f>
        <v>0</v>
      </c>
      <c r="BF369" s="203">
        <f>IF(N369="snížená",J369,0)</f>
        <v>0</v>
      </c>
      <c r="BG369" s="203">
        <f>IF(N369="zákl. přenesená",J369,0)</f>
        <v>0</v>
      </c>
      <c r="BH369" s="203">
        <f>IF(N369="sníž. přenesená",J369,0)</f>
        <v>0</v>
      </c>
      <c r="BI369" s="203">
        <f>IF(N369="nulová",J369,0)</f>
        <v>0</v>
      </c>
      <c r="BJ369" s="24" t="s">
        <v>24</v>
      </c>
      <c r="BK369" s="203">
        <f>ROUND(I369*H369,2)</f>
        <v>0</v>
      </c>
      <c r="BL369" s="24" t="s">
        <v>185</v>
      </c>
      <c r="BM369" s="24" t="s">
        <v>762</v>
      </c>
    </row>
    <row r="370" s="11" customFormat="1">
      <c r="B370" s="248"/>
      <c r="C370" s="249"/>
      <c r="D370" s="250" t="s">
        <v>398</v>
      </c>
      <c r="E370" s="251" t="s">
        <v>37</v>
      </c>
      <c r="F370" s="252" t="s">
        <v>763</v>
      </c>
      <c r="G370" s="249"/>
      <c r="H370" s="253">
        <v>176.053</v>
      </c>
      <c r="I370" s="254"/>
      <c r="J370" s="249"/>
      <c r="K370" s="249"/>
      <c r="L370" s="255"/>
      <c r="M370" s="256"/>
      <c r="N370" s="257"/>
      <c r="O370" s="257"/>
      <c r="P370" s="257"/>
      <c r="Q370" s="257"/>
      <c r="R370" s="257"/>
      <c r="S370" s="257"/>
      <c r="T370" s="258"/>
      <c r="AT370" s="259" t="s">
        <v>398</v>
      </c>
      <c r="AU370" s="259" t="s">
        <v>91</v>
      </c>
      <c r="AV370" s="11" t="s">
        <v>91</v>
      </c>
      <c r="AW370" s="11" t="s">
        <v>45</v>
      </c>
      <c r="AX370" s="11" t="s">
        <v>82</v>
      </c>
      <c r="AY370" s="259" t="s">
        <v>162</v>
      </c>
    </row>
    <row r="371" s="11" customFormat="1">
      <c r="B371" s="248"/>
      <c r="C371" s="249"/>
      <c r="D371" s="250" t="s">
        <v>398</v>
      </c>
      <c r="E371" s="251" t="s">
        <v>37</v>
      </c>
      <c r="F371" s="252" t="s">
        <v>764</v>
      </c>
      <c r="G371" s="249"/>
      <c r="H371" s="253">
        <v>19.683</v>
      </c>
      <c r="I371" s="254"/>
      <c r="J371" s="249"/>
      <c r="K371" s="249"/>
      <c r="L371" s="255"/>
      <c r="M371" s="256"/>
      <c r="N371" s="257"/>
      <c r="O371" s="257"/>
      <c r="P371" s="257"/>
      <c r="Q371" s="257"/>
      <c r="R371" s="257"/>
      <c r="S371" s="257"/>
      <c r="T371" s="258"/>
      <c r="AT371" s="259" t="s">
        <v>398</v>
      </c>
      <c r="AU371" s="259" t="s">
        <v>91</v>
      </c>
      <c r="AV371" s="11" t="s">
        <v>91</v>
      </c>
      <c r="AW371" s="11" t="s">
        <v>45</v>
      </c>
      <c r="AX371" s="11" t="s">
        <v>82</v>
      </c>
      <c r="AY371" s="259" t="s">
        <v>162</v>
      </c>
    </row>
    <row r="372" s="11" customFormat="1">
      <c r="B372" s="248"/>
      <c r="C372" s="249"/>
      <c r="D372" s="250" t="s">
        <v>398</v>
      </c>
      <c r="E372" s="251" t="s">
        <v>37</v>
      </c>
      <c r="F372" s="252" t="s">
        <v>765</v>
      </c>
      <c r="G372" s="249"/>
      <c r="H372" s="253">
        <v>204.04499999999999</v>
      </c>
      <c r="I372" s="254"/>
      <c r="J372" s="249"/>
      <c r="K372" s="249"/>
      <c r="L372" s="255"/>
      <c r="M372" s="256"/>
      <c r="N372" s="257"/>
      <c r="O372" s="257"/>
      <c r="P372" s="257"/>
      <c r="Q372" s="257"/>
      <c r="R372" s="257"/>
      <c r="S372" s="257"/>
      <c r="T372" s="258"/>
      <c r="AT372" s="259" t="s">
        <v>398</v>
      </c>
      <c r="AU372" s="259" t="s">
        <v>91</v>
      </c>
      <c r="AV372" s="11" t="s">
        <v>91</v>
      </c>
      <c r="AW372" s="11" t="s">
        <v>45</v>
      </c>
      <c r="AX372" s="11" t="s">
        <v>82</v>
      </c>
      <c r="AY372" s="259" t="s">
        <v>162</v>
      </c>
    </row>
    <row r="373" s="12" customFormat="1">
      <c r="B373" s="260"/>
      <c r="C373" s="261"/>
      <c r="D373" s="250" t="s">
        <v>398</v>
      </c>
      <c r="E373" s="262" t="s">
        <v>37</v>
      </c>
      <c r="F373" s="263" t="s">
        <v>401</v>
      </c>
      <c r="G373" s="261"/>
      <c r="H373" s="264">
        <v>399.78100000000001</v>
      </c>
      <c r="I373" s="265"/>
      <c r="J373" s="261"/>
      <c r="K373" s="261"/>
      <c r="L373" s="266"/>
      <c r="M373" s="267"/>
      <c r="N373" s="268"/>
      <c r="O373" s="268"/>
      <c r="P373" s="268"/>
      <c r="Q373" s="268"/>
      <c r="R373" s="268"/>
      <c r="S373" s="268"/>
      <c r="T373" s="269"/>
      <c r="AT373" s="270" t="s">
        <v>398</v>
      </c>
      <c r="AU373" s="270" t="s">
        <v>91</v>
      </c>
      <c r="AV373" s="12" t="s">
        <v>161</v>
      </c>
      <c r="AW373" s="12" t="s">
        <v>45</v>
      </c>
      <c r="AX373" s="12" t="s">
        <v>24</v>
      </c>
      <c r="AY373" s="270" t="s">
        <v>162</v>
      </c>
    </row>
    <row r="374" s="1" customFormat="1" ht="16.5" customHeight="1">
      <c r="B374" s="47"/>
      <c r="C374" s="204" t="s">
        <v>34</v>
      </c>
      <c r="D374" s="204" t="s">
        <v>261</v>
      </c>
      <c r="E374" s="205" t="s">
        <v>766</v>
      </c>
      <c r="F374" s="206" t="s">
        <v>767</v>
      </c>
      <c r="G374" s="207" t="s">
        <v>159</v>
      </c>
      <c r="H374" s="208">
        <v>459.74799999999999</v>
      </c>
      <c r="I374" s="209"/>
      <c r="J374" s="210">
        <f>ROUND(I374*H374,2)</f>
        <v>0</v>
      </c>
      <c r="K374" s="206" t="s">
        <v>397</v>
      </c>
      <c r="L374" s="211"/>
      <c r="M374" s="212" t="s">
        <v>37</v>
      </c>
      <c r="N374" s="213" t="s">
        <v>53</v>
      </c>
      <c r="O374" s="48"/>
      <c r="P374" s="201">
        <f>O374*H374</f>
        <v>0</v>
      </c>
      <c r="Q374" s="201">
        <v>0</v>
      </c>
      <c r="R374" s="201">
        <f>Q374*H374</f>
        <v>0</v>
      </c>
      <c r="S374" s="201">
        <v>0</v>
      </c>
      <c r="T374" s="202">
        <f>S374*H374</f>
        <v>0</v>
      </c>
      <c r="AR374" s="24" t="s">
        <v>214</v>
      </c>
      <c r="AT374" s="24" t="s">
        <v>261</v>
      </c>
      <c r="AU374" s="24" t="s">
        <v>91</v>
      </c>
      <c r="AY374" s="24" t="s">
        <v>162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24</v>
      </c>
      <c r="BK374" s="203">
        <f>ROUND(I374*H374,2)</f>
        <v>0</v>
      </c>
      <c r="BL374" s="24" t="s">
        <v>185</v>
      </c>
      <c r="BM374" s="24" t="s">
        <v>768</v>
      </c>
    </row>
    <row r="375" s="1" customFormat="1" ht="25.5" customHeight="1">
      <c r="B375" s="47"/>
      <c r="C375" s="192" t="s">
        <v>769</v>
      </c>
      <c r="D375" s="192" t="s">
        <v>156</v>
      </c>
      <c r="E375" s="193" t="s">
        <v>770</v>
      </c>
      <c r="F375" s="194" t="s">
        <v>771</v>
      </c>
      <c r="G375" s="195" t="s">
        <v>196</v>
      </c>
      <c r="H375" s="196">
        <v>2.6160000000000001</v>
      </c>
      <c r="I375" s="197"/>
      <c r="J375" s="198">
        <f>ROUND(I375*H375,2)</f>
        <v>0</v>
      </c>
      <c r="K375" s="194" t="s">
        <v>397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185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185</v>
      </c>
      <c r="BM375" s="24" t="s">
        <v>772</v>
      </c>
    </row>
    <row r="376" s="10" customFormat="1" ht="29.88" customHeight="1">
      <c r="B376" s="232"/>
      <c r="C376" s="233"/>
      <c r="D376" s="234" t="s">
        <v>81</v>
      </c>
      <c r="E376" s="246" t="s">
        <v>773</v>
      </c>
      <c r="F376" s="246" t="s">
        <v>774</v>
      </c>
      <c r="G376" s="233"/>
      <c r="H376" s="233"/>
      <c r="I376" s="236"/>
      <c r="J376" s="247">
        <f>BK376</f>
        <v>0</v>
      </c>
      <c r="K376" s="233"/>
      <c r="L376" s="238"/>
      <c r="M376" s="239"/>
      <c r="N376" s="240"/>
      <c r="O376" s="240"/>
      <c r="P376" s="241">
        <f>SUM(P377:P398)</f>
        <v>0</v>
      </c>
      <c r="Q376" s="240"/>
      <c r="R376" s="241">
        <f>SUM(R377:R398)</f>
        <v>0</v>
      </c>
      <c r="S376" s="240"/>
      <c r="T376" s="242">
        <f>SUM(T377:T398)</f>
        <v>0</v>
      </c>
      <c r="AR376" s="243" t="s">
        <v>91</v>
      </c>
      <c r="AT376" s="244" t="s">
        <v>81</v>
      </c>
      <c r="AU376" s="244" t="s">
        <v>24</v>
      </c>
      <c r="AY376" s="243" t="s">
        <v>162</v>
      </c>
      <c r="BK376" s="245">
        <f>SUM(BK377:BK398)</f>
        <v>0</v>
      </c>
    </row>
    <row r="377" s="1" customFormat="1" ht="25.5" customHeight="1">
      <c r="B377" s="47"/>
      <c r="C377" s="192" t="s">
        <v>323</v>
      </c>
      <c r="D377" s="192" t="s">
        <v>156</v>
      </c>
      <c r="E377" s="193" t="s">
        <v>775</v>
      </c>
      <c r="F377" s="194" t="s">
        <v>776</v>
      </c>
      <c r="G377" s="195" t="s">
        <v>159</v>
      </c>
      <c r="H377" s="196">
        <v>195.136</v>
      </c>
      <c r="I377" s="197"/>
      <c r="J377" s="198">
        <f>ROUND(I377*H377,2)</f>
        <v>0</v>
      </c>
      <c r="K377" s="194" t="s">
        <v>397</v>
      </c>
      <c r="L377" s="73"/>
      <c r="M377" s="199" t="s">
        <v>37</v>
      </c>
      <c r="N377" s="200" t="s">
        <v>53</v>
      </c>
      <c r="O377" s="48"/>
      <c r="P377" s="201">
        <f>O377*H377</f>
        <v>0</v>
      </c>
      <c r="Q377" s="201">
        <v>0</v>
      </c>
      <c r="R377" s="201">
        <f>Q377*H377</f>
        <v>0</v>
      </c>
      <c r="S377" s="201">
        <v>0</v>
      </c>
      <c r="T377" s="202">
        <f>S377*H377</f>
        <v>0</v>
      </c>
      <c r="AR377" s="24" t="s">
        <v>185</v>
      </c>
      <c r="AT377" s="24" t="s">
        <v>156</v>
      </c>
      <c r="AU377" s="24" t="s">
        <v>91</v>
      </c>
      <c r="AY377" s="24" t="s">
        <v>162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24</v>
      </c>
      <c r="BK377" s="203">
        <f>ROUND(I377*H377,2)</f>
        <v>0</v>
      </c>
      <c r="BL377" s="24" t="s">
        <v>185</v>
      </c>
      <c r="BM377" s="24" t="s">
        <v>777</v>
      </c>
    </row>
    <row r="378" s="11" customFormat="1">
      <c r="B378" s="248"/>
      <c r="C378" s="249"/>
      <c r="D378" s="250" t="s">
        <v>398</v>
      </c>
      <c r="E378" s="251" t="s">
        <v>37</v>
      </c>
      <c r="F378" s="252" t="s">
        <v>763</v>
      </c>
      <c r="G378" s="249"/>
      <c r="H378" s="253">
        <v>176.053</v>
      </c>
      <c r="I378" s="254"/>
      <c r="J378" s="249"/>
      <c r="K378" s="249"/>
      <c r="L378" s="255"/>
      <c r="M378" s="256"/>
      <c r="N378" s="257"/>
      <c r="O378" s="257"/>
      <c r="P378" s="257"/>
      <c r="Q378" s="257"/>
      <c r="R378" s="257"/>
      <c r="S378" s="257"/>
      <c r="T378" s="258"/>
      <c r="AT378" s="259" t="s">
        <v>398</v>
      </c>
      <c r="AU378" s="259" t="s">
        <v>91</v>
      </c>
      <c r="AV378" s="11" t="s">
        <v>91</v>
      </c>
      <c r="AW378" s="11" t="s">
        <v>45</v>
      </c>
      <c r="AX378" s="11" t="s">
        <v>82</v>
      </c>
      <c r="AY378" s="259" t="s">
        <v>162</v>
      </c>
    </row>
    <row r="379" s="11" customFormat="1">
      <c r="B379" s="248"/>
      <c r="C379" s="249"/>
      <c r="D379" s="250" t="s">
        <v>398</v>
      </c>
      <c r="E379" s="251" t="s">
        <v>37</v>
      </c>
      <c r="F379" s="252" t="s">
        <v>778</v>
      </c>
      <c r="G379" s="249"/>
      <c r="H379" s="253">
        <v>19.082999999999998</v>
      </c>
      <c r="I379" s="254"/>
      <c r="J379" s="249"/>
      <c r="K379" s="249"/>
      <c r="L379" s="255"/>
      <c r="M379" s="256"/>
      <c r="N379" s="257"/>
      <c r="O379" s="257"/>
      <c r="P379" s="257"/>
      <c r="Q379" s="257"/>
      <c r="R379" s="257"/>
      <c r="S379" s="257"/>
      <c r="T379" s="258"/>
      <c r="AT379" s="259" t="s">
        <v>398</v>
      </c>
      <c r="AU379" s="259" t="s">
        <v>91</v>
      </c>
      <c r="AV379" s="11" t="s">
        <v>91</v>
      </c>
      <c r="AW379" s="11" t="s">
        <v>45</v>
      </c>
      <c r="AX379" s="11" t="s">
        <v>82</v>
      </c>
      <c r="AY379" s="259" t="s">
        <v>162</v>
      </c>
    </row>
    <row r="380" s="12" customFormat="1">
      <c r="B380" s="260"/>
      <c r="C380" s="261"/>
      <c r="D380" s="250" t="s">
        <v>398</v>
      </c>
      <c r="E380" s="262" t="s">
        <v>37</v>
      </c>
      <c r="F380" s="263" t="s">
        <v>401</v>
      </c>
      <c r="G380" s="261"/>
      <c r="H380" s="264">
        <v>195.136</v>
      </c>
      <c r="I380" s="265"/>
      <c r="J380" s="261"/>
      <c r="K380" s="261"/>
      <c r="L380" s="266"/>
      <c r="M380" s="267"/>
      <c r="N380" s="268"/>
      <c r="O380" s="268"/>
      <c r="P380" s="268"/>
      <c r="Q380" s="268"/>
      <c r="R380" s="268"/>
      <c r="S380" s="268"/>
      <c r="T380" s="269"/>
      <c r="AT380" s="270" t="s">
        <v>398</v>
      </c>
      <c r="AU380" s="270" t="s">
        <v>91</v>
      </c>
      <c r="AV380" s="12" t="s">
        <v>161</v>
      </c>
      <c r="AW380" s="12" t="s">
        <v>45</v>
      </c>
      <c r="AX380" s="12" t="s">
        <v>24</v>
      </c>
      <c r="AY380" s="270" t="s">
        <v>162</v>
      </c>
    </row>
    <row r="381" s="1" customFormat="1" ht="16.5" customHeight="1">
      <c r="B381" s="47"/>
      <c r="C381" s="204" t="s">
        <v>779</v>
      </c>
      <c r="D381" s="204" t="s">
        <v>261</v>
      </c>
      <c r="E381" s="205" t="s">
        <v>780</v>
      </c>
      <c r="F381" s="206" t="s">
        <v>781</v>
      </c>
      <c r="G381" s="207" t="s">
        <v>159</v>
      </c>
      <c r="H381" s="208">
        <v>199.03899999999999</v>
      </c>
      <c r="I381" s="209"/>
      <c r="J381" s="210">
        <f>ROUND(I381*H381,2)</f>
        <v>0</v>
      </c>
      <c r="K381" s="206" t="s">
        <v>397</v>
      </c>
      <c r="L381" s="211"/>
      <c r="M381" s="212" t="s">
        <v>37</v>
      </c>
      <c r="N381" s="213" t="s">
        <v>53</v>
      </c>
      <c r="O381" s="48"/>
      <c r="P381" s="201">
        <f>O381*H381</f>
        <v>0</v>
      </c>
      <c r="Q381" s="201">
        <v>0</v>
      </c>
      <c r="R381" s="201">
        <f>Q381*H381</f>
        <v>0</v>
      </c>
      <c r="S381" s="201">
        <v>0</v>
      </c>
      <c r="T381" s="202">
        <f>S381*H381</f>
        <v>0</v>
      </c>
      <c r="AR381" s="24" t="s">
        <v>214</v>
      </c>
      <c r="AT381" s="24" t="s">
        <v>261</v>
      </c>
      <c r="AU381" s="24" t="s">
        <v>91</v>
      </c>
      <c r="AY381" s="24" t="s">
        <v>162</v>
      </c>
      <c r="BE381" s="203">
        <f>IF(N381="základní",J381,0)</f>
        <v>0</v>
      </c>
      <c r="BF381" s="203">
        <f>IF(N381="snížená",J381,0)</f>
        <v>0</v>
      </c>
      <c r="BG381" s="203">
        <f>IF(N381="zákl. přenesená",J381,0)</f>
        <v>0</v>
      </c>
      <c r="BH381" s="203">
        <f>IF(N381="sníž. přenesená",J381,0)</f>
        <v>0</v>
      </c>
      <c r="BI381" s="203">
        <f>IF(N381="nulová",J381,0)</f>
        <v>0</v>
      </c>
      <c r="BJ381" s="24" t="s">
        <v>24</v>
      </c>
      <c r="BK381" s="203">
        <f>ROUND(I381*H381,2)</f>
        <v>0</v>
      </c>
      <c r="BL381" s="24" t="s">
        <v>185</v>
      </c>
      <c r="BM381" s="24" t="s">
        <v>782</v>
      </c>
    </row>
    <row r="382" s="1" customFormat="1" ht="25.5" customHeight="1">
      <c r="B382" s="47"/>
      <c r="C382" s="192" t="s">
        <v>571</v>
      </c>
      <c r="D382" s="192" t="s">
        <v>156</v>
      </c>
      <c r="E382" s="193" t="s">
        <v>783</v>
      </c>
      <c r="F382" s="194" t="s">
        <v>784</v>
      </c>
      <c r="G382" s="195" t="s">
        <v>159</v>
      </c>
      <c r="H382" s="196">
        <v>97.566999999999993</v>
      </c>
      <c r="I382" s="197"/>
      <c r="J382" s="198">
        <f>ROUND(I382*H382,2)</f>
        <v>0</v>
      </c>
      <c r="K382" s="194" t="s">
        <v>397</v>
      </c>
      <c r="L382" s="73"/>
      <c r="M382" s="199" t="s">
        <v>37</v>
      </c>
      <c r="N382" s="200" t="s">
        <v>53</v>
      </c>
      <c r="O382" s="48"/>
      <c r="P382" s="201">
        <f>O382*H382</f>
        <v>0</v>
      </c>
      <c r="Q382" s="201">
        <v>0</v>
      </c>
      <c r="R382" s="201">
        <f>Q382*H382</f>
        <v>0</v>
      </c>
      <c r="S382" s="201">
        <v>0</v>
      </c>
      <c r="T382" s="202">
        <f>S382*H382</f>
        <v>0</v>
      </c>
      <c r="AR382" s="24" t="s">
        <v>185</v>
      </c>
      <c r="AT382" s="24" t="s">
        <v>156</v>
      </c>
      <c r="AU382" s="24" t="s">
        <v>91</v>
      </c>
      <c r="AY382" s="24" t="s">
        <v>162</v>
      </c>
      <c r="BE382" s="203">
        <f>IF(N382="základní",J382,0)</f>
        <v>0</v>
      </c>
      <c r="BF382" s="203">
        <f>IF(N382="snížená",J382,0)</f>
        <v>0</v>
      </c>
      <c r="BG382" s="203">
        <f>IF(N382="zákl. přenesená",J382,0)</f>
        <v>0</v>
      </c>
      <c r="BH382" s="203">
        <f>IF(N382="sníž. přenesená",J382,0)</f>
        <v>0</v>
      </c>
      <c r="BI382" s="203">
        <f>IF(N382="nulová",J382,0)</f>
        <v>0</v>
      </c>
      <c r="BJ382" s="24" t="s">
        <v>24</v>
      </c>
      <c r="BK382" s="203">
        <f>ROUND(I382*H382,2)</f>
        <v>0</v>
      </c>
      <c r="BL382" s="24" t="s">
        <v>185</v>
      </c>
      <c r="BM382" s="24" t="s">
        <v>785</v>
      </c>
    </row>
    <row r="383" s="11" customFormat="1">
      <c r="B383" s="248"/>
      <c r="C383" s="249"/>
      <c r="D383" s="250" t="s">
        <v>398</v>
      </c>
      <c r="E383" s="251" t="s">
        <v>37</v>
      </c>
      <c r="F383" s="252" t="s">
        <v>786</v>
      </c>
      <c r="G383" s="249"/>
      <c r="H383" s="253">
        <v>88.025999999999996</v>
      </c>
      <c r="I383" s="254"/>
      <c r="J383" s="249"/>
      <c r="K383" s="249"/>
      <c r="L383" s="255"/>
      <c r="M383" s="256"/>
      <c r="N383" s="257"/>
      <c r="O383" s="257"/>
      <c r="P383" s="257"/>
      <c r="Q383" s="257"/>
      <c r="R383" s="257"/>
      <c r="S383" s="257"/>
      <c r="T383" s="258"/>
      <c r="AT383" s="259" t="s">
        <v>398</v>
      </c>
      <c r="AU383" s="259" t="s">
        <v>91</v>
      </c>
      <c r="AV383" s="11" t="s">
        <v>91</v>
      </c>
      <c r="AW383" s="11" t="s">
        <v>45</v>
      </c>
      <c r="AX383" s="11" t="s">
        <v>82</v>
      </c>
      <c r="AY383" s="259" t="s">
        <v>162</v>
      </c>
    </row>
    <row r="384" s="11" customFormat="1">
      <c r="B384" s="248"/>
      <c r="C384" s="249"/>
      <c r="D384" s="250" t="s">
        <v>398</v>
      </c>
      <c r="E384" s="251" t="s">
        <v>37</v>
      </c>
      <c r="F384" s="252" t="s">
        <v>787</v>
      </c>
      <c r="G384" s="249"/>
      <c r="H384" s="253">
        <v>9.5410000000000004</v>
      </c>
      <c r="I384" s="254"/>
      <c r="J384" s="249"/>
      <c r="K384" s="249"/>
      <c r="L384" s="255"/>
      <c r="M384" s="256"/>
      <c r="N384" s="257"/>
      <c r="O384" s="257"/>
      <c r="P384" s="257"/>
      <c r="Q384" s="257"/>
      <c r="R384" s="257"/>
      <c r="S384" s="257"/>
      <c r="T384" s="258"/>
      <c r="AT384" s="259" t="s">
        <v>398</v>
      </c>
      <c r="AU384" s="259" t="s">
        <v>91</v>
      </c>
      <c r="AV384" s="11" t="s">
        <v>91</v>
      </c>
      <c r="AW384" s="11" t="s">
        <v>45</v>
      </c>
      <c r="AX384" s="11" t="s">
        <v>82</v>
      </c>
      <c r="AY384" s="259" t="s">
        <v>162</v>
      </c>
    </row>
    <row r="385" s="12" customFormat="1">
      <c r="B385" s="260"/>
      <c r="C385" s="261"/>
      <c r="D385" s="250" t="s">
        <v>398</v>
      </c>
      <c r="E385" s="262" t="s">
        <v>37</v>
      </c>
      <c r="F385" s="263" t="s">
        <v>401</v>
      </c>
      <c r="G385" s="261"/>
      <c r="H385" s="264">
        <v>97.566999999999993</v>
      </c>
      <c r="I385" s="265"/>
      <c r="J385" s="261"/>
      <c r="K385" s="261"/>
      <c r="L385" s="266"/>
      <c r="M385" s="267"/>
      <c r="N385" s="268"/>
      <c r="O385" s="268"/>
      <c r="P385" s="268"/>
      <c r="Q385" s="268"/>
      <c r="R385" s="268"/>
      <c r="S385" s="268"/>
      <c r="T385" s="269"/>
      <c r="AT385" s="270" t="s">
        <v>398</v>
      </c>
      <c r="AU385" s="270" t="s">
        <v>91</v>
      </c>
      <c r="AV385" s="12" t="s">
        <v>161</v>
      </c>
      <c r="AW385" s="12" t="s">
        <v>45</v>
      </c>
      <c r="AX385" s="12" t="s">
        <v>24</v>
      </c>
      <c r="AY385" s="270" t="s">
        <v>162</v>
      </c>
    </row>
    <row r="386" s="1" customFormat="1" ht="16.5" customHeight="1">
      <c r="B386" s="47"/>
      <c r="C386" s="204" t="s">
        <v>788</v>
      </c>
      <c r="D386" s="204" t="s">
        <v>261</v>
      </c>
      <c r="E386" s="205" t="s">
        <v>789</v>
      </c>
      <c r="F386" s="206" t="s">
        <v>790</v>
      </c>
      <c r="G386" s="207" t="s">
        <v>159</v>
      </c>
      <c r="H386" s="208">
        <v>99.518000000000001</v>
      </c>
      <c r="I386" s="209"/>
      <c r="J386" s="210">
        <f>ROUND(I386*H386,2)</f>
        <v>0</v>
      </c>
      <c r="K386" s="206" t="s">
        <v>397</v>
      </c>
      <c r="L386" s="211"/>
      <c r="M386" s="212" t="s">
        <v>37</v>
      </c>
      <c r="N386" s="213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214</v>
      </c>
      <c r="AT386" s="24" t="s">
        <v>261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185</v>
      </c>
      <c r="BM386" s="24" t="s">
        <v>791</v>
      </c>
    </row>
    <row r="387" s="1" customFormat="1" ht="16.5" customHeight="1">
      <c r="B387" s="47"/>
      <c r="C387" s="192" t="s">
        <v>330</v>
      </c>
      <c r="D387" s="192" t="s">
        <v>156</v>
      </c>
      <c r="E387" s="193" t="s">
        <v>792</v>
      </c>
      <c r="F387" s="194" t="s">
        <v>793</v>
      </c>
      <c r="G387" s="195" t="s">
        <v>207</v>
      </c>
      <c r="H387" s="196">
        <v>119.375</v>
      </c>
      <c r="I387" s="197"/>
      <c r="J387" s="198">
        <f>ROUND(I387*H387,2)</f>
        <v>0</v>
      </c>
      <c r="K387" s="194" t="s">
        <v>397</v>
      </c>
      <c r="L387" s="73"/>
      <c r="M387" s="199" t="s">
        <v>37</v>
      </c>
      <c r="N387" s="200" t="s">
        <v>53</v>
      </c>
      <c r="O387" s="48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4" t="s">
        <v>185</v>
      </c>
      <c r="AT387" s="24" t="s">
        <v>156</v>
      </c>
      <c r="AU387" s="24" t="s">
        <v>91</v>
      </c>
      <c r="AY387" s="24" t="s">
        <v>162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4" t="s">
        <v>24</v>
      </c>
      <c r="BK387" s="203">
        <f>ROUND(I387*H387,2)</f>
        <v>0</v>
      </c>
      <c r="BL387" s="24" t="s">
        <v>185</v>
      </c>
      <c r="BM387" s="24" t="s">
        <v>794</v>
      </c>
    </row>
    <row r="388" s="11" customFormat="1">
      <c r="B388" s="248"/>
      <c r="C388" s="249"/>
      <c r="D388" s="250" t="s">
        <v>398</v>
      </c>
      <c r="E388" s="251" t="s">
        <v>37</v>
      </c>
      <c r="F388" s="252" t="s">
        <v>795</v>
      </c>
      <c r="G388" s="249"/>
      <c r="H388" s="253">
        <v>81.275000000000006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398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1" customFormat="1">
      <c r="B389" s="248"/>
      <c r="C389" s="249"/>
      <c r="D389" s="250" t="s">
        <v>398</v>
      </c>
      <c r="E389" s="251" t="s">
        <v>37</v>
      </c>
      <c r="F389" s="252" t="s">
        <v>796</v>
      </c>
      <c r="G389" s="249"/>
      <c r="H389" s="253">
        <v>38.100000000000001</v>
      </c>
      <c r="I389" s="254"/>
      <c r="J389" s="249"/>
      <c r="K389" s="249"/>
      <c r="L389" s="255"/>
      <c r="M389" s="256"/>
      <c r="N389" s="257"/>
      <c r="O389" s="257"/>
      <c r="P389" s="257"/>
      <c r="Q389" s="257"/>
      <c r="R389" s="257"/>
      <c r="S389" s="257"/>
      <c r="T389" s="258"/>
      <c r="AT389" s="259" t="s">
        <v>398</v>
      </c>
      <c r="AU389" s="259" t="s">
        <v>91</v>
      </c>
      <c r="AV389" s="11" t="s">
        <v>91</v>
      </c>
      <c r="AW389" s="11" t="s">
        <v>45</v>
      </c>
      <c r="AX389" s="11" t="s">
        <v>82</v>
      </c>
      <c r="AY389" s="259" t="s">
        <v>162</v>
      </c>
    </row>
    <row r="390" s="12" customFormat="1">
      <c r="B390" s="260"/>
      <c r="C390" s="261"/>
      <c r="D390" s="250" t="s">
        <v>398</v>
      </c>
      <c r="E390" s="262" t="s">
        <v>37</v>
      </c>
      <c r="F390" s="263" t="s">
        <v>401</v>
      </c>
      <c r="G390" s="261"/>
      <c r="H390" s="264">
        <v>119.375</v>
      </c>
      <c r="I390" s="265"/>
      <c r="J390" s="261"/>
      <c r="K390" s="261"/>
      <c r="L390" s="266"/>
      <c r="M390" s="267"/>
      <c r="N390" s="268"/>
      <c r="O390" s="268"/>
      <c r="P390" s="268"/>
      <c r="Q390" s="268"/>
      <c r="R390" s="268"/>
      <c r="S390" s="268"/>
      <c r="T390" s="269"/>
      <c r="AT390" s="270" t="s">
        <v>398</v>
      </c>
      <c r="AU390" s="270" t="s">
        <v>91</v>
      </c>
      <c r="AV390" s="12" t="s">
        <v>161</v>
      </c>
      <c r="AW390" s="12" t="s">
        <v>45</v>
      </c>
      <c r="AX390" s="12" t="s">
        <v>24</v>
      </c>
      <c r="AY390" s="270" t="s">
        <v>162</v>
      </c>
    </row>
    <row r="391" s="1" customFormat="1" ht="16.5" customHeight="1">
      <c r="B391" s="47"/>
      <c r="C391" s="204" t="s">
        <v>797</v>
      </c>
      <c r="D391" s="204" t="s">
        <v>261</v>
      </c>
      <c r="E391" s="205" t="s">
        <v>798</v>
      </c>
      <c r="F391" s="206" t="s">
        <v>799</v>
      </c>
      <c r="G391" s="207" t="s">
        <v>159</v>
      </c>
      <c r="H391" s="208">
        <v>17.905999999999999</v>
      </c>
      <c r="I391" s="209"/>
      <c r="J391" s="210">
        <f>ROUND(I391*H391,2)</f>
        <v>0</v>
      </c>
      <c r="K391" s="206" t="s">
        <v>397</v>
      </c>
      <c r="L391" s="211"/>
      <c r="M391" s="212" t="s">
        <v>37</v>
      </c>
      <c r="N391" s="213" t="s">
        <v>53</v>
      </c>
      <c r="O391" s="48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4" t="s">
        <v>214</v>
      </c>
      <c r="AT391" s="24" t="s">
        <v>261</v>
      </c>
      <c r="AU391" s="24" t="s">
        <v>91</v>
      </c>
      <c r="AY391" s="24" t="s">
        <v>162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4" t="s">
        <v>24</v>
      </c>
      <c r="BK391" s="203">
        <f>ROUND(I391*H391,2)</f>
        <v>0</v>
      </c>
      <c r="BL391" s="24" t="s">
        <v>185</v>
      </c>
      <c r="BM391" s="24" t="s">
        <v>800</v>
      </c>
    </row>
    <row r="392" s="11" customFormat="1">
      <c r="B392" s="248"/>
      <c r="C392" s="249"/>
      <c r="D392" s="250" t="s">
        <v>398</v>
      </c>
      <c r="E392" s="251" t="s">
        <v>37</v>
      </c>
      <c r="F392" s="252" t="s">
        <v>801</v>
      </c>
      <c r="G392" s="249"/>
      <c r="H392" s="253">
        <v>17.905999999999999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398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2" customFormat="1">
      <c r="B393" s="260"/>
      <c r="C393" s="261"/>
      <c r="D393" s="250" t="s">
        <v>398</v>
      </c>
      <c r="E393" s="262" t="s">
        <v>37</v>
      </c>
      <c r="F393" s="263" t="s">
        <v>401</v>
      </c>
      <c r="G393" s="261"/>
      <c r="H393" s="264">
        <v>17.905999999999999</v>
      </c>
      <c r="I393" s="265"/>
      <c r="J393" s="261"/>
      <c r="K393" s="261"/>
      <c r="L393" s="266"/>
      <c r="M393" s="267"/>
      <c r="N393" s="268"/>
      <c r="O393" s="268"/>
      <c r="P393" s="268"/>
      <c r="Q393" s="268"/>
      <c r="R393" s="268"/>
      <c r="S393" s="268"/>
      <c r="T393" s="269"/>
      <c r="AT393" s="270" t="s">
        <v>398</v>
      </c>
      <c r="AU393" s="270" t="s">
        <v>91</v>
      </c>
      <c r="AV393" s="12" t="s">
        <v>161</v>
      </c>
      <c r="AW393" s="12" t="s">
        <v>45</v>
      </c>
      <c r="AX393" s="12" t="s">
        <v>24</v>
      </c>
      <c r="AY393" s="270" t="s">
        <v>162</v>
      </c>
    </row>
    <row r="394" s="1" customFormat="1" ht="25.5" customHeight="1">
      <c r="B394" s="47"/>
      <c r="C394" s="192" t="s">
        <v>333</v>
      </c>
      <c r="D394" s="192" t="s">
        <v>156</v>
      </c>
      <c r="E394" s="193" t="s">
        <v>802</v>
      </c>
      <c r="F394" s="194" t="s">
        <v>803</v>
      </c>
      <c r="G394" s="195" t="s">
        <v>159</v>
      </c>
      <c r="H394" s="196">
        <v>97.566999999999993</v>
      </c>
      <c r="I394" s="197"/>
      <c r="J394" s="198">
        <f>ROUND(I394*H394,2)</f>
        <v>0</v>
      </c>
      <c r="K394" s="194" t="s">
        <v>397</v>
      </c>
      <c r="L394" s="73"/>
      <c r="M394" s="199" t="s">
        <v>37</v>
      </c>
      <c r="N394" s="200" t="s">
        <v>53</v>
      </c>
      <c r="O394" s="48"/>
      <c r="P394" s="201">
        <f>O394*H394</f>
        <v>0</v>
      </c>
      <c r="Q394" s="201">
        <v>0</v>
      </c>
      <c r="R394" s="201">
        <f>Q394*H394</f>
        <v>0</v>
      </c>
      <c r="S394" s="201">
        <v>0</v>
      </c>
      <c r="T394" s="202">
        <f>S394*H394</f>
        <v>0</v>
      </c>
      <c r="AR394" s="24" t="s">
        <v>185</v>
      </c>
      <c r="AT394" s="24" t="s">
        <v>156</v>
      </c>
      <c r="AU394" s="24" t="s">
        <v>91</v>
      </c>
      <c r="AY394" s="24" t="s">
        <v>162</v>
      </c>
      <c r="BE394" s="203">
        <f>IF(N394="základní",J394,0)</f>
        <v>0</v>
      </c>
      <c r="BF394" s="203">
        <f>IF(N394="snížená",J394,0)</f>
        <v>0</v>
      </c>
      <c r="BG394" s="203">
        <f>IF(N394="zákl. přenesená",J394,0)</f>
        <v>0</v>
      </c>
      <c r="BH394" s="203">
        <f>IF(N394="sníž. přenesená",J394,0)</f>
        <v>0</v>
      </c>
      <c r="BI394" s="203">
        <f>IF(N394="nulová",J394,0)</f>
        <v>0</v>
      </c>
      <c r="BJ394" s="24" t="s">
        <v>24</v>
      </c>
      <c r="BK394" s="203">
        <f>ROUND(I394*H394,2)</f>
        <v>0</v>
      </c>
      <c r="BL394" s="24" t="s">
        <v>185</v>
      </c>
      <c r="BM394" s="24" t="s">
        <v>804</v>
      </c>
    </row>
    <row r="395" s="11" customFormat="1">
      <c r="B395" s="248"/>
      <c r="C395" s="249"/>
      <c r="D395" s="250" t="s">
        <v>398</v>
      </c>
      <c r="E395" s="251" t="s">
        <v>37</v>
      </c>
      <c r="F395" s="252" t="s">
        <v>805</v>
      </c>
      <c r="G395" s="249"/>
      <c r="H395" s="253">
        <v>97.566999999999993</v>
      </c>
      <c r="I395" s="254"/>
      <c r="J395" s="249"/>
      <c r="K395" s="249"/>
      <c r="L395" s="255"/>
      <c r="M395" s="256"/>
      <c r="N395" s="257"/>
      <c r="O395" s="257"/>
      <c r="P395" s="257"/>
      <c r="Q395" s="257"/>
      <c r="R395" s="257"/>
      <c r="S395" s="257"/>
      <c r="T395" s="258"/>
      <c r="AT395" s="259" t="s">
        <v>398</v>
      </c>
      <c r="AU395" s="259" t="s">
        <v>91</v>
      </c>
      <c r="AV395" s="11" t="s">
        <v>91</v>
      </c>
      <c r="AW395" s="11" t="s">
        <v>45</v>
      </c>
      <c r="AX395" s="11" t="s">
        <v>82</v>
      </c>
      <c r="AY395" s="259" t="s">
        <v>162</v>
      </c>
    </row>
    <row r="396" s="12" customFormat="1">
      <c r="B396" s="260"/>
      <c r="C396" s="261"/>
      <c r="D396" s="250" t="s">
        <v>398</v>
      </c>
      <c r="E396" s="262" t="s">
        <v>37</v>
      </c>
      <c r="F396" s="263" t="s">
        <v>401</v>
      </c>
      <c r="G396" s="261"/>
      <c r="H396" s="264">
        <v>97.566999999999993</v>
      </c>
      <c r="I396" s="265"/>
      <c r="J396" s="261"/>
      <c r="K396" s="261"/>
      <c r="L396" s="266"/>
      <c r="M396" s="267"/>
      <c r="N396" s="268"/>
      <c r="O396" s="268"/>
      <c r="P396" s="268"/>
      <c r="Q396" s="268"/>
      <c r="R396" s="268"/>
      <c r="S396" s="268"/>
      <c r="T396" s="269"/>
      <c r="AT396" s="270" t="s">
        <v>398</v>
      </c>
      <c r="AU396" s="270" t="s">
        <v>91</v>
      </c>
      <c r="AV396" s="12" t="s">
        <v>161</v>
      </c>
      <c r="AW396" s="12" t="s">
        <v>45</v>
      </c>
      <c r="AX396" s="12" t="s">
        <v>24</v>
      </c>
      <c r="AY396" s="270" t="s">
        <v>162</v>
      </c>
    </row>
    <row r="397" s="1" customFormat="1" ht="16.5" customHeight="1">
      <c r="B397" s="47"/>
      <c r="C397" s="204" t="s">
        <v>806</v>
      </c>
      <c r="D397" s="204" t="s">
        <v>261</v>
      </c>
      <c r="E397" s="205" t="s">
        <v>807</v>
      </c>
      <c r="F397" s="206" t="s">
        <v>808</v>
      </c>
      <c r="G397" s="207" t="s">
        <v>159</v>
      </c>
      <c r="H397" s="208">
        <v>107.324</v>
      </c>
      <c r="I397" s="209"/>
      <c r="J397" s="210">
        <f>ROUND(I397*H397,2)</f>
        <v>0</v>
      </c>
      <c r="K397" s="206" t="s">
        <v>397</v>
      </c>
      <c r="L397" s="211"/>
      <c r="M397" s="212" t="s">
        <v>37</v>
      </c>
      <c r="N397" s="213" t="s">
        <v>53</v>
      </c>
      <c r="O397" s="48"/>
      <c r="P397" s="201">
        <f>O397*H397</f>
        <v>0</v>
      </c>
      <c r="Q397" s="201">
        <v>0</v>
      </c>
      <c r="R397" s="201">
        <f>Q397*H397</f>
        <v>0</v>
      </c>
      <c r="S397" s="201">
        <v>0</v>
      </c>
      <c r="T397" s="202">
        <f>S397*H397</f>
        <v>0</v>
      </c>
      <c r="AR397" s="24" t="s">
        <v>214</v>
      </c>
      <c r="AT397" s="24" t="s">
        <v>261</v>
      </c>
      <c r="AU397" s="24" t="s">
        <v>91</v>
      </c>
      <c r="AY397" s="24" t="s">
        <v>162</v>
      </c>
      <c r="BE397" s="203">
        <f>IF(N397="základní",J397,0)</f>
        <v>0</v>
      </c>
      <c r="BF397" s="203">
        <f>IF(N397="snížená",J397,0)</f>
        <v>0</v>
      </c>
      <c r="BG397" s="203">
        <f>IF(N397="zákl. přenesená",J397,0)</f>
        <v>0</v>
      </c>
      <c r="BH397" s="203">
        <f>IF(N397="sníž. přenesená",J397,0)</f>
        <v>0</v>
      </c>
      <c r="BI397" s="203">
        <f>IF(N397="nulová",J397,0)</f>
        <v>0</v>
      </c>
      <c r="BJ397" s="24" t="s">
        <v>24</v>
      </c>
      <c r="BK397" s="203">
        <f>ROUND(I397*H397,2)</f>
        <v>0</v>
      </c>
      <c r="BL397" s="24" t="s">
        <v>185</v>
      </c>
      <c r="BM397" s="24" t="s">
        <v>809</v>
      </c>
    </row>
    <row r="398" s="1" customFormat="1" ht="16.5" customHeight="1">
      <c r="B398" s="47"/>
      <c r="C398" s="192" t="s">
        <v>337</v>
      </c>
      <c r="D398" s="192" t="s">
        <v>156</v>
      </c>
      <c r="E398" s="193" t="s">
        <v>810</v>
      </c>
      <c r="F398" s="194" t="s">
        <v>811</v>
      </c>
      <c r="G398" s="195" t="s">
        <v>196</v>
      </c>
      <c r="H398" s="196">
        <v>0.95999999999999996</v>
      </c>
      <c r="I398" s="197"/>
      <c r="J398" s="198">
        <f>ROUND(I398*H398,2)</f>
        <v>0</v>
      </c>
      <c r="K398" s="194" t="s">
        <v>397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185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185</v>
      </c>
      <c r="BM398" s="24" t="s">
        <v>812</v>
      </c>
    </row>
    <row r="399" s="10" customFormat="1" ht="29.88" customHeight="1">
      <c r="B399" s="232"/>
      <c r="C399" s="233"/>
      <c r="D399" s="234" t="s">
        <v>81</v>
      </c>
      <c r="E399" s="246" t="s">
        <v>813</v>
      </c>
      <c r="F399" s="246" t="s">
        <v>814</v>
      </c>
      <c r="G399" s="233"/>
      <c r="H399" s="233"/>
      <c r="I399" s="236"/>
      <c r="J399" s="247">
        <f>BK399</f>
        <v>0</v>
      </c>
      <c r="K399" s="233"/>
      <c r="L399" s="238"/>
      <c r="M399" s="239"/>
      <c r="N399" s="240"/>
      <c r="O399" s="240"/>
      <c r="P399" s="241">
        <f>SUM(P400:P415)</f>
        <v>0</v>
      </c>
      <c r="Q399" s="240"/>
      <c r="R399" s="241">
        <f>SUM(R400:R415)</f>
        <v>0</v>
      </c>
      <c r="S399" s="240"/>
      <c r="T399" s="242">
        <f>SUM(T400:T415)</f>
        <v>0</v>
      </c>
      <c r="AR399" s="243" t="s">
        <v>91</v>
      </c>
      <c r="AT399" s="244" t="s">
        <v>81</v>
      </c>
      <c r="AU399" s="244" t="s">
        <v>24</v>
      </c>
      <c r="AY399" s="243" t="s">
        <v>162</v>
      </c>
      <c r="BK399" s="245">
        <f>SUM(BK400:BK415)</f>
        <v>0</v>
      </c>
    </row>
    <row r="400" s="1" customFormat="1" ht="25.5" customHeight="1">
      <c r="B400" s="47"/>
      <c r="C400" s="192" t="s">
        <v>815</v>
      </c>
      <c r="D400" s="192" t="s">
        <v>156</v>
      </c>
      <c r="E400" s="193" t="s">
        <v>816</v>
      </c>
      <c r="F400" s="194" t="s">
        <v>817</v>
      </c>
      <c r="G400" s="195" t="s">
        <v>159</v>
      </c>
      <c r="H400" s="196">
        <v>97.566999999999993</v>
      </c>
      <c r="I400" s="197"/>
      <c r="J400" s="198">
        <f>ROUND(I400*H400,2)</f>
        <v>0</v>
      </c>
      <c r="K400" s="194" t="s">
        <v>397</v>
      </c>
      <c r="L400" s="73"/>
      <c r="M400" s="199" t="s">
        <v>37</v>
      </c>
      <c r="N400" s="200" t="s">
        <v>53</v>
      </c>
      <c r="O400" s="48"/>
      <c r="P400" s="201">
        <f>O400*H400</f>
        <v>0</v>
      </c>
      <c r="Q400" s="201">
        <v>0</v>
      </c>
      <c r="R400" s="201">
        <f>Q400*H400</f>
        <v>0</v>
      </c>
      <c r="S400" s="201">
        <v>0</v>
      </c>
      <c r="T400" s="202">
        <f>S400*H400</f>
        <v>0</v>
      </c>
      <c r="AR400" s="24" t="s">
        <v>185</v>
      </c>
      <c r="AT400" s="24" t="s">
        <v>156</v>
      </c>
      <c r="AU400" s="24" t="s">
        <v>91</v>
      </c>
      <c r="AY400" s="24" t="s">
        <v>162</v>
      </c>
      <c r="BE400" s="203">
        <f>IF(N400="základní",J400,0)</f>
        <v>0</v>
      </c>
      <c r="BF400" s="203">
        <f>IF(N400="snížená",J400,0)</f>
        <v>0</v>
      </c>
      <c r="BG400" s="203">
        <f>IF(N400="zákl. přenesená",J400,0)</f>
        <v>0</v>
      </c>
      <c r="BH400" s="203">
        <f>IF(N400="sníž. přenesená",J400,0)</f>
        <v>0</v>
      </c>
      <c r="BI400" s="203">
        <f>IF(N400="nulová",J400,0)</f>
        <v>0</v>
      </c>
      <c r="BJ400" s="24" t="s">
        <v>24</v>
      </c>
      <c r="BK400" s="203">
        <f>ROUND(I400*H400,2)</f>
        <v>0</v>
      </c>
      <c r="BL400" s="24" t="s">
        <v>185</v>
      </c>
      <c r="BM400" s="24" t="s">
        <v>818</v>
      </c>
    </row>
    <row r="401" s="11" customFormat="1">
      <c r="B401" s="248"/>
      <c r="C401" s="249"/>
      <c r="D401" s="250" t="s">
        <v>398</v>
      </c>
      <c r="E401" s="251" t="s">
        <v>37</v>
      </c>
      <c r="F401" s="252" t="s">
        <v>786</v>
      </c>
      <c r="G401" s="249"/>
      <c r="H401" s="253">
        <v>88.025999999999996</v>
      </c>
      <c r="I401" s="254"/>
      <c r="J401" s="249"/>
      <c r="K401" s="249"/>
      <c r="L401" s="255"/>
      <c r="M401" s="256"/>
      <c r="N401" s="257"/>
      <c r="O401" s="257"/>
      <c r="P401" s="257"/>
      <c r="Q401" s="257"/>
      <c r="R401" s="257"/>
      <c r="S401" s="257"/>
      <c r="T401" s="258"/>
      <c r="AT401" s="259" t="s">
        <v>398</v>
      </c>
      <c r="AU401" s="259" t="s">
        <v>91</v>
      </c>
      <c r="AV401" s="11" t="s">
        <v>91</v>
      </c>
      <c r="AW401" s="11" t="s">
        <v>45</v>
      </c>
      <c r="AX401" s="11" t="s">
        <v>82</v>
      </c>
      <c r="AY401" s="259" t="s">
        <v>162</v>
      </c>
    </row>
    <row r="402" s="11" customFormat="1">
      <c r="B402" s="248"/>
      <c r="C402" s="249"/>
      <c r="D402" s="250" t="s">
        <v>398</v>
      </c>
      <c r="E402" s="251" t="s">
        <v>37</v>
      </c>
      <c r="F402" s="252" t="s">
        <v>787</v>
      </c>
      <c r="G402" s="249"/>
      <c r="H402" s="253">
        <v>9.5410000000000004</v>
      </c>
      <c r="I402" s="254"/>
      <c r="J402" s="249"/>
      <c r="K402" s="249"/>
      <c r="L402" s="255"/>
      <c r="M402" s="256"/>
      <c r="N402" s="257"/>
      <c r="O402" s="257"/>
      <c r="P402" s="257"/>
      <c r="Q402" s="257"/>
      <c r="R402" s="257"/>
      <c r="S402" s="257"/>
      <c r="T402" s="258"/>
      <c r="AT402" s="259" t="s">
        <v>398</v>
      </c>
      <c r="AU402" s="259" t="s">
        <v>91</v>
      </c>
      <c r="AV402" s="11" t="s">
        <v>91</v>
      </c>
      <c r="AW402" s="11" t="s">
        <v>45</v>
      </c>
      <c r="AX402" s="11" t="s">
        <v>82</v>
      </c>
      <c r="AY402" s="259" t="s">
        <v>162</v>
      </c>
    </row>
    <row r="403" s="12" customFormat="1">
      <c r="B403" s="260"/>
      <c r="C403" s="261"/>
      <c r="D403" s="250" t="s">
        <v>398</v>
      </c>
      <c r="E403" s="262" t="s">
        <v>37</v>
      </c>
      <c r="F403" s="263" t="s">
        <v>401</v>
      </c>
      <c r="G403" s="261"/>
      <c r="H403" s="264">
        <v>97.566999999999993</v>
      </c>
      <c r="I403" s="265"/>
      <c r="J403" s="261"/>
      <c r="K403" s="261"/>
      <c r="L403" s="266"/>
      <c r="M403" s="267"/>
      <c r="N403" s="268"/>
      <c r="O403" s="268"/>
      <c r="P403" s="268"/>
      <c r="Q403" s="268"/>
      <c r="R403" s="268"/>
      <c r="S403" s="268"/>
      <c r="T403" s="269"/>
      <c r="AT403" s="270" t="s">
        <v>398</v>
      </c>
      <c r="AU403" s="270" t="s">
        <v>91</v>
      </c>
      <c r="AV403" s="12" t="s">
        <v>161</v>
      </c>
      <c r="AW403" s="12" t="s">
        <v>45</v>
      </c>
      <c r="AX403" s="12" t="s">
        <v>24</v>
      </c>
      <c r="AY403" s="270" t="s">
        <v>162</v>
      </c>
    </row>
    <row r="404" s="1" customFormat="1" ht="16.5" customHeight="1">
      <c r="B404" s="47"/>
      <c r="C404" s="192" t="s">
        <v>340</v>
      </c>
      <c r="D404" s="192" t="s">
        <v>156</v>
      </c>
      <c r="E404" s="193" t="s">
        <v>819</v>
      </c>
      <c r="F404" s="194" t="s">
        <v>820</v>
      </c>
      <c r="G404" s="195" t="s">
        <v>159</v>
      </c>
      <c r="H404" s="196">
        <v>97.566999999999993</v>
      </c>
      <c r="I404" s="197"/>
      <c r="J404" s="198">
        <f>ROUND(I404*H404,2)</f>
        <v>0</v>
      </c>
      <c r="K404" s="194" t="s">
        <v>397</v>
      </c>
      <c r="L404" s="73"/>
      <c r="M404" s="199" t="s">
        <v>37</v>
      </c>
      <c r="N404" s="200" t="s">
        <v>53</v>
      </c>
      <c r="O404" s="48"/>
      <c r="P404" s="201">
        <f>O404*H404</f>
        <v>0</v>
      </c>
      <c r="Q404" s="201">
        <v>0</v>
      </c>
      <c r="R404" s="201">
        <f>Q404*H404</f>
        <v>0</v>
      </c>
      <c r="S404" s="201">
        <v>0</v>
      </c>
      <c r="T404" s="202">
        <f>S404*H404</f>
        <v>0</v>
      </c>
      <c r="AR404" s="24" t="s">
        <v>185</v>
      </c>
      <c r="AT404" s="24" t="s">
        <v>156</v>
      </c>
      <c r="AU404" s="24" t="s">
        <v>91</v>
      </c>
      <c r="AY404" s="24" t="s">
        <v>162</v>
      </c>
      <c r="BE404" s="203">
        <f>IF(N404="základní",J404,0)</f>
        <v>0</v>
      </c>
      <c r="BF404" s="203">
        <f>IF(N404="snížená",J404,0)</f>
        <v>0</v>
      </c>
      <c r="BG404" s="203">
        <f>IF(N404="zákl. přenesená",J404,0)</f>
        <v>0</v>
      </c>
      <c r="BH404" s="203">
        <f>IF(N404="sníž. přenesená",J404,0)</f>
        <v>0</v>
      </c>
      <c r="BI404" s="203">
        <f>IF(N404="nulová",J404,0)</f>
        <v>0</v>
      </c>
      <c r="BJ404" s="24" t="s">
        <v>24</v>
      </c>
      <c r="BK404" s="203">
        <f>ROUND(I404*H404,2)</f>
        <v>0</v>
      </c>
      <c r="BL404" s="24" t="s">
        <v>185</v>
      </c>
      <c r="BM404" s="24" t="s">
        <v>821</v>
      </c>
    </row>
    <row r="405" s="1" customFormat="1" ht="16.5" customHeight="1">
      <c r="B405" s="47"/>
      <c r="C405" s="192" t="s">
        <v>822</v>
      </c>
      <c r="D405" s="192" t="s">
        <v>156</v>
      </c>
      <c r="E405" s="193" t="s">
        <v>823</v>
      </c>
      <c r="F405" s="194" t="s">
        <v>824</v>
      </c>
      <c r="G405" s="195" t="s">
        <v>159</v>
      </c>
      <c r="H405" s="196">
        <v>25</v>
      </c>
      <c r="I405" s="197"/>
      <c r="J405" s="198">
        <f>ROUND(I405*H405,2)</f>
        <v>0</v>
      </c>
      <c r="K405" s="194" t="s">
        <v>397</v>
      </c>
      <c r="L405" s="73"/>
      <c r="M405" s="199" t="s">
        <v>37</v>
      </c>
      <c r="N405" s="200" t="s">
        <v>53</v>
      </c>
      <c r="O405" s="48"/>
      <c r="P405" s="201">
        <f>O405*H405</f>
        <v>0</v>
      </c>
      <c r="Q405" s="201">
        <v>0</v>
      </c>
      <c r="R405" s="201">
        <f>Q405*H405</f>
        <v>0</v>
      </c>
      <c r="S405" s="201">
        <v>0</v>
      </c>
      <c r="T405" s="202">
        <f>S405*H405</f>
        <v>0</v>
      </c>
      <c r="AR405" s="24" t="s">
        <v>185</v>
      </c>
      <c r="AT405" s="24" t="s">
        <v>156</v>
      </c>
      <c r="AU405" s="24" t="s">
        <v>91</v>
      </c>
      <c r="AY405" s="24" t="s">
        <v>162</v>
      </c>
      <c r="BE405" s="203">
        <f>IF(N405="základní",J405,0)</f>
        <v>0</v>
      </c>
      <c r="BF405" s="203">
        <f>IF(N405="snížená",J405,0)</f>
        <v>0</v>
      </c>
      <c r="BG405" s="203">
        <f>IF(N405="zákl. přenesená",J405,0)</f>
        <v>0</v>
      </c>
      <c r="BH405" s="203">
        <f>IF(N405="sníž. přenesená",J405,0)</f>
        <v>0</v>
      </c>
      <c r="BI405" s="203">
        <f>IF(N405="nulová",J405,0)</f>
        <v>0</v>
      </c>
      <c r="BJ405" s="24" t="s">
        <v>24</v>
      </c>
      <c r="BK405" s="203">
        <f>ROUND(I405*H405,2)</f>
        <v>0</v>
      </c>
      <c r="BL405" s="24" t="s">
        <v>185</v>
      </c>
      <c r="BM405" s="24" t="s">
        <v>825</v>
      </c>
    </row>
    <row r="406" s="1" customFormat="1" ht="25.5" customHeight="1">
      <c r="B406" s="47"/>
      <c r="C406" s="192" t="s">
        <v>583</v>
      </c>
      <c r="D406" s="192" t="s">
        <v>156</v>
      </c>
      <c r="E406" s="193" t="s">
        <v>826</v>
      </c>
      <c r="F406" s="194" t="s">
        <v>827</v>
      </c>
      <c r="G406" s="195" t="s">
        <v>207</v>
      </c>
      <c r="H406" s="196">
        <v>110.455</v>
      </c>
      <c r="I406" s="197"/>
      <c r="J406" s="198">
        <f>ROUND(I406*H406,2)</f>
        <v>0</v>
      </c>
      <c r="K406" s="194" t="s">
        <v>397</v>
      </c>
      <c r="L406" s="73"/>
      <c r="M406" s="199" t="s">
        <v>37</v>
      </c>
      <c r="N406" s="200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185</v>
      </c>
      <c r="AT406" s="24" t="s">
        <v>156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185</v>
      </c>
      <c r="BM406" s="24" t="s">
        <v>828</v>
      </c>
    </row>
    <row r="407" s="11" customFormat="1">
      <c r="B407" s="248"/>
      <c r="C407" s="249"/>
      <c r="D407" s="250" t="s">
        <v>398</v>
      </c>
      <c r="E407" s="251" t="s">
        <v>37</v>
      </c>
      <c r="F407" s="252" t="s">
        <v>829</v>
      </c>
      <c r="G407" s="249"/>
      <c r="H407" s="253">
        <v>110.455</v>
      </c>
      <c r="I407" s="254"/>
      <c r="J407" s="249"/>
      <c r="K407" s="249"/>
      <c r="L407" s="255"/>
      <c r="M407" s="256"/>
      <c r="N407" s="257"/>
      <c r="O407" s="257"/>
      <c r="P407" s="257"/>
      <c r="Q407" s="257"/>
      <c r="R407" s="257"/>
      <c r="S407" s="257"/>
      <c r="T407" s="258"/>
      <c r="AT407" s="259" t="s">
        <v>398</v>
      </c>
      <c r="AU407" s="259" t="s">
        <v>91</v>
      </c>
      <c r="AV407" s="11" t="s">
        <v>91</v>
      </c>
      <c r="AW407" s="11" t="s">
        <v>45</v>
      </c>
      <c r="AX407" s="11" t="s">
        <v>82</v>
      </c>
      <c r="AY407" s="259" t="s">
        <v>162</v>
      </c>
    </row>
    <row r="408" s="12" customFormat="1">
      <c r="B408" s="260"/>
      <c r="C408" s="261"/>
      <c r="D408" s="250" t="s">
        <v>398</v>
      </c>
      <c r="E408" s="262" t="s">
        <v>37</v>
      </c>
      <c r="F408" s="263" t="s">
        <v>401</v>
      </c>
      <c r="G408" s="261"/>
      <c r="H408" s="264">
        <v>110.455</v>
      </c>
      <c r="I408" s="265"/>
      <c r="J408" s="261"/>
      <c r="K408" s="261"/>
      <c r="L408" s="266"/>
      <c r="M408" s="267"/>
      <c r="N408" s="268"/>
      <c r="O408" s="268"/>
      <c r="P408" s="268"/>
      <c r="Q408" s="268"/>
      <c r="R408" s="268"/>
      <c r="S408" s="268"/>
      <c r="T408" s="269"/>
      <c r="AT408" s="270" t="s">
        <v>398</v>
      </c>
      <c r="AU408" s="270" t="s">
        <v>91</v>
      </c>
      <c r="AV408" s="12" t="s">
        <v>161</v>
      </c>
      <c r="AW408" s="12" t="s">
        <v>45</v>
      </c>
      <c r="AX408" s="12" t="s">
        <v>24</v>
      </c>
      <c r="AY408" s="270" t="s">
        <v>162</v>
      </c>
    </row>
    <row r="409" s="1" customFormat="1" ht="16.5" customHeight="1">
      <c r="B409" s="47"/>
      <c r="C409" s="204" t="s">
        <v>830</v>
      </c>
      <c r="D409" s="204" t="s">
        <v>261</v>
      </c>
      <c r="E409" s="205" t="s">
        <v>831</v>
      </c>
      <c r="F409" s="206" t="s">
        <v>832</v>
      </c>
      <c r="G409" s="207" t="s">
        <v>171</v>
      </c>
      <c r="H409" s="208">
        <v>2.9159999999999999</v>
      </c>
      <c r="I409" s="209"/>
      <c r="J409" s="210">
        <f>ROUND(I409*H409,2)</f>
        <v>0</v>
      </c>
      <c r="K409" s="206" t="s">
        <v>397</v>
      </c>
      <c r="L409" s="211"/>
      <c r="M409" s="212" t="s">
        <v>37</v>
      </c>
      <c r="N409" s="213" t="s">
        <v>53</v>
      </c>
      <c r="O409" s="48"/>
      <c r="P409" s="201">
        <f>O409*H409</f>
        <v>0</v>
      </c>
      <c r="Q409" s="201">
        <v>0</v>
      </c>
      <c r="R409" s="201">
        <f>Q409*H409</f>
        <v>0</v>
      </c>
      <c r="S409" s="201">
        <v>0</v>
      </c>
      <c r="T409" s="202">
        <f>S409*H409</f>
        <v>0</v>
      </c>
      <c r="AR409" s="24" t="s">
        <v>214</v>
      </c>
      <c r="AT409" s="24" t="s">
        <v>261</v>
      </c>
      <c r="AU409" s="24" t="s">
        <v>91</v>
      </c>
      <c r="AY409" s="24" t="s">
        <v>162</v>
      </c>
      <c r="BE409" s="203">
        <f>IF(N409="základní",J409,0)</f>
        <v>0</v>
      </c>
      <c r="BF409" s="203">
        <f>IF(N409="snížená",J409,0)</f>
        <v>0</v>
      </c>
      <c r="BG409" s="203">
        <f>IF(N409="zákl. přenesená",J409,0)</f>
        <v>0</v>
      </c>
      <c r="BH409" s="203">
        <f>IF(N409="sníž. přenesená",J409,0)</f>
        <v>0</v>
      </c>
      <c r="BI409" s="203">
        <f>IF(N409="nulová",J409,0)</f>
        <v>0</v>
      </c>
      <c r="BJ409" s="24" t="s">
        <v>24</v>
      </c>
      <c r="BK409" s="203">
        <f>ROUND(I409*H409,2)</f>
        <v>0</v>
      </c>
      <c r="BL409" s="24" t="s">
        <v>185</v>
      </c>
      <c r="BM409" s="24" t="s">
        <v>833</v>
      </c>
    </row>
    <row r="410" s="1" customFormat="1" ht="16.5" customHeight="1">
      <c r="B410" s="47"/>
      <c r="C410" s="192" t="s">
        <v>348</v>
      </c>
      <c r="D410" s="192" t="s">
        <v>156</v>
      </c>
      <c r="E410" s="193" t="s">
        <v>834</v>
      </c>
      <c r="F410" s="194" t="s">
        <v>835</v>
      </c>
      <c r="G410" s="195" t="s">
        <v>207</v>
      </c>
      <c r="H410" s="196">
        <v>27.84</v>
      </c>
      <c r="I410" s="197"/>
      <c r="J410" s="198">
        <f>ROUND(I410*H410,2)</f>
        <v>0</v>
      </c>
      <c r="K410" s="194" t="s">
        <v>397</v>
      </c>
      <c r="L410" s="73"/>
      <c r="M410" s="199" t="s">
        <v>37</v>
      </c>
      <c r="N410" s="200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185</v>
      </c>
      <c r="AT410" s="24" t="s">
        <v>156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185</v>
      </c>
      <c r="BM410" s="24" t="s">
        <v>836</v>
      </c>
    </row>
    <row r="411" s="11" customFormat="1">
      <c r="B411" s="248"/>
      <c r="C411" s="249"/>
      <c r="D411" s="250" t="s">
        <v>398</v>
      </c>
      <c r="E411" s="251" t="s">
        <v>37</v>
      </c>
      <c r="F411" s="252" t="s">
        <v>837</v>
      </c>
      <c r="G411" s="249"/>
      <c r="H411" s="253">
        <v>27.84</v>
      </c>
      <c r="I411" s="254"/>
      <c r="J411" s="249"/>
      <c r="K411" s="249"/>
      <c r="L411" s="255"/>
      <c r="M411" s="256"/>
      <c r="N411" s="257"/>
      <c r="O411" s="257"/>
      <c r="P411" s="257"/>
      <c r="Q411" s="257"/>
      <c r="R411" s="257"/>
      <c r="S411" s="257"/>
      <c r="T411" s="258"/>
      <c r="AT411" s="259" t="s">
        <v>398</v>
      </c>
      <c r="AU411" s="259" t="s">
        <v>91</v>
      </c>
      <c r="AV411" s="11" t="s">
        <v>91</v>
      </c>
      <c r="AW411" s="11" t="s">
        <v>45</v>
      </c>
      <c r="AX411" s="11" t="s">
        <v>82</v>
      </c>
      <c r="AY411" s="259" t="s">
        <v>162</v>
      </c>
    </row>
    <row r="412" s="12" customFormat="1">
      <c r="B412" s="260"/>
      <c r="C412" s="261"/>
      <c r="D412" s="250" t="s">
        <v>398</v>
      </c>
      <c r="E412" s="262" t="s">
        <v>37</v>
      </c>
      <c r="F412" s="263" t="s">
        <v>401</v>
      </c>
      <c r="G412" s="261"/>
      <c r="H412" s="264">
        <v>27.84</v>
      </c>
      <c r="I412" s="265"/>
      <c r="J412" s="261"/>
      <c r="K412" s="261"/>
      <c r="L412" s="266"/>
      <c r="M412" s="267"/>
      <c r="N412" s="268"/>
      <c r="O412" s="268"/>
      <c r="P412" s="268"/>
      <c r="Q412" s="268"/>
      <c r="R412" s="268"/>
      <c r="S412" s="268"/>
      <c r="T412" s="269"/>
      <c r="AT412" s="270" t="s">
        <v>398</v>
      </c>
      <c r="AU412" s="270" t="s">
        <v>91</v>
      </c>
      <c r="AV412" s="12" t="s">
        <v>161</v>
      </c>
      <c r="AW412" s="12" t="s">
        <v>45</v>
      </c>
      <c r="AX412" s="12" t="s">
        <v>24</v>
      </c>
      <c r="AY412" s="270" t="s">
        <v>162</v>
      </c>
    </row>
    <row r="413" s="1" customFormat="1" ht="25.5" customHeight="1">
      <c r="B413" s="47"/>
      <c r="C413" s="192" t="s">
        <v>838</v>
      </c>
      <c r="D413" s="192" t="s">
        <v>156</v>
      </c>
      <c r="E413" s="193" t="s">
        <v>839</v>
      </c>
      <c r="F413" s="194" t="s">
        <v>840</v>
      </c>
      <c r="G413" s="195" t="s">
        <v>159</v>
      </c>
      <c r="H413" s="196">
        <v>25</v>
      </c>
      <c r="I413" s="197"/>
      <c r="J413" s="198">
        <f>ROUND(I413*H413,2)</f>
        <v>0</v>
      </c>
      <c r="K413" s="194" t="s">
        <v>397</v>
      </c>
      <c r="L413" s="73"/>
      <c r="M413" s="199" t="s">
        <v>37</v>
      </c>
      <c r="N413" s="200" t="s">
        <v>53</v>
      </c>
      <c r="O413" s="48"/>
      <c r="P413" s="201">
        <f>O413*H413</f>
        <v>0</v>
      </c>
      <c r="Q413" s="201">
        <v>0</v>
      </c>
      <c r="R413" s="201">
        <f>Q413*H413</f>
        <v>0</v>
      </c>
      <c r="S413" s="201">
        <v>0</v>
      </c>
      <c r="T413" s="202">
        <f>S413*H413</f>
        <v>0</v>
      </c>
      <c r="AR413" s="24" t="s">
        <v>185</v>
      </c>
      <c r="AT413" s="24" t="s">
        <v>156</v>
      </c>
      <c r="AU413" s="24" t="s">
        <v>91</v>
      </c>
      <c r="AY413" s="24" t="s">
        <v>162</v>
      </c>
      <c r="BE413" s="203">
        <f>IF(N413="základní",J413,0)</f>
        <v>0</v>
      </c>
      <c r="BF413" s="203">
        <f>IF(N413="snížená",J413,0)</f>
        <v>0</v>
      </c>
      <c r="BG413" s="203">
        <f>IF(N413="zákl. přenesená",J413,0)</f>
        <v>0</v>
      </c>
      <c r="BH413" s="203">
        <f>IF(N413="sníž. přenesená",J413,0)</f>
        <v>0</v>
      </c>
      <c r="BI413" s="203">
        <f>IF(N413="nulová",J413,0)</f>
        <v>0</v>
      </c>
      <c r="BJ413" s="24" t="s">
        <v>24</v>
      </c>
      <c r="BK413" s="203">
        <f>ROUND(I413*H413,2)</f>
        <v>0</v>
      </c>
      <c r="BL413" s="24" t="s">
        <v>185</v>
      </c>
      <c r="BM413" s="24" t="s">
        <v>841</v>
      </c>
    </row>
    <row r="414" s="1" customFormat="1" ht="16.5" customHeight="1">
      <c r="B414" s="47"/>
      <c r="C414" s="192" t="s">
        <v>588</v>
      </c>
      <c r="D414" s="192" t="s">
        <v>156</v>
      </c>
      <c r="E414" s="193" t="s">
        <v>842</v>
      </c>
      <c r="F414" s="194" t="s">
        <v>843</v>
      </c>
      <c r="G414" s="195" t="s">
        <v>171</v>
      </c>
      <c r="H414" s="196">
        <v>2.6509999999999998</v>
      </c>
      <c r="I414" s="197"/>
      <c r="J414" s="198">
        <f>ROUND(I414*H414,2)</f>
        <v>0</v>
      </c>
      <c r="K414" s="194" t="s">
        <v>397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185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185</v>
      </c>
      <c r="BM414" s="24" t="s">
        <v>844</v>
      </c>
    </row>
    <row r="415" s="1" customFormat="1" ht="16.5" customHeight="1">
      <c r="B415" s="47"/>
      <c r="C415" s="192" t="s">
        <v>845</v>
      </c>
      <c r="D415" s="192" t="s">
        <v>156</v>
      </c>
      <c r="E415" s="193" t="s">
        <v>846</v>
      </c>
      <c r="F415" s="194" t="s">
        <v>847</v>
      </c>
      <c r="G415" s="195" t="s">
        <v>196</v>
      </c>
      <c r="H415" s="196">
        <v>2.984</v>
      </c>
      <c r="I415" s="197"/>
      <c r="J415" s="198">
        <f>ROUND(I415*H415,2)</f>
        <v>0</v>
      </c>
      <c r="K415" s="194" t="s">
        <v>397</v>
      </c>
      <c r="L415" s="73"/>
      <c r="M415" s="199" t="s">
        <v>37</v>
      </c>
      <c r="N415" s="200" t="s">
        <v>53</v>
      </c>
      <c r="O415" s="48"/>
      <c r="P415" s="201">
        <f>O415*H415</f>
        <v>0</v>
      </c>
      <c r="Q415" s="201">
        <v>0</v>
      </c>
      <c r="R415" s="201">
        <f>Q415*H415</f>
        <v>0</v>
      </c>
      <c r="S415" s="201">
        <v>0</v>
      </c>
      <c r="T415" s="202">
        <f>S415*H415</f>
        <v>0</v>
      </c>
      <c r="AR415" s="24" t="s">
        <v>185</v>
      </c>
      <c r="AT415" s="24" t="s">
        <v>156</v>
      </c>
      <c r="AU415" s="24" t="s">
        <v>91</v>
      </c>
      <c r="AY415" s="24" t="s">
        <v>162</v>
      </c>
      <c r="BE415" s="203">
        <f>IF(N415="základní",J415,0)</f>
        <v>0</v>
      </c>
      <c r="BF415" s="203">
        <f>IF(N415="snížená",J415,0)</f>
        <v>0</v>
      </c>
      <c r="BG415" s="203">
        <f>IF(N415="zákl. přenesená",J415,0)</f>
        <v>0</v>
      </c>
      <c r="BH415" s="203">
        <f>IF(N415="sníž. přenesená",J415,0)</f>
        <v>0</v>
      </c>
      <c r="BI415" s="203">
        <f>IF(N415="nulová",J415,0)</f>
        <v>0</v>
      </c>
      <c r="BJ415" s="24" t="s">
        <v>24</v>
      </c>
      <c r="BK415" s="203">
        <f>ROUND(I415*H415,2)</f>
        <v>0</v>
      </c>
      <c r="BL415" s="24" t="s">
        <v>185</v>
      </c>
      <c r="BM415" s="24" t="s">
        <v>848</v>
      </c>
    </row>
    <row r="416" s="10" customFormat="1" ht="29.88" customHeight="1">
      <c r="B416" s="232"/>
      <c r="C416" s="233"/>
      <c r="D416" s="234" t="s">
        <v>81</v>
      </c>
      <c r="E416" s="246" t="s">
        <v>849</v>
      </c>
      <c r="F416" s="246" t="s">
        <v>850</v>
      </c>
      <c r="G416" s="233"/>
      <c r="H416" s="233"/>
      <c r="I416" s="236"/>
      <c r="J416" s="247">
        <f>BK416</f>
        <v>0</v>
      </c>
      <c r="K416" s="233"/>
      <c r="L416" s="238"/>
      <c r="M416" s="239"/>
      <c r="N416" s="240"/>
      <c r="O416" s="240"/>
      <c r="P416" s="241">
        <f>SUM(P417:P431)</f>
        <v>0</v>
      </c>
      <c r="Q416" s="240"/>
      <c r="R416" s="241">
        <f>SUM(R417:R431)</f>
        <v>0</v>
      </c>
      <c r="S416" s="240"/>
      <c r="T416" s="242">
        <f>SUM(T417:T431)</f>
        <v>0</v>
      </c>
      <c r="AR416" s="243" t="s">
        <v>91</v>
      </c>
      <c r="AT416" s="244" t="s">
        <v>81</v>
      </c>
      <c r="AU416" s="244" t="s">
        <v>24</v>
      </c>
      <c r="AY416" s="243" t="s">
        <v>162</v>
      </c>
      <c r="BK416" s="245">
        <f>SUM(BK417:BK431)</f>
        <v>0</v>
      </c>
    </row>
    <row r="417" s="1" customFormat="1" ht="16.5" customHeight="1">
      <c r="B417" s="47"/>
      <c r="C417" s="192" t="s">
        <v>591</v>
      </c>
      <c r="D417" s="192" t="s">
        <v>156</v>
      </c>
      <c r="E417" s="193" t="s">
        <v>851</v>
      </c>
      <c r="F417" s="194" t="s">
        <v>852</v>
      </c>
      <c r="G417" s="195" t="s">
        <v>159</v>
      </c>
      <c r="H417" s="196">
        <v>40.128999999999998</v>
      </c>
      <c r="I417" s="197"/>
      <c r="J417" s="198">
        <f>ROUND(I417*H417,2)</f>
        <v>0</v>
      </c>
      <c r="K417" s="194" t="s">
        <v>397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185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185</v>
      </c>
      <c r="BM417" s="24" t="s">
        <v>853</v>
      </c>
    </row>
    <row r="418" s="11" customFormat="1">
      <c r="B418" s="248"/>
      <c r="C418" s="249"/>
      <c r="D418" s="250" t="s">
        <v>398</v>
      </c>
      <c r="E418" s="251" t="s">
        <v>37</v>
      </c>
      <c r="F418" s="252" t="s">
        <v>854</v>
      </c>
      <c r="G418" s="249"/>
      <c r="H418" s="253">
        <v>40.128999999999998</v>
      </c>
      <c r="I418" s="254"/>
      <c r="J418" s="249"/>
      <c r="K418" s="249"/>
      <c r="L418" s="255"/>
      <c r="M418" s="256"/>
      <c r="N418" s="257"/>
      <c r="O418" s="257"/>
      <c r="P418" s="257"/>
      <c r="Q418" s="257"/>
      <c r="R418" s="257"/>
      <c r="S418" s="257"/>
      <c r="T418" s="258"/>
      <c r="AT418" s="259" t="s">
        <v>398</v>
      </c>
      <c r="AU418" s="259" t="s">
        <v>91</v>
      </c>
      <c r="AV418" s="11" t="s">
        <v>91</v>
      </c>
      <c r="AW418" s="11" t="s">
        <v>45</v>
      </c>
      <c r="AX418" s="11" t="s">
        <v>82</v>
      </c>
      <c r="AY418" s="259" t="s">
        <v>162</v>
      </c>
    </row>
    <row r="419" s="12" customFormat="1">
      <c r="B419" s="260"/>
      <c r="C419" s="261"/>
      <c r="D419" s="250" t="s">
        <v>398</v>
      </c>
      <c r="E419" s="262" t="s">
        <v>37</v>
      </c>
      <c r="F419" s="263" t="s">
        <v>401</v>
      </c>
      <c r="G419" s="261"/>
      <c r="H419" s="264">
        <v>40.128999999999998</v>
      </c>
      <c r="I419" s="265"/>
      <c r="J419" s="261"/>
      <c r="K419" s="261"/>
      <c r="L419" s="266"/>
      <c r="M419" s="267"/>
      <c r="N419" s="268"/>
      <c r="O419" s="268"/>
      <c r="P419" s="268"/>
      <c r="Q419" s="268"/>
      <c r="R419" s="268"/>
      <c r="S419" s="268"/>
      <c r="T419" s="269"/>
      <c r="AT419" s="270" t="s">
        <v>398</v>
      </c>
      <c r="AU419" s="270" t="s">
        <v>91</v>
      </c>
      <c r="AV419" s="12" t="s">
        <v>161</v>
      </c>
      <c r="AW419" s="12" t="s">
        <v>45</v>
      </c>
      <c r="AX419" s="12" t="s">
        <v>24</v>
      </c>
      <c r="AY419" s="270" t="s">
        <v>162</v>
      </c>
    </row>
    <row r="420" s="1" customFormat="1" ht="16.5" customHeight="1">
      <c r="B420" s="47"/>
      <c r="C420" s="192" t="s">
        <v>855</v>
      </c>
      <c r="D420" s="192" t="s">
        <v>156</v>
      </c>
      <c r="E420" s="193" t="s">
        <v>856</v>
      </c>
      <c r="F420" s="194" t="s">
        <v>857</v>
      </c>
      <c r="G420" s="195" t="s">
        <v>159</v>
      </c>
      <c r="H420" s="196">
        <v>100.223</v>
      </c>
      <c r="I420" s="197"/>
      <c r="J420" s="198">
        <f>ROUND(I420*H420,2)</f>
        <v>0</v>
      </c>
      <c r="K420" s="194" t="s">
        <v>397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185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185</v>
      </c>
      <c r="BM420" s="24" t="s">
        <v>858</v>
      </c>
    </row>
    <row r="421" s="11" customFormat="1">
      <c r="B421" s="248"/>
      <c r="C421" s="249"/>
      <c r="D421" s="250" t="s">
        <v>398</v>
      </c>
      <c r="E421" s="251" t="s">
        <v>37</v>
      </c>
      <c r="F421" s="252" t="s">
        <v>859</v>
      </c>
      <c r="G421" s="249"/>
      <c r="H421" s="253">
        <v>100.223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398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398</v>
      </c>
      <c r="E422" s="262" t="s">
        <v>37</v>
      </c>
      <c r="F422" s="263" t="s">
        <v>401</v>
      </c>
      <c r="G422" s="261"/>
      <c r="H422" s="264">
        <v>100.223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398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359</v>
      </c>
      <c r="D423" s="192" t="s">
        <v>156</v>
      </c>
      <c r="E423" s="193" t="s">
        <v>860</v>
      </c>
      <c r="F423" s="194" t="s">
        <v>861</v>
      </c>
      <c r="G423" s="195" t="s">
        <v>159</v>
      </c>
      <c r="H423" s="196">
        <v>8.8529999999999998</v>
      </c>
      <c r="I423" s="197"/>
      <c r="J423" s="198">
        <f>ROUND(I423*H423,2)</f>
        <v>0</v>
      </c>
      <c r="K423" s="194" t="s">
        <v>397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185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185</v>
      </c>
      <c r="BM423" s="24" t="s">
        <v>862</v>
      </c>
    </row>
    <row r="424" s="11" customFormat="1">
      <c r="B424" s="248"/>
      <c r="C424" s="249"/>
      <c r="D424" s="250" t="s">
        <v>398</v>
      </c>
      <c r="E424" s="251" t="s">
        <v>37</v>
      </c>
      <c r="F424" s="252" t="s">
        <v>863</v>
      </c>
      <c r="G424" s="249"/>
      <c r="H424" s="253">
        <v>5.2130000000000001</v>
      </c>
      <c r="I424" s="254"/>
      <c r="J424" s="249"/>
      <c r="K424" s="249"/>
      <c r="L424" s="255"/>
      <c r="M424" s="256"/>
      <c r="N424" s="257"/>
      <c r="O424" s="257"/>
      <c r="P424" s="257"/>
      <c r="Q424" s="257"/>
      <c r="R424" s="257"/>
      <c r="S424" s="257"/>
      <c r="T424" s="258"/>
      <c r="AT424" s="259" t="s">
        <v>398</v>
      </c>
      <c r="AU424" s="259" t="s">
        <v>91</v>
      </c>
      <c r="AV424" s="11" t="s">
        <v>91</v>
      </c>
      <c r="AW424" s="11" t="s">
        <v>45</v>
      </c>
      <c r="AX424" s="11" t="s">
        <v>82</v>
      </c>
      <c r="AY424" s="259" t="s">
        <v>162</v>
      </c>
    </row>
    <row r="425" s="11" customFormat="1">
      <c r="B425" s="248"/>
      <c r="C425" s="249"/>
      <c r="D425" s="250" t="s">
        <v>398</v>
      </c>
      <c r="E425" s="251" t="s">
        <v>37</v>
      </c>
      <c r="F425" s="252" t="s">
        <v>864</v>
      </c>
      <c r="G425" s="249"/>
      <c r="H425" s="253">
        <v>3.6400000000000001</v>
      </c>
      <c r="I425" s="254"/>
      <c r="J425" s="249"/>
      <c r="K425" s="249"/>
      <c r="L425" s="255"/>
      <c r="M425" s="256"/>
      <c r="N425" s="257"/>
      <c r="O425" s="257"/>
      <c r="P425" s="257"/>
      <c r="Q425" s="257"/>
      <c r="R425" s="257"/>
      <c r="S425" s="257"/>
      <c r="T425" s="258"/>
      <c r="AT425" s="259" t="s">
        <v>398</v>
      </c>
      <c r="AU425" s="259" t="s">
        <v>91</v>
      </c>
      <c r="AV425" s="11" t="s">
        <v>91</v>
      </c>
      <c r="AW425" s="11" t="s">
        <v>45</v>
      </c>
      <c r="AX425" s="11" t="s">
        <v>82</v>
      </c>
      <c r="AY425" s="259" t="s">
        <v>162</v>
      </c>
    </row>
    <row r="426" s="12" customFormat="1">
      <c r="B426" s="260"/>
      <c r="C426" s="261"/>
      <c r="D426" s="250" t="s">
        <v>398</v>
      </c>
      <c r="E426" s="262" t="s">
        <v>37</v>
      </c>
      <c r="F426" s="263" t="s">
        <v>401</v>
      </c>
      <c r="G426" s="261"/>
      <c r="H426" s="264">
        <v>8.8529999999999998</v>
      </c>
      <c r="I426" s="265"/>
      <c r="J426" s="261"/>
      <c r="K426" s="261"/>
      <c r="L426" s="266"/>
      <c r="M426" s="267"/>
      <c r="N426" s="268"/>
      <c r="O426" s="268"/>
      <c r="P426" s="268"/>
      <c r="Q426" s="268"/>
      <c r="R426" s="268"/>
      <c r="S426" s="268"/>
      <c r="T426" s="269"/>
      <c r="AT426" s="270" t="s">
        <v>398</v>
      </c>
      <c r="AU426" s="270" t="s">
        <v>91</v>
      </c>
      <c r="AV426" s="12" t="s">
        <v>161</v>
      </c>
      <c r="AW426" s="12" t="s">
        <v>45</v>
      </c>
      <c r="AX426" s="12" t="s">
        <v>24</v>
      </c>
      <c r="AY426" s="270" t="s">
        <v>162</v>
      </c>
    </row>
    <row r="427" s="1" customFormat="1" ht="25.5" customHeight="1">
      <c r="B427" s="47"/>
      <c r="C427" s="192" t="s">
        <v>865</v>
      </c>
      <c r="D427" s="192" t="s">
        <v>156</v>
      </c>
      <c r="E427" s="193" t="s">
        <v>866</v>
      </c>
      <c r="F427" s="194" t="s">
        <v>867</v>
      </c>
      <c r="G427" s="195" t="s">
        <v>159</v>
      </c>
      <c r="H427" s="196">
        <v>100.223</v>
      </c>
      <c r="I427" s="197"/>
      <c r="J427" s="198">
        <f>ROUND(I427*H427,2)</f>
        <v>0</v>
      </c>
      <c r="K427" s="194" t="s">
        <v>397</v>
      </c>
      <c r="L427" s="73"/>
      <c r="M427" s="199" t="s">
        <v>37</v>
      </c>
      <c r="N427" s="200" t="s">
        <v>53</v>
      </c>
      <c r="O427" s="48"/>
      <c r="P427" s="201">
        <f>O427*H427</f>
        <v>0</v>
      </c>
      <c r="Q427" s="201">
        <v>0</v>
      </c>
      <c r="R427" s="201">
        <f>Q427*H427</f>
        <v>0</v>
      </c>
      <c r="S427" s="201">
        <v>0</v>
      </c>
      <c r="T427" s="202">
        <f>S427*H427</f>
        <v>0</v>
      </c>
      <c r="AR427" s="24" t="s">
        <v>185</v>
      </c>
      <c r="AT427" s="24" t="s">
        <v>156</v>
      </c>
      <c r="AU427" s="24" t="s">
        <v>91</v>
      </c>
      <c r="AY427" s="24" t="s">
        <v>162</v>
      </c>
      <c r="BE427" s="203">
        <f>IF(N427="základní",J427,0)</f>
        <v>0</v>
      </c>
      <c r="BF427" s="203">
        <f>IF(N427="snížená",J427,0)</f>
        <v>0</v>
      </c>
      <c r="BG427" s="203">
        <f>IF(N427="zákl. přenesená",J427,0)</f>
        <v>0</v>
      </c>
      <c r="BH427" s="203">
        <f>IF(N427="sníž. přenesená",J427,0)</f>
        <v>0</v>
      </c>
      <c r="BI427" s="203">
        <f>IF(N427="nulová",J427,0)</f>
        <v>0</v>
      </c>
      <c r="BJ427" s="24" t="s">
        <v>24</v>
      </c>
      <c r="BK427" s="203">
        <f>ROUND(I427*H427,2)</f>
        <v>0</v>
      </c>
      <c r="BL427" s="24" t="s">
        <v>185</v>
      </c>
      <c r="BM427" s="24" t="s">
        <v>868</v>
      </c>
    </row>
    <row r="428" s="11" customFormat="1">
      <c r="B428" s="248"/>
      <c r="C428" s="249"/>
      <c r="D428" s="250" t="s">
        <v>398</v>
      </c>
      <c r="E428" s="251" t="s">
        <v>37</v>
      </c>
      <c r="F428" s="252" t="s">
        <v>859</v>
      </c>
      <c r="G428" s="249"/>
      <c r="H428" s="253">
        <v>100.223</v>
      </c>
      <c r="I428" s="254"/>
      <c r="J428" s="249"/>
      <c r="K428" s="249"/>
      <c r="L428" s="255"/>
      <c r="M428" s="256"/>
      <c r="N428" s="257"/>
      <c r="O428" s="257"/>
      <c r="P428" s="257"/>
      <c r="Q428" s="257"/>
      <c r="R428" s="257"/>
      <c r="S428" s="257"/>
      <c r="T428" s="258"/>
      <c r="AT428" s="259" t="s">
        <v>398</v>
      </c>
      <c r="AU428" s="259" t="s">
        <v>91</v>
      </c>
      <c r="AV428" s="11" t="s">
        <v>91</v>
      </c>
      <c r="AW428" s="11" t="s">
        <v>45</v>
      </c>
      <c r="AX428" s="11" t="s">
        <v>82</v>
      </c>
      <c r="AY428" s="259" t="s">
        <v>162</v>
      </c>
    </row>
    <row r="429" s="12" customFormat="1">
      <c r="B429" s="260"/>
      <c r="C429" s="261"/>
      <c r="D429" s="250" t="s">
        <v>398</v>
      </c>
      <c r="E429" s="262" t="s">
        <v>37</v>
      </c>
      <c r="F429" s="263" t="s">
        <v>401</v>
      </c>
      <c r="G429" s="261"/>
      <c r="H429" s="264">
        <v>100.223</v>
      </c>
      <c r="I429" s="265"/>
      <c r="J429" s="261"/>
      <c r="K429" s="261"/>
      <c r="L429" s="266"/>
      <c r="M429" s="267"/>
      <c r="N429" s="268"/>
      <c r="O429" s="268"/>
      <c r="P429" s="268"/>
      <c r="Q429" s="268"/>
      <c r="R429" s="268"/>
      <c r="S429" s="268"/>
      <c r="T429" s="269"/>
      <c r="AT429" s="270" t="s">
        <v>398</v>
      </c>
      <c r="AU429" s="270" t="s">
        <v>91</v>
      </c>
      <c r="AV429" s="12" t="s">
        <v>161</v>
      </c>
      <c r="AW429" s="12" t="s">
        <v>45</v>
      </c>
      <c r="AX429" s="12" t="s">
        <v>24</v>
      </c>
      <c r="AY429" s="270" t="s">
        <v>162</v>
      </c>
    </row>
    <row r="430" s="1" customFormat="1" ht="16.5" customHeight="1">
      <c r="B430" s="47"/>
      <c r="C430" s="204" t="s">
        <v>362</v>
      </c>
      <c r="D430" s="204" t="s">
        <v>261</v>
      </c>
      <c r="E430" s="205" t="s">
        <v>869</v>
      </c>
      <c r="F430" s="206" t="s">
        <v>870</v>
      </c>
      <c r="G430" s="207" t="s">
        <v>159</v>
      </c>
      <c r="H430" s="208">
        <v>105.234</v>
      </c>
      <c r="I430" s="209"/>
      <c r="J430" s="210">
        <f>ROUND(I430*H430,2)</f>
        <v>0</v>
      </c>
      <c r="K430" s="206" t="s">
        <v>397</v>
      </c>
      <c r="L430" s="211"/>
      <c r="M430" s="212" t="s">
        <v>37</v>
      </c>
      <c r="N430" s="213" t="s">
        <v>53</v>
      </c>
      <c r="O430" s="48"/>
      <c r="P430" s="201">
        <f>O430*H430</f>
        <v>0</v>
      </c>
      <c r="Q430" s="201">
        <v>0</v>
      </c>
      <c r="R430" s="201">
        <f>Q430*H430</f>
        <v>0</v>
      </c>
      <c r="S430" s="201">
        <v>0</v>
      </c>
      <c r="T430" s="202">
        <f>S430*H430</f>
        <v>0</v>
      </c>
      <c r="AR430" s="24" t="s">
        <v>214</v>
      </c>
      <c r="AT430" s="24" t="s">
        <v>261</v>
      </c>
      <c r="AU430" s="24" t="s">
        <v>91</v>
      </c>
      <c r="AY430" s="24" t="s">
        <v>162</v>
      </c>
      <c r="BE430" s="203">
        <f>IF(N430="základní",J430,0)</f>
        <v>0</v>
      </c>
      <c r="BF430" s="203">
        <f>IF(N430="snížená",J430,0)</f>
        <v>0</v>
      </c>
      <c r="BG430" s="203">
        <f>IF(N430="zákl. přenesená",J430,0)</f>
        <v>0</v>
      </c>
      <c r="BH430" s="203">
        <f>IF(N430="sníž. přenesená",J430,0)</f>
        <v>0</v>
      </c>
      <c r="BI430" s="203">
        <f>IF(N430="nulová",J430,0)</f>
        <v>0</v>
      </c>
      <c r="BJ430" s="24" t="s">
        <v>24</v>
      </c>
      <c r="BK430" s="203">
        <f>ROUND(I430*H430,2)</f>
        <v>0</v>
      </c>
      <c r="BL430" s="24" t="s">
        <v>185</v>
      </c>
      <c r="BM430" s="24" t="s">
        <v>871</v>
      </c>
    </row>
    <row r="431" s="1" customFormat="1" ht="16.5" customHeight="1">
      <c r="B431" s="47"/>
      <c r="C431" s="192" t="s">
        <v>872</v>
      </c>
      <c r="D431" s="192" t="s">
        <v>156</v>
      </c>
      <c r="E431" s="193" t="s">
        <v>873</v>
      </c>
      <c r="F431" s="194" t="s">
        <v>874</v>
      </c>
      <c r="G431" s="195" t="s">
        <v>159</v>
      </c>
      <c r="H431" s="196">
        <v>25</v>
      </c>
      <c r="I431" s="197"/>
      <c r="J431" s="198">
        <f>ROUND(I431*H431,2)</f>
        <v>0</v>
      </c>
      <c r="K431" s="194" t="s">
        <v>397</v>
      </c>
      <c r="L431" s="73"/>
      <c r="M431" s="199" t="s">
        <v>37</v>
      </c>
      <c r="N431" s="200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185</v>
      </c>
      <c r="AT431" s="24" t="s">
        <v>156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185</v>
      </c>
      <c r="BM431" s="24" t="s">
        <v>875</v>
      </c>
    </row>
    <row r="432" s="10" customFormat="1" ht="37.44" customHeight="1">
      <c r="B432" s="232"/>
      <c r="C432" s="233"/>
      <c r="D432" s="234" t="s">
        <v>81</v>
      </c>
      <c r="E432" s="235" t="s">
        <v>876</v>
      </c>
      <c r="F432" s="235" t="s">
        <v>877</v>
      </c>
      <c r="G432" s="233"/>
      <c r="H432" s="233"/>
      <c r="I432" s="236"/>
      <c r="J432" s="237">
        <f>BK432</f>
        <v>0</v>
      </c>
      <c r="K432" s="233"/>
      <c r="L432" s="238"/>
      <c r="M432" s="239"/>
      <c r="N432" s="240"/>
      <c r="O432" s="240"/>
      <c r="P432" s="241">
        <f>P433+P434+P474+P561+P583+P587+P601+P615+P621</f>
        <v>0</v>
      </c>
      <c r="Q432" s="240"/>
      <c r="R432" s="241">
        <f>R433+R434+R474+R561+R583+R587+R601+R615+R621</f>
        <v>0.46580719999999998</v>
      </c>
      <c r="S432" s="240"/>
      <c r="T432" s="242">
        <f>T433+T434+T474+T561+T583+T587+T601+T615+T621</f>
        <v>0</v>
      </c>
      <c r="AR432" s="243" t="s">
        <v>24</v>
      </c>
      <c r="AT432" s="244" t="s">
        <v>81</v>
      </c>
      <c r="AU432" s="244" t="s">
        <v>82</v>
      </c>
      <c r="AY432" s="243" t="s">
        <v>162</v>
      </c>
      <c r="BK432" s="245">
        <f>BK433+BK434+BK474+BK561+BK583+BK587+BK601+BK615+BK621</f>
        <v>0</v>
      </c>
    </row>
    <row r="433" s="1" customFormat="1" ht="25.5" customHeight="1">
      <c r="B433" s="47"/>
      <c r="C433" s="192" t="s">
        <v>878</v>
      </c>
      <c r="D433" s="192" t="s">
        <v>156</v>
      </c>
      <c r="E433" s="193" t="s">
        <v>879</v>
      </c>
      <c r="F433" s="194" t="s">
        <v>880</v>
      </c>
      <c r="G433" s="195" t="s">
        <v>196</v>
      </c>
      <c r="H433" s="196">
        <v>3.3879999999999999</v>
      </c>
      <c r="I433" s="197"/>
      <c r="J433" s="198">
        <f>ROUND(I433*H433,2)</f>
        <v>0</v>
      </c>
      <c r="K433" s="194" t="s">
        <v>397</v>
      </c>
      <c r="L433" s="73"/>
      <c r="M433" s="199" t="s">
        <v>37</v>
      </c>
      <c r="N433" s="200" t="s">
        <v>53</v>
      </c>
      <c r="O433" s="48"/>
      <c r="P433" s="201">
        <f>O433*H433</f>
        <v>0</v>
      </c>
      <c r="Q433" s="201">
        <v>0</v>
      </c>
      <c r="R433" s="201">
        <f>Q433*H433</f>
        <v>0</v>
      </c>
      <c r="S433" s="201">
        <v>0</v>
      </c>
      <c r="T433" s="202">
        <f>S433*H433</f>
        <v>0</v>
      </c>
      <c r="AR433" s="24" t="s">
        <v>161</v>
      </c>
      <c r="AT433" s="24" t="s">
        <v>156</v>
      </c>
      <c r="AU433" s="24" t="s">
        <v>24</v>
      </c>
      <c r="AY433" s="24" t="s">
        <v>162</v>
      </c>
      <c r="BE433" s="203">
        <f>IF(N433="základní",J433,0)</f>
        <v>0</v>
      </c>
      <c r="BF433" s="203">
        <f>IF(N433="snížená",J433,0)</f>
        <v>0</v>
      </c>
      <c r="BG433" s="203">
        <f>IF(N433="zákl. přenesená",J433,0)</f>
        <v>0</v>
      </c>
      <c r="BH433" s="203">
        <f>IF(N433="sníž. přenesená",J433,0)</f>
        <v>0</v>
      </c>
      <c r="BI433" s="203">
        <f>IF(N433="nulová",J433,0)</f>
        <v>0</v>
      </c>
      <c r="BJ433" s="24" t="s">
        <v>24</v>
      </c>
      <c r="BK433" s="203">
        <f>ROUND(I433*H433,2)</f>
        <v>0</v>
      </c>
      <c r="BL433" s="24" t="s">
        <v>161</v>
      </c>
      <c r="BM433" s="24" t="s">
        <v>881</v>
      </c>
    </row>
    <row r="434" s="10" customFormat="1" ht="29.88" customHeight="1">
      <c r="B434" s="232"/>
      <c r="C434" s="233"/>
      <c r="D434" s="234" t="s">
        <v>81</v>
      </c>
      <c r="E434" s="246" t="s">
        <v>882</v>
      </c>
      <c r="F434" s="246" t="s">
        <v>883</v>
      </c>
      <c r="G434" s="233"/>
      <c r="H434" s="233"/>
      <c r="I434" s="236"/>
      <c r="J434" s="247">
        <f>BK434</f>
        <v>0</v>
      </c>
      <c r="K434" s="233"/>
      <c r="L434" s="238"/>
      <c r="M434" s="239"/>
      <c r="N434" s="240"/>
      <c r="O434" s="240"/>
      <c r="P434" s="241">
        <f>SUM(P435:P473)</f>
        <v>0</v>
      </c>
      <c r="Q434" s="240"/>
      <c r="R434" s="241">
        <f>SUM(R435:R473)</f>
        <v>0</v>
      </c>
      <c r="S434" s="240"/>
      <c r="T434" s="242">
        <f>SUM(T435:T473)</f>
        <v>0</v>
      </c>
      <c r="AR434" s="243" t="s">
        <v>91</v>
      </c>
      <c r="AT434" s="244" t="s">
        <v>81</v>
      </c>
      <c r="AU434" s="244" t="s">
        <v>24</v>
      </c>
      <c r="AY434" s="243" t="s">
        <v>162</v>
      </c>
      <c r="BK434" s="245">
        <f>SUM(BK435:BK473)</f>
        <v>0</v>
      </c>
    </row>
    <row r="435" s="1" customFormat="1" ht="16.5" customHeight="1">
      <c r="B435" s="47"/>
      <c r="C435" s="192" t="s">
        <v>607</v>
      </c>
      <c r="D435" s="192" t="s">
        <v>156</v>
      </c>
      <c r="E435" s="193" t="s">
        <v>884</v>
      </c>
      <c r="F435" s="194" t="s">
        <v>885</v>
      </c>
      <c r="G435" s="195" t="s">
        <v>159</v>
      </c>
      <c r="H435" s="196">
        <v>277.5</v>
      </c>
      <c r="I435" s="197"/>
      <c r="J435" s="198">
        <f>ROUND(I435*H435,2)</f>
        <v>0</v>
      </c>
      <c r="K435" s="194" t="s">
        <v>397</v>
      </c>
      <c r="L435" s="73"/>
      <c r="M435" s="199" t="s">
        <v>37</v>
      </c>
      <c r="N435" s="200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185</v>
      </c>
      <c r="AT435" s="24" t="s">
        <v>156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185</v>
      </c>
      <c r="BM435" s="24" t="s">
        <v>886</v>
      </c>
    </row>
    <row r="436" s="11" customFormat="1">
      <c r="B436" s="248"/>
      <c r="C436" s="249"/>
      <c r="D436" s="250" t="s">
        <v>398</v>
      </c>
      <c r="E436" s="251" t="s">
        <v>37</v>
      </c>
      <c r="F436" s="252" t="s">
        <v>887</v>
      </c>
      <c r="G436" s="249"/>
      <c r="H436" s="253">
        <v>277.5</v>
      </c>
      <c r="I436" s="254"/>
      <c r="J436" s="249"/>
      <c r="K436" s="249"/>
      <c r="L436" s="255"/>
      <c r="M436" s="256"/>
      <c r="N436" s="257"/>
      <c r="O436" s="257"/>
      <c r="P436" s="257"/>
      <c r="Q436" s="257"/>
      <c r="R436" s="257"/>
      <c r="S436" s="257"/>
      <c r="T436" s="258"/>
      <c r="AT436" s="259" t="s">
        <v>398</v>
      </c>
      <c r="AU436" s="259" t="s">
        <v>91</v>
      </c>
      <c r="AV436" s="11" t="s">
        <v>91</v>
      </c>
      <c r="AW436" s="11" t="s">
        <v>45</v>
      </c>
      <c r="AX436" s="11" t="s">
        <v>82</v>
      </c>
      <c r="AY436" s="259" t="s">
        <v>162</v>
      </c>
    </row>
    <row r="437" s="12" customFormat="1">
      <c r="B437" s="260"/>
      <c r="C437" s="261"/>
      <c r="D437" s="250" t="s">
        <v>398</v>
      </c>
      <c r="E437" s="262" t="s">
        <v>37</v>
      </c>
      <c r="F437" s="263" t="s">
        <v>401</v>
      </c>
      <c r="G437" s="261"/>
      <c r="H437" s="264">
        <v>277.5</v>
      </c>
      <c r="I437" s="265"/>
      <c r="J437" s="261"/>
      <c r="K437" s="261"/>
      <c r="L437" s="266"/>
      <c r="M437" s="267"/>
      <c r="N437" s="268"/>
      <c r="O437" s="268"/>
      <c r="P437" s="268"/>
      <c r="Q437" s="268"/>
      <c r="R437" s="268"/>
      <c r="S437" s="268"/>
      <c r="T437" s="269"/>
      <c r="AT437" s="270" t="s">
        <v>398</v>
      </c>
      <c r="AU437" s="270" t="s">
        <v>91</v>
      </c>
      <c r="AV437" s="12" t="s">
        <v>161</v>
      </c>
      <c r="AW437" s="12" t="s">
        <v>45</v>
      </c>
      <c r="AX437" s="12" t="s">
        <v>24</v>
      </c>
      <c r="AY437" s="270" t="s">
        <v>162</v>
      </c>
    </row>
    <row r="438" s="1" customFormat="1" ht="16.5" customHeight="1">
      <c r="B438" s="47"/>
      <c r="C438" s="192" t="s">
        <v>888</v>
      </c>
      <c r="D438" s="192" t="s">
        <v>156</v>
      </c>
      <c r="E438" s="193" t="s">
        <v>889</v>
      </c>
      <c r="F438" s="194" t="s">
        <v>890</v>
      </c>
      <c r="G438" s="195" t="s">
        <v>207</v>
      </c>
      <c r="H438" s="196">
        <v>18.5</v>
      </c>
      <c r="I438" s="197"/>
      <c r="J438" s="198">
        <f>ROUND(I438*H438,2)</f>
        <v>0</v>
      </c>
      <c r="K438" s="194" t="s">
        <v>397</v>
      </c>
      <c r="L438" s="73"/>
      <c r="M438" s="199" t="s">
        <v>37</v>
      </c>
      <c r="N438" s="200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185</v>
      </c>
      <c r="AT438" s="24" t="s">
        <v>156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185</v>
      </c>
      <c r="BM438" s="24" t="s">
        <v>891</v>
      </c>
    </row>
    <row r="439" s="11" customFormat="1">
      <c r="B439" s="248"/>
      <c r="C439" s="249"/>
      <c r="D439" s="250" t="s">
        <v>398</v>
      </c>
      <c r="E439" s="251" t="s">
        <v>37</v>
      </c>
      <c r="F439" s="252" t="s">
        <v>892</v>
      </c>
      <c r="G439" s="249"/>
      <c r="H439" s="253">
        <v>18.5</v>
      </c>
      <c r="I439" s="254"/>
      <c r="J439" s="249"/>
      <c r="K439" s="249"/>
      <c r="L439" s="255"/>
      <c r="M439" s="256"/>
      <c r="N439" s="257"/>
      <c r="O439" s="257"/>
      <c r="P439" s="257"/>
      <c r="Q439" s="257"/>
      <c r="R439" s="257"/>
      <c r="S439" s="257"/>
      <c r="T439" s="258"/>
      <c r="AT439" s="259" t="s">
        <v>398</v>
      </c>
      <c r="AU439" s="259" t="s">
        <v>91</v>
      </c>
      <c r="AV439" s="11" t="s">
        <v>91</v>
      </c>
      <c r="AW439" s="11" t="s">
        <v>45</v>
      </c>
      <c r="AX439" s="11" t="s">
        <v>82</v>
      </c>
      <c r="AY439" s="259" t="s">
        <v>162</v>
      </c>
    </row>
    <row r="440" s="12" customFormat="1">
      <c r="B440" s="260"/>
      <c r="C440" s="261"/>
      <c r="D440" s="250" t="s">
        <v>398</v>
      </c>
      <c r="E440" s="262" t="s">
        <v>37</v>
      </c>
      <c r="F440" s="263" t="s">
        <v>401</v>
      </c>
      <c r="G440" s="261"/>
      <c r="H440" s="264">
        <v>18.5</v>
      </c>
      <c r="I440" s="265"/>
      <c r="J440" s="261"/>
      <c r="K440" s="261"/>
      <c r="L440" s="266"/>
      <c r="M440" s="267"/>
      <c r="N440" s="268"/>
      <c r="O440" s="268"/>
      <c r="P440" s="268"/>
      <c r="Q440" s="268"/>
      <c r="R440" s="268"/>
      <c r="S440" s="268"/>
      <c r="T440" s="269"/>
      <c r="AT440" s="270" t="s">
        <v>398</v>
      </c>
      <c r="AU440" s="270" t="s">
        <v>91</v>
      </c>
      <c r="AV440" s="12" t="s">
        <v>161</v>
      </c>
      <c r="AW440" s="12" t="s">
        <v>45</v>
      </c>
      <c r="AX440" s="12" t="s">
        <v>24</v>
      </c>
      <c r="AY440" s="270" t="s">
        <v>162</v>
      </c>
    </row>
    <row r="441" s="1" customFormat="1" ht="16.5" customHeight="1">
      <c r="B441" s="47"/>
      <c r="C441" s="192" t="s">
        <v>367</v>
      </c>
      <c r="D441" s="192" t="s">
        <v>156</v>
      </c>
      <c r="E441" s="193" t="s">
        <v>893</v>
      </c>
      <c r="F441" s="194" t="s">
        <v>894</v>
      </c>
      <c r="G441" s="195" t="s">
        <v>207</v>
      </c>
      <c r="H441" s="196">
        <v>37</v>
      </c>
      <c r="I441" s="197"/>
      <c r="J441" s="198">
        <f>ROUND(I441*H441,2)</f>
        <v>0</v>
      </c>
      <c r="K441" s="194" t="s">
        <v>397</v>
      </c>
      <c r="L441" s="73"/>
      <c r="M441" s="199" t="s">
        <v>37</v>
      </c>
      <c r="N441" s="200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185</v>
      </c>
      <c r="AT441" s="24" t="s">
        <v>156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185</v>
      </c>
      <c r="BM441" s="24" t="s">
        <v>895</v>
      </c>
    </row>
    <row r="442" s="1" customFormat="1" ht="16.5" customHeight="1">
      <c r="B442" s="47"/>
      <c r="C442" s="192" t="s">
        <v>896</v>
      </c>
      <c r="D442" s="192" t="s">
        <v>156</v>
      </c>
      <c r="E442" s="193" t="s">
        <v>897</v>
      </c>
      <c r="F442" s="194" t="s">
        <v>898</v>
      </c>
      <c r="G442" s="195" t="s">
        <v>207</v>
      </c>
      <c r="H442" s="196">
        <v>25</v>
      </c>
      <c r="I442" s="197"/>
      <c r="J442" s="198">
        <f>ROUND(I442*H442,2)</f>
        <v>0</v>
      </c>
      <c r="K442" s="194" t="s">
        <v>397</v>
      </c>
      <c r="L442" s="73"/>
      <c r="M442" s="199" t="s">
        <v>37</v>
      </c>
      <c r="N442" s="200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185</v>
      </c>
      <c r="AT442" s="24" t="s">
        <v>156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185</v>
      </c>
      <c r="BM442" s="24" t="s">
        <v>899</v>
      </c>
    </row>
    <row r="443" s="1" customFormat="1" ht="25.5" customHeight="1">
      <c r="B443" s="47"/>
      <c r="C443" s="192" t="s">
        <v>615</v>
      </c>
      <c r="D443" s="192" t="s">
        <v>156</v>
      </c>
      <c r="E443" s="193" t="s">
        <v>900</v>
      </c>
      <c r="F443" s="194" t="s">
        <v>901</v>
      </c>
      <c r="G443" s="195" t="s">
        <v>207</v>
      </c>
      <c r="H443" s="196">
        <v>3</v>
      </c>
      <c r="I443" s="197"/>
      <c r="J443" s="198">
        <f>ROUND(I443*H443,2)</f>
        <v>0</v>
      </c>
      <c r="K443" s="194" t="s">
        <v>397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185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185</v>
      </c>
      <c r="BM443" s="24" t="s">
        <v>902</v>
      </c>
    </row>
    <row r="444" s="13" customFormat="1">
      <c r="B444" s="271"/>
      <c r="C444" s="272"/>
      <c r="D444" s="250" t="s">
        <v>398</v>
      </c>
      <c r="E444" s="273" t="s">
        <v>37</v>
      </c>
      <c r="F444" s="274" t="s">
        <v>903</v>
      </c>
      <c r="G444" s="272"/>
      <c r="H444" s="273" t="s">
        <v>37</v>
      </c>
      <c r="I444" s="275"/>
      <c r="J444" s="272"/>
      <c r="K444" s="272"/>
      <c r="L444" s="276"/>
      <c r="M444" s="277"/>
      <c r="N444" s="278"/>
      <c r="O444" s="278"/>
      <c r="P444" s="278"/>
      <c r="Q444" s="278"/>
      <c r="R444" s="278"/>
      <c r="S444" s="278"/>
      <c r="T444" s="279"/>
      <c r="AT444" s="280" t="s">
        <v>398</v>
      </c>
      <c r="AU444" s="280" t="s">
        <v>91</v>
      </c>
      <c r="AV444" s="13" t="s">
        <v>24</v>
      </c>
      <c r="AW444" s="13" t="s">
        <v>45</v>
      </c>
      <c r="AX444" s="13" t="s">
        <v>82</v>
      </c>
      <c r="AY444" s="280" t="s">
        <v>162</v>
      </c>
    </row>
    <row r="445" s="11" customFormat="1">
      <c r="B445" s="248"/>
      <c r="C445" s="249"/>
      <c r="D445" s="250" t="s">
        <v>398</v>
      </c>
      <c r="E445" s="251" t="s">
        <v>37</v>
      </c>
      <c r="F445" s="252" t="s">
        <v>904</v>
      </c>
      <c r="G445" s="249"/>
      <c r="H445" s="253">
        <v>3</v>
      </c>
      <c r="I445" s="254"/>
      <c r="J445" s="249"/>
      <c r="K445" s="249"/>
      <c r="L445" s="255"/>
      <c r="M445" s="256"/>
      <c r="N445" s="257"/>
      <c r="O445" s="257"/>
      <c r="P445" s="257"/>
      <c r="Q445" s="257"/>
      <c r="R445" s="257"/>
      <c r="S445" s="257"/>
      <c r="T445" s="258"/>
      <c r="AT445" s="259" t="s">
        <v>398</v>
      </c>
      <c r="AU445" s="259" t="s">
        <v>91</v>
      </c>
      <c r="AV445" s="11" t="s">
        <v>91</v>
      </c>
      <c r="AW445" s="11" t="s">
        <v>45</v>
      </c>
      <c r="AX445" s="11" t="s">
        <v>82</v>
      </c>
      <c r="AY445" s="259" t="s">
        <v>162</v>
      </c>
    </row>
    <row r="446" s="12" customFormat="1">
      <c r="B446" s="260"/>
      <c r="C446" s="261"/>
      <c r="D446" s="250" t="s">
        <v>398</v>
      </c>
      <c r="E446" s="262" t="s">
        <v>37</v>
      </c>
      <c r="F446" s="263" t="s">
        <v>401</v>
      </c>
      <c r="G446" s="261"/>
      <c r="H446" s="264">
        <v>3</v>
      </c>
      <c r="I446" s="265"/>
      <c r="J446" s="261"/>
      <c r="K446" s="261"/>
      <c r="L446" s="266"/>
      <c r="M446" s="267"/>
      <c r="N446" s="268"/>
      <c r="O446" s="268"/>
      <c r="P446" s="268"/>
      <c r="Q446" s="268"/>
      <c r="R446" s="268"/>
      <c r="S446" s="268"/>
      <c r="T446" s="269"/>
      <c r="AT446" s="270" t="s">
        <v>398</v>
      </c>
      <c r="AU446" s="270" t="s">
        <v>91</v>
      </c>
      <c r="AV446" s="12" t="s">
        <v>161</v>
      </c>
      <c r="AW446" s="12" t="s">
        <v>45</v>
      </c>
      <c r="AX446" s="12" t="s">
        <v>24</v>
      </c>
      <c r="AY446" s="270" t="s">
        <v>162</v>
      </c>
    </row>
    <row r="447" s="1" customFormat="1" ht="25.5" customHeight="1">
      <c r="B447" s="47"/>
      <c r="C447" s="192" t="s">
        <v>905</v>
      </c>
      <c r="D447" s="192" t="s">
        <v>156</v>
      </c>
      <c r="E447" s="193" t="s">
        <v>906</v>
      </c>
      <c r="F447" s="194" t="s">
        <v>907</v>
      </c>
      <c r="G447" s="195" t="s">
        <v>159</v>
      </c>
      <c r="H447" s="196">
        <v>2.5</v>
      </c>
      <c r="I447" s="197"/>
      <c r="J447" s="198">
        <f>ROUND(I447*H447,2)</f>
        <v>0</v>
      </c>
      <c r="K447" s="194" t="s">
        <v>397</v>
      </c>
      <c r="L447" s="73"/>
      <c r="M447" s="199" t="s">
        <v>37</v>
      </c>
      <c r="N447" s="200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185</v>
      </c>
      <c r="AT447" s="24" t="s">
        <v>156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185</v>
      </c>
      <c r="BM447" s="24" t="s">
        <v>908</v>
      </c>
    </row>
    <row r="448" s="13" customFormat="1">
      <c r="B448" s="271"/>
      <c r="C448" s="272"/>
      <c r="D448" s="250" t="s">
        <v>398</v>
      </c>
      <c r="E448" s="273" t="s">
        <v>37</v>
      </c>
      <c r="F448" s="274" t="s">
        <v>909</v>
      </c>
      <c r="G448" s="272"/>
      <c r="H448" s="273" t="s">
        <v>37</v>
      </c>
      <c r="I448" s="275"/>
      <c r="J448" s="272"/>
      <c r="K448" s="272"/>
      <c r="L448" s="276"/>
      <c r="M448" s="277"/>
      <c r="N448" s="278"/>
      <c r="O448" s="278"/>
      <c r="P448" s="278"/>
      <c r="Q448" s="278"/>
      <c r="R448" s="278"/>
      <c r="S448" s="278"/>
      <c r="T448" s="279"/>
      <c r="AT448" s="280" t="s">
        <v>398</v>
      </c>
      <c r="AU448" s="280" t="s">
        <v>91</v>
      </c>
      <c r="AV448" s="13" t="s">
        <v>24</v>
      </c>
      <c r="AW448" s="13" t="s">
        <v>45</v>
      </c>
      <c r="AX448" s="13" t="s">
        <v>82</v>
      </c>
      <c r="AY448" s="280" t="s">
        <v>162</v>
      </c>
    </row>
    <row r="449" s="11" customFormat="1">
      <c r="B449" s="248"/>
      <c r="C449" s="249"/>
      <c r="D449" s="250" t="s">
        <v>398</v>
      </c>
      <c r="E449" s="251" t="s">
        <v>37</v>
      </c>
      <c r="F449" s="252" t="s">
        <v>910</v>
      </c>
      <c r="G449" s="249"/>
      <c r="H449" s="253">
        <v>2.5</v>
      </c>
      <c r="I449" s="254"/>
      <c r="J449" s="249"/>
      <c r="K449" s="249"/>
      <c r="L449" s="255"/>
      <c r="M449" s="256"/>
      <c r="N449" s="257"/>
      <c r="O449" s="257"/>
      <c r="P449" s="257"/>
      <c r="Q449" s="257"/>
      <c r="R449" s="257"/>
      <c r="S449" s="257"/>
      <c r="T449" s="258"/>
      <c r="AT449" s="259" t="s">
        <v>398</v>
      </c>
      <c r="AU449" s="259" t="s">
        <v>91</v>
      </c>
      <c r="AV449" s="11" t="s">
        <v>91</v>
      </c>
      <c r="AW449" s="11" t="s">
        <v>45</v>
      </c>
      <c r="AX449" s="11" t="s">
        <v>82</v>
      </c>
      <c r="AY449" s="259" t="s">
        <v>162</v>
      </c>
    </row>
    <row r="450" s="12" customFormat="1">
      <c r="B450" s="260"/>
      <c r="C450" s="261"/>
      <c r="D450" s="250" t="s">
        <v>398</v>
      </c>
      <c r="E450" s="262" t="s">
        <v>37</v>
      </c>
      <c r="F450" s="263" t="s">
        <v>401</v>
      </c>
      <c r="G450" s="261"/>
      <c r="H450" s="264">
        <v>2.5</v>
      </c>
      <c r="I450" s="265"/>
      <c r="J450" s="261"/>
      <c r="K450" s="261"/>
      <c r="L450" s="266"/>
      <c r="M450" s="267"/>
      <c r="N450" s="268"/>
      <c r="O450" s="268"/>
      <c r="P450" s="268"/>
      <c r="Q450" s="268"/>
      <c r="R450" s="268"/>
      <c r="S450" s="268"/>
      <c r="T450" s="269"/>
      <c r="AT450" s="270" t="s">
        <v>398</v>
      </c>
      <c r="AU450" s="270" t="s">
        <v>91</v>
      </c>
      <c r="AV450" s="12" t="s">
        <v>161</v>
      </c>
      <c r="AW450" s="12" t="s">
        <v>45</v>
      </c>
      <c r="AX450" s="12" t="s">
        <v>24</v>
      </c>
      <c r="AY450" s="270" t="s">
        <v>162</v>
      </c>
    </row>
    <row r="451" s="1" customFormat="1" ht="25.5" customHeight="1">
      <c r="B451" s="47"/>
      <c r="C451" s="192" t="s">
        <v>621</v>
      </c>
      <c r="D451" s="192" t="s">
        <v>156</v>
      </c>
      <c r="E451" s="193" t="s">
        <v>911</v>
      </c>
      <c r="F451" s="194" t="s">
        <v>912</v>
      </c>
      <c r="G451" s="195" t="s">
        <v>159</v>
      </c>
      <c r="H451" s="196">
        <v>277.5</v>
      </c>
      <c r="I451" s="197"/>
      <c r="J451" s="198">
        <f>ROUND(I451*H451,2)</f>
        <v>0</v>
      </c>
      <c r="K451" s="194" t="s">
        <v>397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185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185</v>
      </c>
      <c r="BM451" s="24" t="s">
        <v>913</v>
      </c>
    </row>
    <row r="452" s="1" customFormat="1" ht="25.5" customHeight="1">
      <c r="B452" s="47"/>
      <c r="C452" s="192" t="s">
        <v>914</v>
      </c>
      <c r="D452" s="192" t="s">
        <v>156</v>
      </c>
      <c r="E452" s="193" t="s">
        <v>915</v>
      </c>
      <c r="F452" s="194" t="s">
        <v>916</v>
      </c>
      <c r="G452" s="195" t="s">
        <v>207</v>
      </c>
      <c r="H452" s="196">
        <v>20</v>
      </c>
      <c r="I452" s="197"/>
      <c r="J452" s="198">
        <f>ROUND(I452*H452,2)</f>
        <v>0</v>
      </c>
      <c r="K452" s="194" t="s">
        <v>397</v>
      </c>
      <c r="L452" s="73"/>
      <c r="M452" s="199" t="s">
        <v>37</v>
      </c>
      <c r="N452" s="200" t="s">
        <v>53</v>
      </c>
      <c r="O452" s="48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AR452" s="24" t="s">
        <v>185</v>
      </c>
      <c r="AT452" s="24" t="s">
        <v>156</v>
      </c>
      <c r="AU452" s="24" t="s">
        <v>91</v>
      </c>
      <c r="AY452" s="24" t="s">
        <v>162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4" t="s">
        <v>24</v>
      </c>
      <c r="BK452" s="203">
        <f>ROUND(I452*H452,2)</f>
        <v>0</v>
      </c>
      <c r="BL452" s="24" t="s">
        <v>185</v>
      </c>
      <c r="BM452" s="24" t="s">
        <v>917</v>
      </c>
    </row>
    <row r="453" s="13" customFormat="1">
      <c r="B453" s="271"/>
      <c r="C453" s="272"/>
      <c r="D453" s="250" t="s">
        <v>398</v>
      </c>
      <c r="E453" s="273" t="s">
        <v>37</v>
      </c>
      <c r="F453" s="274" t="s">
        <v>918</v>
      </c>
      <c r="G453" s="272"/>
      <c r="H453" s="273" t="s">
        <v>37</v>
      </c>
      <c r="I453" s="275"/>
      <c r="J453" s="272"/>
      <c r="K453" s="272"/>
      <c r="L453" s="276"/>
      <c r="M453" s="277"/>
      <c r="N453" s="278"/>
      <c r="O453" s="278"/>
      <c r="P453" s="278"/>
      <c r="Q453" s="278"/>
      <c r="R453" s="278"/>
      <c r="S453" s="278"/>
      <c r="T453" s="279"/>
      <c r="AT453" s="280" t="s">
        <v>398</v>
      </c>
      <c r="AU453" s="280" t="s">
        <v>91</v>
      </c>
      <c r="AV453" s="13" t="s">
        <v>24</v>
      </c>
      <c r="AW453" s="13" t="s">
        <v>45</v>
      </c>
      <c r="AX453" s="13" t="s">
        <v>82</v>
      </c>
      <c r="AY453" s="280" t="s">
        <v>162</v>
      </c>
    </row>
    <row r="454" s="11" customFormat="1">
      <c r="B454" s="248"/>
      <c r="C454" s="249"/>
      <c r="D454" s="250" t="s">
        <v>398</v>
      </c>
      <c r="E454" s="251" t="s">
        <v>37</v>
      </c>
      <c r="F454" s="252" t="s">
        <v>919</v>
      </c>
      <c r="G454" s="249"/>
      <c r="H454" s="253">
        <v>20</v>
      </c>
      <c r="I454" s="254"/>
      <c r="J454" s="249"/>
      <c r="K454" s="249"/>
      <c r="L454" s="255"/>
      <c r="M454" s="256"/>
      <c r="N454" s="257"/>
      <c r="O454" s="257"/>
      <c r="P454" s="257"/>
      <c r="Q454" s="257"/>
      <c r="R454" s="257"/>
      <c r="S454" s="257"/>
      <c r="T454" s="258"/>
      <c r="AT454" s="259" t="s">
        <v>398</v>
      </c>
      <c r="AU454" s="259" t="s">
        <v>91</v>
      </c>
      <c r="AV454" s="11" t="s">
        <v>91</v>
      </c>
      <c r="AW454" s="11" t="s">
        <v>45</v>
      </c>
      <c r="AX454" s="11" t="s">
        <v>82</v>
      </c>
      <c r="AY454" s="259" t="s">
        <v>162</v>
      </c>
    </row>
    <row r="455" s="12" customFormat="1">
      <c r="B455" s="260"/>
      <c r="C455" s="261"/>
      <c r="D455" s="250" t="s">
        <v>398</v>
      </c>
      <c r="E455" s="262" t="s">
        <v>37</v>
      </c>
      <c r="F455" s="263" t="s">
        <v>401</v>
      </c>
      <c r="G455" s="261"/>
      <c r="H455" s="264">
        <v>20</v>
      </c>
      <c r="I455" s="265"/>
      <c r="J455" s="261"/>
      <c r="K455" s="261"/>
      <c r="L455" s="266"/>
      <c r="M455" s="267"/>
      <c r="N455" s="268"/>
      <c r="O455" s="268"/>
      <c r="P455" s="268"/>
      <c r="Q455" s="268"/>
      <c r="R455" s="268"/>
      <c r="S455" s="268"/>
      <c r="T455" s="269"/>
      <c r="AT455" s="270" t="s">
        <v>398</v>
      </c>
      <c r="AU455" s="270" t="s">
        <v>91</v>
      </c>
      <c r="AV455" s="12" t="s">
        <v>161</v>
      </c>
      <c r="AW455" s="12" t="s">
        <v>45</v>
      </c>
      <c r="AX455" s="12" t="s">
        <v>24</v>
      </c>
      <c r="AY455" s="270" t="s">
        <v>162</v>
      </c>
    </row>
    <row r="456" s="1" customFormat="1" ht="16.5" customHeight="1">
      <c r="B456" s="47"/>
      <c r="C456" s="192" t="s">
        <v>625</v>
      </c>
      <c r="D456" s="192" t="s">
        <v>156</v>
      </c>
      <c r="E456" s="193" t="s">
        <v>920</v>
      </c>
      <c r="F456" s="194" t="s">
        <v>921</v>
      </c>
      <c r="G456" s="195" t="s">
        <v>207</v>
      </c>
      <c r="H456" s="196">
        <v>30</v>
      </c>
      <c r="I456" s="197"/>
      <c r="J456" s="198">
        <f>ROUND(I456*H456,2)</f>
        <v>0</v>
      </c>
      <c r="K456" s="194" t="s">
        <v>397</v>
      </c>
      <c r="L456" s="73"/>
      <c r="M456" s="199" t="s">
        <v>37</v>
      </c>
      <c r="N456" s="200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185</v>
      </c>
      <c r="AT456" s="24" t="s">
        <v>156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185</v>
      </c>
      <c r="BM456" s="24" t="s">
        <v>922</v>
      </c>
    </row>
    <row r="457" s="13" customFormat="1">
      <c r="B457" s="271"/>
      <c r="C457" s="272"/>
      <c r="D457" s="250" t="s">
        <v>398</v>
      </c>
      <c r="E457" s="273" t="s">
        <v>37</v>
      </c>
      <c r="F457" s="274" t="s">
        <v>923</v>
      </c>
      <c r="G457" s="272"/>
      <c r="H457" s="273" t="s">
        <v>37</v>
      </c>
      <c r="I457" s="275"/>
      <c r="J457" s="272"/>
      <c r="K457" s="272"/>
      <c r="L457" s="276"/>
      <c r="M457" s="277"/>
      <c r="N457" s="278"/>
      <c r="O457" s="278"/>
      <c r="P457" s="278"/>
      <c r="Q457" s="278"/>
      <c r="R457" s="278"/>
      <c r="S457" s="278"/>
      <c r="T457" s="279"/>
      <c r="AT457" s="280" t="s">
        <v>398</v>
      </c>
      <c r="AU457" s="280" t="s">
        <v>91</v>
      </c>
      <c r="AV457" s="13" t="s">
        <v>24</v>
      </c>
      <c r="AW457" s="13" t="s">
        <v>45</v>
      </c>
      <c r="AX457" s="13" t="s">
        <v>82</v>
      </c>
      <c r="AY457" s="280" t="s">
        <v>162</v>
      </c>
    </row>
    <row r="458" s="11" customFormat="1">
      <c r="B458" s="248"/>
      <c r="C458" s="249"/>
      <c r="D458" s="250" t="s">
        <v>398</v>
      </c>
      <c r="E458" s="251" t="s">
        <v>37</v>
      </c>
      <c r="F458" s="252" t="s">
        <v>924</v>
      </c>
      <c r="G458" s="249"/>
      <c r="H458" s="253">
        <v>30</v>
      </c>
      <c r="I458" s="254"/>
      <c r="J458" s="249"/>
      <c r="K458" s="249"/>
      <c r="L458" s="255"/>
      <c r="M458" s="256"/>
      <c r="N458" s="257"/>
      <c r="O458" s="257"/>
      <c r="P458" s="257"/>
      <c r="Q458" s="257"/>
      <c r="R458" s="257"/>
      <c r="S458" s="257"/>
      <c r="T458" s="258"/>
      <c r="AT458" s="259" t="s">
        <v>398</v>
      </c>
      <c r="AU458" s="259" t="s">
        <v>91</v>
      </c>
      <c r="AV458" s="11" t="s">
        <v>91</v>
      </c>
      <c r="AW458" s="11" t="s">
        <v>45</v>
      </c>
      <c r="AX458" s="11" t="s">
        <v>82</v>
      </c>
      <c r="AY458" s="259" t="s">
        <v>162</v>
      </c>
    </row>
    <row r="459" s="12" customFormat="1">
      <c r="B459" s="260"/>
      <c r="C459" s="261"/>
      <c r="D459" s="250" t="s">
        <v>398</v>
      </c>
      <c r="E459" s="262" t="s">
        <v>37</v>
      </c>
      <c r="F459" s="263" t="s">
        <v>401</v>
      </c>
      <c r="G459" s="261"/>
      <c r="H459" s="264">
        <v>30</v>
      </c>
      <c r="I459" s="265"/>
      <c r="J459" s="261"/>
      <c r="K459" s="261"/>
      <c r="L459" s="266"/>
      <c r="M459" s="267"/>
      <c r="N459" s="268"/>
      <c r="O459" s="268"/>
      <c r="P459" s="268"/>
      <c r="Q459" s="268"/>
      <c r="R459" s="268"/>
      <c r="S459" s="268"/>
      <c r="T459" s="269"/>
      <c r="AT459" s="270" t="s">
        <v>398</v>
      </c>
      <c r="AU459" s="270" t="s">
        <v>91</v>
      </c>
      <c r="AV459" s="12" t="s">
        <v>161</v>
      </c>
      <c r="AW459" s="12" t="s">
        <v>45</v>
      </c>
      <c r="AX459" s="12" t="s">
        <v>24</v>
      </c>
      <c r="AY459" s="270" t="s">
        <v>162</v>
      </c>
    </row>
    <row r="460" s="1" customFormat="1" ht="25.5" customHeight="1">
      <c r="B460" s="47"/>
      <c r="C460" s="192" t="s">
        <v>925</v>
      </c>
      <c r="D460" s="192" t="s">
        <v>156</v>
      </c>
      <c r="E460" s="193" t="s">
        <v>926</v>
      </c>
      <c r="F460" s="194" t="s">
        <v>927</v>
      </c>
      <c r="G460" s="195" t="s">
        <v>207</v>
      </c>
      <c r="H460" s="196">
        <v>19.199999999999999</v>
      </c>
      <c r="I460" s="197"/>
      <c r="J460" s="198">
        <f>ROUND(I460*H460,2)</f>
        <v>0</v>
      </c>
      <c r="K460" s="194" t="s">
        <v>397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185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185</v>
      </c>
      <c r="BM460" s="24" t="s">
        <v>928</v>
      </c>
    </row>
    <row r="461" s="13" customFormat="1">
      <c r="B461" s="271"/>
      <c r="C461" s="272"/>
      <c r="D461" s="250" t="s">
        <v>398</v>
      </c>
      <c r="E461" s="273" t="s">
        <v>37</v>
      </c>
      <c r="F461" s="274" t="s">
        <v>929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398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398</v>
      </c>
      <c r="E462" s="251" t="s">
        <v>37</v>
      </c>
      <c r="F462" s="252" t="s">
        <v>930</v>
      </c>
      <c r="G462" s="249"/>
      <c r="H462" s="253">
        <v>19.199999999999999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398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2" customFormat="1">
      <c r="B463" s="260"/>
      <c r="C463" s="261"/>
      <c r="D463" s="250" t="s">
        <v>398</v>
      </c>
      <c r="E463" s="262" t="s">
        <v>37</v>
      </c>
      <c r="F463" s="263" t="s">
        <v>401</v>
      </c>
      <c r="G463" s="261"/>
      <c r="H463" s="264">
        <v>19.199999999999999</v>
      </c>
      <c r="I463" s="265"/>
      <c r="J463" s="261"/>
      <c r="K463" s="261"/>
      <c r="L463" s="266"/>
      <c r="M463" s="267"/>
      <c r="N463" s="268"/>
      <c r="O463" s="268"/>
      <c r="P463" s="268"/>
      <c r="Q463" s="268"/>
      <c r="R463" s="268"/>
      <c r="S463" s="268"/>
      <c r="T463" s="269"/>
      <c r="AT463" s="270" t="s">
        <v>398</v>
      </c>
      <c r="AU463" s="270" t="s">
        <v>91</v>
      </c>
      <c r="AV463" s="12" t="s">
        <v>161</v>
      </c>
      <c r="AW463" s="12" t="s">
        <v>45</v>
      </c>
      <c r="AX463" s="12" t="s">
        <v>24</v>
      </c>
      <c r="AY463" s="270" t="s">
        <v>162</v>
      </c>
    </row>
    <row r="464" s="1" customFormat="1" ht="16.5" customHeight="1">
      <c r="B464" s="47"/>
      <c r="C464" s="192" t="s">
        <v>630</v>
      </c>
      <c r="D464" s="192" t="s">
        <v>156</v>
      </c>
      <c r="E464" s="193" t="s">
        <v>931</v>
      </c>
      <c r="F464" s="194" t="s">
        <v>932</v>
      </c>
      <c r="G464" s="195" t="s">
        <v>207</v>
      </c>
      <c r="H464" s="196">
        <v>40</v>
      </c>
      <c r="I464" s="197"/>
      <c r="J464" s="198">
        <f>ROUND(I464*H464,2)</f>
        <v>0</v>
      </c>
      <c r="K464" s="194" t="s">
        <v>397</v>
      </c>
      <c r="L464" s="73"/>
      <c r="M464" s="199" t="s">
        <v>37</v>
      </c>
      <c r="N464" s="200" t="s">
        <v>53</v>
      </c>
      <c r="O464" s="48"/>
      <c r="P464" s="201">
        <f>O464*H464</f>
        <v>0</v>
      </c>
      <c r="Q464" s="201">
        <v>0</v>
      </c>
      <c r="R464" s="201">
        <f>Q464*H464</f>
        <v>0</v>
      </c>
      <c r="S464" s="201">
        <v>0</v>
      </c>
      <c r="T464" s="202">
        <f>S464*H464</f>
        <v>0</v>
      </c>
      <c r="AR464" s="24" t="s">
        <v>185</v>
      </c>
      <c r="AT464" s="24" t="s">
        <v>156</v>
      </c>
      <c r="AU464" s="24" t="s">
        <v>91</v>
      </c>
      <c r="AY464" s="24" t="s">
        <v>162</v>
      </c>
      <c r="BE464" s="203">
        <f>IF(N464="základní",J464,0)</f>
        <v>0</v>
      </c>
      <c r="BF464" s="203">
        <f>IF(N464="snížená",J464,0)</f>
        <v>0</v>
      </c>
      <c r="BG464" s="203">
        <f>IF(N464="zákl. přenesená",J464,0)</f>
        <v>0</v>
      </c>
      <c r="BH464" s="203">
        <f>IF(N464="sníž. přenesená",J464,0)</f>
        <v>0</v>
      </c>
      <c r="BI464" s="203">
        <f>IF(N464="nulová",J464,0)</f>
        <v>0</v>
      </c>
      <c r="BJ464" s="24" t="s">
        <v>24</v>
      </c>
      <c r="BK464" s="203">
        <f>ROUND(I464*H464,2)</f>
        <v>0</v>
      </c>
      <c r="BL464" s="24" t="s">
        <v>185</v>
      </c>
      <c r="BM464" s="24" t="s">
        <v>933</v>
      </c>
    </row>
    <row r="465" s="13" customFormat="1">
      <c r="B465" s="271"/>
      <c r="C465" s="272"/>
      <c r="D465" s="250" t="s">
        <v>398</v>
      </c>
      <c r="E465" s="273" t="s">
        <v>37</v>
      </c>
      <c r="F465" s="274" t="s">
        <v>934</v>
      </c>
      <c r="G465" s="272"/>
      <c r="H465" s="273" t="s">
        <v>37</v>
      </c>
      <c r="I465" s="275"/>
      <c r="J465" s="272"/>
      <c r="K465" s="272"/>
      <c r="L465" s="276"/>
      <c r="M465" s="277"/>
      <c r="N465" s="278"/>
      <c r="O465" s="278"/>
      <c r="P465" s="278"/>
      <c r="Q465" s="278"/>
      <c r="R465" s="278"/>
      <c r="S465" s="278"/>
      <c r="T465" s="279"/>
      <c r="AT465" s="280" t="s">
        <v>398</v>
      </c>
      <c r="AU465" s="280" t="s">
        <v>91</v>
      </c>
      <c r="AV465" s="13" t="s">
        <v>24</v>
      </c>
      <c r="AW465" s="13" t="s">
        <v>45</v>
      </c>
      <c r="AX465" s="13" t="s">
        <v>82</v>
      </c>
      <c r="AY465" s="280" t="s">
        <v>162</v>
      </c>
    </row>
    <row r="466" s="11" customFormat="1">
      <c r="B466" s="248"/>
      <c r="C466" s="249"/>
      <c r="D466" s="250" t="s">
        <v>398</v>
      </c>
      <c r="E466" s="251" t="s">
        <v>37</v>
      </c>
      <c r="F466" s="252" t="s">
        <v>935</v>
      </c>
      <c r="G466" s="249"/>
      <c r="H466" s="253">
        <v>40</v>
      </c>
      <c r="I466" s="254"/>
      <c r="J466" s="249"/>
      <c r="K466" s="249"/>
      <c r="L466" s="255"/>
      <c r="M466" s="256"/>
      <c r="N466" s="257"/>
      <c r="O466" s="257"/>
      <c r="P466" s="257"/>
      <c r="Q466" s="257"/>
      <c r="R466" s="257"/>
      <c r="S466" s="257"/>
      <c r="T466" s="258"/>
      <c r="AT466" s="259" t="s">
        <v>398</v>
      </c>
      <c r="AU466" s="259" t="s">
        <v>91</v>
      </c>
      <c r="AV466" s="11" t="s">
        <v>91</v>
      </c>
      <c r="AW466" s="11" t="s">
        <v>45</v>
      </c>
      <c r="AX466" s="11" t="s">
        <v>82</v>
      </c>
      <c r="AY466" s="259" t="s">
        <v>162</v>
      </c>
    </row>
    <row r="467" s="12" customFormat="1">
      <c r="B467" s="260"/>
      <c r="C467" s="261"/>
      <c r="D467" s="250" t="s">
        <v>398</v>
      </c>
      <c r="E467" s="262" t="s">
        <v>37</v>
      </c>
      <c r="F467" s="263" t="s">
        <v>401</v>
      </c>
      <c r="G467" s="261"/>
      <c r="H467" s="264">
        <v>40</v>
      </c>
      <c r="I467" s="265"/>
      <c r="J467" s="261"/>
      <c r="K467" s="261"/>
      <c r="L467" s="266"/>
      <c r="M467" s="267"/>
      <c r="N467" s="268"/>
      <c r="O467" s="268"/>
      <c r="P467" s="268"/>
      <c r="Q467" s="268"/>
      <c r="R467" s="268"/>
      <c r="S467" s="268"/>
      <c r="T467" s="269"/>
      <c r="AT467" s="270" t="s">
        <v>398</v>
      </c>
      <c r="AU467" s="270" t="s">
        <v>91</v>
      </c>
      <c r="AV467" s="12" t="s">
        <v>161</v>
      </c>
      <c r="AW467" s="12" t="s">
        <v>45</v>
      </c>
      <c r="AX467" s="12" t="s">
        <v>24</v>
      </c>
      <c r="AY467" s="270" t="s">
        <v>162</v>
      </c>
    </row>
    <row r="468" s="1" customFormat="1" ht="25.5" customHeight="1">
      <c r="B468" s="47"/>
      <c r="C468" s="192" t="s">
        <v>936</v>
      </c>
      <c r="D468" s="192" t="s">
        <v>156</v>
      </c>
      <c r="E468" s="193" t="s">
        <v>937</v>
      </c>
      <c r="F468" s="194" t="s">
        <v>938</v>
      </c>
      <c r="G468" s="195" t="s">
        <v>344</v>
      </c>
      <c r="H468" s="196">
        <v>4</v>
      </c>
      <c r="I468" s="197"/>
      <c r="J468" s="198">
        <f>ROUND(I468*H468,2)</f>
        <v>0</v>
      </c>
      <c r="K468" s="194" t="s">
        <v>397</v>
      </c>
      <c r="L468" s="73"/>
      <c r="M468" s="199" t="s">
        <v>37</v>
      </c>
      <c r="N468" s="200" t="s">
        <v>53</v>
      </c>
      <c r="O468" s="48"/>
      <c r="P468" s="201">
        <f>O468*H468</f>
        <v>0</v>
      </c>
      <c r="Q468" s="201">
        <v>0</v>
      </c>
      <c r="R468" s="201">
        <f>Q468*H468</f>
        <v>0</v>
      </c>
      <c r="S468" s="201">
        <v>0</v>
      </c>
      <c r="T468" s="202">
        <f>S468*H468</f>
        <v>0</v>
      </c>
      <c r="AR468" s="24" t="s">
        <v>185</v>
      </c>
      <c r="AT468" s="24" t="s">
        <v>156</v>
      </c>
      <c r="AU468" s="24" t="s">
        <v>91</v>
      </c>
      <c r="AY468" s="24" t="s">
        <v>162</v>
      </c>
      <c r="BE468" s="203">
        <f>IF(N468="základní",J468,0)</f>
        <v>0</v>
      </c>
      <c r="BF468" s="203">
        <f>IF(N468="snížená",J468,0)</f>
        <v>0</v>
      </c>
      <c r="BG468" s="203">
        <f>IF(N468="zákl. přenesená",J468,0)</f>
        <v>0</v>
      </c>
      <c r="BH468" s="203">
        <f>IF(N468="sníž. přenesená",J468,0)</f>
        <v>0</v>
      </c>
      <c r="BI468" s="203">
        <f>IF(N468="nulová",J468,0)</f>
        <v>0</v>
      </c>
      <c r="BJ468" s="24" t="s">
        <v>24</v>
      </c>
      <c r="BK468" s="203">
        <f>ROUND(I468*H468,2)</f>
        <v>0</v>
      </c>
      <c r="BL468" s="24" t="s">
        <v>185</v>
      </c>
      <c r="BM468" s="24" t="s">
        <v>939</v>
      </c>
    </row>
    <row r="469" s="1" customFormat="1" ht="25.5" customHeight="1">
      <c r="B469" s="47"/>
      <c r="C469" s="192" t="s">
        <v>635</v>
      </c>
      <c r="D469" s="192" t="s">
        <v>156</v>
      </c>
      <c r="E469" s="193" t="s">
        <v>940</v>
      </c>
      <c r="F469" s="194" t="s">
        <v>941</v>
      </c>
      <c r="G469" s="195" t="s">
        <v>207</v>
      </c>
      <c r="H469" s="196">
        <v>22</v>
      </c>
      <c r="I469" s="197"/>
      <c r="J469" s="198">
        <f>ROUND(I469*H469,2)</f>
        <v>0</v>
      </c>
      <c r="K469" s="194" t="s">
        <v>397</v>
      </c>
      <c r="L469" s="73"/>
      <c r="M469" s="199" t="s">
        <v>37</v>
      </c>
      <c r="N469" s="200" t="s">
        <v>53</v>
      </c>
      <c r="O469" s="48"/>
      <c r="P469" s="201">
        <f>O469*H469</f>
        <v>0</v>
      </c>
      <c r="Q469" s="201">
        <v>0</v>
      </c>
      <c r="R469" s="201">
        <f>Q469*H469</f>
        <v>0</v>
      </c>
      <c r="S469" s="201">
        <v>0</v>
      </c>
      <c r="T469" s="202">
        <f>S469*H469</f>
        <v>0</v>
      </c>
      <c r="AR469" s="24" t="s">
        <v>185</v>
      </c>
      <c r="AT469" s="24" t="s">
        <v>156</v>
      </c>
      <c r="AU469" s="24" t="s">
        <v>91</v>
      </c>
      <c r="AY469" s="24" t="s">
        <v>162</v>
      </c>
      <c r="BE469" s="203">
        <f>IF(N469="základní",J469,0)</f>
        <v>0</v>
      </c>
      <c r="BF469" s="203">
        <f>IF(N469="snížená",J469,0)</f>
        <v>0</v>
      </c>
      <c r="BG469" s="203">
        <f>IF(N469="zákl. přenesená",J469,0)</f>
        <v>0</v>
      </c>
      <c r="BH469" s="203">
        <f>IF(N469="sníž. přenesená",J469,0)</f>
        <v>0</v>
      </c>
      <c r="BI469" s="203">
        <f>IF(N469="nulová",J469,0)</f>
        <v>0</v>
      </c>
      <c r="BJ469" s="24" t="s">
        <v>24</v>
      </c>
      <c r="BK469" s="203">
        <f>ROUND(I469*H469,2)</f>
        <v>0</v>
      </c>
      <c r="BL469" s="24" t="s">
        <v>185</v>
      </c>
      <c r="BM469" s="24" t="s">
        <v>942</v>
      </c>
    </row>
    <row r="470" s="13" customFormat="1">
      <c r="B470" s="271"/>
      <c r="C470" s="272"/>
      <c r="D470" s="250" t="s">
        <v>398</v>
      </c>
      <c r="E470" s="273" t="s">
        <v>37</v>
      </c>
      <c r="F470" s="274" t="s">
        <v>943</v>
      </c>
      <c r="G470" s="272"/>
      <c r="H470" s="273" t="s">
        <v>37</v>
      </c>
      <c r="I470" s="275"/>
      <c r="J470" s="272"/>
      <c r="K470" s="272"/>
      <c r="L470" s="276"/>
      <c r="M470" s="277"/>
      <c r="N470" s="278"/>
      <c r="O470" s="278"/>
      <c r="P470" s="278"/>
      <c r="Q470" s="278"/>
      <c r="R470" s="278"/>
      <c r="S470" s="278"/>
      <c r="T470" s="279"/>
      <c r="AT470" s="280" t="s">
        <v>398</v>
      </c>
      <c r="AU470" s="280" t="s">
        <v>91</v>
      </c>
      <c r="AV470" s="13" t="s">
        <v>24</v>
      </c>
      <c r="AW470" s="13" t="s">
        <v>45</v>
      </c>
      <c r="AX470" s="13" t="s">
        <v>82</v>
      </c>
      <c r="AY470" s="280" t="s">
        <v>162</v>
      </c>
    </row>
    <row r="471" s="11" customFormat="1">
      <c r="B471" s="248"/>
      <c r="C471" s="249"/>
      <c r="D471" s="250" t="s">
        <v>398</v>
      </c>
      <c r="E471" s="251" t="s">
        <v>37</v>
      </c>
      <c r="F471" s="252" t="s">
        <v>944</v>
      </c>
      <c r="G471" s="249"/>
      <c r="H471" s="253">
        <v>22</v>
      </c>
      <c r="I471" s="254"/>
      <c r="J471" s="249"/>
      <c r="K471" s="249"/>
      <c r="L471" s="255"/>
      <c r="M471" s="256"/>
      <c r="N471" s="257"/>
      <c r="O471" s="257"/>
      <c r="P471" s="257"/>
      <c r="Q471" s="257"/>
      <c r="R471" s="257"/>
      <c r="S471" s="257"/>
      <c r="T471" s="258"/>
      <c r="AT471" s="259" t="s">
        <v>398</v>
      </c>
      <c r="AU471" s="259" t="s">
        <v>91</v>
      </c>
      <c r="AV471" s="11" t="s">
        <v>91</v>
      </c>
      <c r="AW471" s="11" t="s">
        <v>45</v>
      </c>
      <c r="AX471" s="11" t="s">
        <v>82</v>
      </c>
      <c r="AY471" s="259" t="s">
        <v>162</v>
      </c>
    </row>
    <row r="472" s="12" customFormat="1">
      <c r="B472" s="260"/>
      <c r="C472" s="261"/>
      <c r="D472" s="250" t="s">
        <v>398</v>
      </c>
      <c r="E472" s="262" t="s">
        <v>37</v>
      </c>
      <c r="F472" s="263" t="s">
        <v>401</v>
      </c>
      <c r="G472" s="261"/>
      <c r="H472" s="264">
        <v>22</v>
      </c>
      <c r="I472" s="265"/>
      <c r="J472" s="261"/>
      <c r="K472" s="261"/>
      <c r="L472" s="266"/>
      <c r="M472" s="267"/>
      <c r="N472" s="268"/>
      <c r="O472" s="268"/>
      <c r="P472" s="268"/>
      <c r="Q472" s="268"/>
      <c r="R472" s="268"/>
      <c r="S472" s="268"/>
      <c r="T472" s="269"/>
      <c r="AT472" s="270" t="s">
        <v>398</v>
      </c>
      <c r="AU472" s="270" t="s">
        <v>91</v>
      </c>
      <c r="AV472" s="12" t="s">
        <v>161</v>
      </c>
      <c r="AW472" s="12" t="s">
        <v>45</v>
      </c>
      <c r="AX472" s="12" t="s">
        <v>24</v>
      </c>
      <c r="AY472" s="270" t="s">
        <v>162</v>
      </c>
    </row>
    <row r="473" s="1" customFormat="1" ht="16.5" customHeight="1">
      <c r="B473" s="47"/>
      <c r="C473" s="192" t="s">
        <v>945</v>
      </c>
      <c r="D473" s="192" t="s">
        <v>156</v>
      </c>
      <c r="E473" s="193" t="s">
        <v>946</v>
      </c>
      <c r="F473" s="194" t="s">
        <v>947</v>
      </c>
      <c r="G473" s="195" t="s">
        <v>196</v>
      </c>
      <c r="H473" s="196">
        <v>2.29</v>
      </c>
      <c r="I473" s="197"/>
      <c r="J473" s="198">
        <f>ROUND(I473*H473,2)</f>
        <v>0</v>
      </c>
      <c r="K473" s="194" t="s">
        <v>397</v>
      </c>
      <c r="L473" s="73"/>
      <c r="M473" s="199" t="s">
        <v>37</v>
      </c>
      <c r="N473" s="200" t="s">
        <v>53</v>
      </c>
      <c r="O473" s="48"/>
      <c r="P473" s="201">
        <f>O473*H473</f>
        <v>0</v>
      </c>
      <c r="Q473" s="201">
        <v>0</v>
      </c>
      <c r="R473" s="201">
        <f>Q473*H473</f>
        <v>0</v>
      </c>
      <c r="S473" s="201">
        <v>0</v>
      </c>
      <c r="T473" s="202">
        <f>S473*H473</f>
        <v>0</v>
      </c>
      <c r="AR473" s="24" t="s">
        <v>185</v>
      </c>
      <c r="AT473" s="24" t="s">
        <v>156</v>
      </c>
      <c r="AU473" s="24" t="s">
        <v>91</v>
      </c>
      <c r="AY473" s="24" t="s">
        <v>162</v>
      </c>
      <c r="BE473" s="203">
        <f>IF(N473="základní",J473,0)</f>
        <v>0</v>
      </c>
      <c r="BF473" s="203">
        <f>IF(N473="snížená",J473,0)</f>
        <v>0</v>
      </c>
      <c r="BG473" s="203">
        <f>IF(N473="zákl. přenesená",J473,0)</f>
        <v>0</v>
      </c>
      <c r="BH473" s="203">
        <f>IF(N473="sníž. přenesená",J473,0)</f>
        <v>0</v>
      </c>
      <c r="BI473" s="203">
        <f>IF(N473="nulová",J473,0)</f>
        <v>0</v>
      </c>
      <c r="BJ473" s="24" t="s">
        <v>24</v>
      </c>
      <c r="BK473" s="203">
        <f>ROUND(I473*H473,2)</f>
        <v>0</v>
      </c>
      <c r="BL473" s="24" t="s">
        <v>185</v>
      </c>
      <c r="BM473" s="24" t="s">
        <v>948</v>
      </c>
    </row>
    <row r="474" s="10" customFormat="1" ht="29.88" customHeight="1">
      <c r="B474" s="232"/>
      <c r="C474" s="233"/>
      <c r="D474" s="234" t="s">
        <v>81</v>
      </c>
      <c r="E474" s="246" t="s">
        <v>949</v>
      </c>
      <c r="F474" s="246" t="s">
        <v>950</v>
      </c>
      <c r="G474" s="233"/>
      <c r="H474" s="233"/>
      <c r="I474" s="236"/>
      <c r="J474" s="247">
        <f>BK474</f>
        <v>0</v>
      </c>
      <c r="K474" s="233"/>
      <c r="L474" s="238"/>
      <c r="M474" s="239"/>
      <c r="N474" s="240"/>
      <c r="O474" s="240"/>
      <c r="P474" s="241">
        <f>SUM(P475:P560)</f>
        <v>0</v>
      </c>
      <c r="Q474" s="240"/>
      <c r="R474" s="241">
        <f>SUM(R475:R560)</f>
        <v>0.46580719999999998</v>
      </c>
      <c r="S474" s="240"/>
      <c r="T474" s="242">
        <f>SUM(T475:T560)</f>
        <v>0</v>
      </c>
      <c r="AR474" s="243" t="s">
        <v>91</v>
      </c>
      <c r="AT474" s="244" t="s">
        <v>81</v>
      </c>
      <c r="AU474" s="244" t="s">
        <v>24</v>
      </c>
      <c r="AY474" s="243" t="s">
        <v>162</v>
      </c>
      <c r="BK474" s="245">
        <f>SUM(BK475:BK560)</f>
        <v>0</v>
      </c>
    </row>
    <row r="475" s="1" customFormat="1" ht="16.5" customHeight="1">
      <c r="B475" s="47"/>
      <c r="C475" s="192" t="s">
        <v>640</v>
      </c>
      <c r="D475" s="192" t="s">
        <v>156</v>
      </c>
      <c r="E475" s="193" t="s">
        <v>951</v>
      </c>
      <c r="F475" s="194" t="s">
        <v>952</v>
      </c>
      <c r="G475" s="195" t="s">
        <v>344</v>
      </c>
      <c r="H475" s="196">
        <v>1</v>
      </c>
      <c r="I475" s="197"/>
      <c r="J475" s="198">
        <f>ROUND(I475*H475,2)</f>
        <v>0</v>
      </c>
      <c r="K475" s="194" t="s">
        <v>397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185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185</v>
      </c>
      <c r="BM475" s="24" t="s">
        <v>953</v>
      </c>
    </row>
    <row r="476" s="1" customFormat="1" ht="25.5" customHeight="1">
      <c r="B476" s="47"/>
      <c r="C476" s="204" t="s">
        <v>954</v>
      </c>
      <c r="D476" s="204" t="s">
        <v>261</v>
      </c>
      <c r="E476" s="205" t="s">
        <v>955</v>
      </c>
      <c r="F476" s="206" t="s">
        <v>956</v>
      </c>
      <c r="G476" s="207" t="s">
        <v>344</v>
      </c>
      <c r="H476" s="208">
        <v>1</v>
      </c>
      <c r="I476" s="209"/>
      <c r="J476" s="210">
        <f>ROUND(I476*H476,2)</f>
        <v>0</v>
      </c>
      <c r="K476" s="206" t="s">
        <v>397</v>
      </c>
      <c r="L476" s="211"/>
      <c r="M476" s="212" t="s">
        <v>37</v>
      </c>
      <c r="N476" s="213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214</v>
      </c>
      <c r="AT476" s="24" t="s">
        <v>261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185</v>
      </c>
      <c r="BM476" s="24" t="s">
        <v>957</v>
      </c>
    </row>
    <row r="477" s="1" customFormat="1" ht="25.5" customHeight="1">
      <c r="B477" s="47"/>
      <c r="C477" s="204" t="s">
        <v>644</v>
      </c>
      <c r="D477" s="204" t="s">
        <v>261</v>
      </c>
      <c r="E477" s="205" t="s">
        <v>958</v>
      </c>
      <c r="F477" s="206" t="s">
        <v>959</v>
      </c>
      <c r="G477" s="207" t="s">
        <v>344</v>
      </c>
      <c r="H477" s="208">
        <v>1</v>
      </c>
      <c r="I477" s="209"/>
      <c r="J477" s="210">
        <f>ROUND(I477*H477,2)</f>
        <v>0</v>
      </c>
      <c r="K477" s="206" t="s">
        <v>397</v>
      </c>
      <c r="L477" s="211"/>
      <c r="M477" s="212" t="s">
        <v>37</v>
      </c>
      <c r="N477" s="213" t="s">
        <v>53</v>
      </c>
      <c r="O477" s="48"/>
      <c r="P477" s="201">
        <f>O477*H477</f>
        <v>0</v>
      </c>
      <c r="Q477" s="201">
        <v>0</v>
      </c>
      <c r="R477" s="201">
        <f>Q477*H477</f>
        <v>0</v>
      </c>
      <c r="S477" s="201">
        <v>0</v>
      </c>
      <c r="T477" s="202">
        <f>S477*H477</f>
        <v>0</v>
      </c>
      <c r="AR477" s="24" t="s">
        <v>214</v>
      </c>
      <c r="AT477" s="24" t="s">
        <v>261</v>
      </c>
      <c r="AU477" s="24" t="s">
        <v>91</v>
      </c>
      <c r="AY477" s="24" t="s">
        <v>162</v>
      </c>
      <c r="BE477" s="203">
        <f>IF(N477="základní",J477,0)</f>
        <v>0</v>
      </c>
      <c r="BF477" s="203">
        <f>IF(N477="snížená",J477,0)</f>
        <v>0</v>
      </c>
      <c r="BG477" s="203">
        <f>IF(N477="zákl. přenesená",J477,0)</f>
        <v>0</v>
      </c>
      <c r="BH477" s="203">
        <f>IF(N477="sníž. přenesená",J477,0)</f>
        <v>0</v>
      </c>
      <c r="BI477" s="203">
        <f>IF(N477="nulová",J477,0)</f>
        <v>0</v>
      </c>
      <c r="BJ477" s="24" t="s">
        <v>24</v>
      </c>
      <c r="BK477" s="203">
        <f>ROUND(I477*H477,2)</f>
        <v>0</v>
      </c>
      <c r="BL477" s="24" t="s">
        <v>185</v>
      </c>
      <c r="BM477" s="24" t="s">
        <v>960</v>
      </c>
    </row>
    <row r="478" s="1" customFormat="1" ht="25.5" customHeight="1">
      <c r="B478" s="47"/>
      <c r="C478" s="192" t="s">
        <v>794</v>
      </c>
      <c r="D478" s="192" t="s">
        <v>156</v>
      </c>
      <c r="E478" s="193" t="s">
        <v>961</v>
      </c>
      <c r="F478" s="194" t="s">
        <v>962</v>
      </c>
      <c r="G478" s="195" t="s">
        <v>159</v>
      </c>
      <c r="H478" s="196">
        <v>40.200000000000003</v>
      </c>
      <c r="I478" s="197"/>
      <c r="J478" s="198">
        <f>ROUND(I478*H478,2)</f>
        <v>0</v>
      </c>
      <c r="K478" s="194" t="s">
        <v>963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185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185</v>
      </c>
      <c r="BM478" s="24" t="s">
        <v>964</v>
      </c>
    </row>
    <row r="479" s="1" customFormat="1">
      <c r="B479" s="47"/>
      <c r="C479" s="75"/>
      <c r="D479" s="250" t="s">
        <v>965</v>
      </c>
      <c r="E479" s="75"/>
      <c r="F479" s="292" t="s">
        <v>966</v>
      </c>
      <c r="G479" s="75"/>
      <c r="H479" s="75"/>
      <c r="I479" s="178"/>
      <c r="J479" s="75"/>
      <c r="K479" s="75"/>
      <c r="L479" s="73"/>
      <c r="M479" s="293"/>
      <c r="N479" s="48"/>
      <c r="O479" s="48"/>
      <c r="P479" s="48"/>
      <c r="Q479" s="48"/>
      <c r="R479" s="48"/>
      <c r="S479" s="48"/>
      <c r="T479" s="96"/>
      <c r="AT479" s="24" t="s">
        <v>965</v>
      </c>
      <c r="AU479" s="24" t="s">
        <v>91</v>
      </c>
    </row>
    <row r="480" s="13" customFormat="1">
      <c r="B480" s="271"/>
      <c r="C480" s="272"/>
      <c r="D480" s="250" t="s">
        <v>398</v>
      </c>
      <c r="E480" s="273" t="s">
        <v>37</v>
      </c>
      <c r="F480" s="274" t="s">
        <v>967</v>
      </c>
      <c r="G480" s="272"/>
      <c r="H480" s="273" t="s">
        <v>37</v>
      </c>
      <c r="I480" s="275"/>
      <c r="J480" s="272"/>
      <c r="K480" s="272"/>
      <c r="L480" s="276"/>
      <c r="M480" s="277"/>
      <c r="N480" s="278"/>
      <c r="O480" s="278"/>
      <c r="P480" s="278"/>
      <c r="Q480" s="278"/>
      <c r="R480" s="278"/>
      <c r="S480" s="278"/>
      <c r="T480" s="279"/>
      <c r="AT480" s="280" t="s">
        <v>398</v>
      </c>
      <c r="AU480" s="280" t="s">
        <v>91</v>
      </c>
      <c r="AV480" s="13" t="s">
        <v>24</v>
      </c>
      <c r="AW480" s="13" t="s">
        <v>45</v>
      </c>
      <c r="AX480" s="13" t="s">
        <v>82</v>
      </c>
      <c r="AY480" s="280" t="s">
        <v>162</v>
      </c>
    </row>
    <row r="481" s="11" customFormat="1">
      <c r="B481" s="248"/>
      <c r="C481" s="249"/>
      <c r="D481" s="250" t="s">
        <v>398</v>
      </c>
      <c r="E481" s="251" t="s">
        <v>37</v>
      </c>
      <c r="F481" s="252" t="s">
        <v>968</v>
      </c>
      <c r="G481" s="249"/>
      <c r="H481" s="253">
        <v>26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398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3" customFormat="1">
      <c r="B482" s="271"/>
      <c r="C482" s="272"/>
      <c r="D482" s="250" t="s">
        <v>398</v>
      </c>
      <c r="E482" s="273" t="s">
        <v>37</v>
      </c>
      <c r="F482" s="274" t="s">
        <v>969</v>
      </c>
      <c r="G482" s="272"/>
      <c r="H482" s="273" t="s">
        <v>37</v>
      </c>
      <c r="I482" s="275"/>
      <c r="J482" s="272"/>
      <c r="K482" s="272"/>
      <c r="L482" s="276"/>
      <c r="M482" s="277"/>
      <c r="N482" s="278"/>
      <c r="O482" s="278"/>
      <c r="P482" s="278"/>
      <c r="Q482" s="278"/>
      <c r="R482" s="278"/>
      <c r="S482" s="278"/>
      <c r="T482" s="279"/>
      <c r="AT482" s="280" t="s">
        <v>398</v>
      </c>
      <c r="AU482" s="280" t="s">
        <v>91</v>
      </c>
      <c r="AV482" s="13" t="s">
        <v>24</v>
      </c>
      <c r="AW482" s="13" t="s">
        <v>45</v>
      </c>
      <c r="AX482" s="13" t="s">
        <v>82</v>
      </c>
      <c r="AY482" s="280" t="s">
        <v>162</v>
      </c>
    </row>
    <row r="483" s="11" customFormat="1">
      <c r="B483" s="248"/>
      <c r="C483" s="249"/>
      <c r="D483" s="250" t="s">
        <v>398</v>
      </c>
      <c r="E483" s="251" t="s">
        <v>37</v>
      </c>
      <c r="F483" s="252" t="s">
        <v>970</v>
      </c>
      <c r="G483" s="249"/>
      <c r="H483" s="253">
        <v>6.7000000000000002</v>
      </c>
      <c r="I483" s="254"/>
      <c r="J483" s="249"/>
      <c r="K483" s="249"/>
      <c r="L483" s="255"/>
      <c r="M483" s="256"/>
      <c r="N483" s="257"/>
      <c r="O483" s="257"/>
      <c r="P483" s="257"/>
      <c r="Q483" s="257"/>
      <c r="R483" s="257"/>
      <c r="S483" s="257"/>
      <c r="T483" s="258"/>
      <c r="AT483" s="259" t="s">
        <v>398</v>
      </c>
      <c r="AU483" s="259" t="s">
        <v>91</v>
      </c>
      <c r="AV483" s="11" t="s">
        <v>91</v>
      </c>
      <c r="AW483" s="11" t="s">
        <v>45</v>
      </c>
      <c r="AX483" s="11" t="s">
        <v>82</v>
      </c>
      <c r="AY483" s="259" t="s">
        <v>162</v>
      </c>
    </row>
    <row r="484" s="13" customFormat="1">
      <c r="B484" s="271"/>
      <c r="C484" s="272"/>
      <c r="D484" s="250" t="s">
        <v>398</v>
      </c>
      <c r="E484" s="273" t="s">
        <v>37</v>
      </c>
      <c r="F484" s="274" t="s">
        <v>971</v>
      </c>
      <c r="G484" s="272"/>
      <c r="H484" s="273" t="s">
        <v>37</v>
      </c>
      <c r="I484" s="275"/>
      <c r="J484" s="272"/>
      <c r="K484" s="272"/>
      <c r="L484" s="276"/>
      <c r="M484" s="277"/>
      <c r="N484" s="278"/>
      <c r="O484" s="278"/>
      <c r="P484" s="278"/>
      <c r="Q484" s="278"/>
      <c r="R484" s="278"/>
      <c r="S484" s="278"/>
      <c r="T484" s="279"/>
      <c r="AT484" s="280" t="s">
        <v>398</v>
      </c>
      <c r="AU484" s="280" t="s">
        <v>91</v>
      </c>
      <c r="AV484" s="13" t="s">
        <v>24</v>
      </c>
      <c r="AW484" s="13" t="s">
        <v>45</v>
      </c>
      <c r="AX484" s="13" t="s">
        <v>82</v>
      </c>
      <c r="AY484" s="280" t="s">
        <v>162</v>
      </c>
    </row>
    <row r="485" s="11" customFormat="1">
      <c r="B485" s="248"/>
      <c r="C485" s="249"/>
      <c r="D485" s="250" t="s">
        <v>398</v>
      </c>
      <c r="E485" s="251" t="s">
        <v>37</v>
      </c>
      <c r="F485" s="252" t="s">
        <v>972</v>
      </c>
      <c r="G485" s="249"/>
      <c r="H485" s="253">
        <v>7.5</v>
      </c>
      <c r="I485" s="254"/>
      <c r="J485" s="249"/>
      <c r="K485" s="249"/>
      <c r="L485" s="255"/>
      <c r="M485" s="256"/>
      <c r="N485" s="257"/>
      <c r="O485" s="257"/>
      <c r="P485" s="257"/>
      <c r="Q485" s="257"/>
      <c r="R485" s="257"/>
      <c r="S485" s="257"/>
      <c r="T485" s="258"/>
      <c r="AT485" s="259" t="s">
        <v>398</v>
      </c>
      <c r="AU485" s="259" t="s">
        <v>91</v>
      </c>
      <c r="AV485" s="11" t="s">
        <v>91</v>
      </c>
      <c r="AW485" s="11" t="s">
        <v>45</v>
      </c>
      <c r="AX485" s="11" t="s">
        <v>82</v>
      </c>
      <c r="AY485" s="259" t="s">
        <v>162</v>
      </c>
    </row>
    <row r="486" s="12" customFormat="1">
      <c r="B486" s="260"/>
      <c r="C486" s="261"/>
      <c r="D486" s="250" t="s">
        <v>398</v>
      </c>
      <c r="E486" s="262" t="s">
        <v>37</v>
      </c>
      <c r="F486" s="263" t="s">
        <v>401</v>
      </c>
      <c r="G486" s="261"/>
      <c r="H486" s="264">
        <v>40.200000000000003</v>
      </c>
      <c r="I486" s="265"/>
      <c r="J486" s="261"/>
      <c r="K486" s="261"/>
      <c r="L486" s="266"/>
      <c r="M486" s="267"/>
      <c r="N486" s="268"/>
      <c r="O486" s="268"/>
      <c r="P486" s="268"/>
      <c r="Q486" s="268"/>
      <c r="R486" s="268"/>
      <c r="S486" s="268"/>
      <c r="T486" s="269"/>
      <c r="AT486" s="270" t="s">
        <v>398</v>
      </c>
      <c r="AU486" s="270" t="s">
        <v>91</v>
      </c>
      <c r="AV486" s="12" t="s">
        <v>161</v>
      </c>
      <c r="AW486" s="12" t="s">
        <v>45</v>
      </c>
      <c r="AX486" s="12" t="s">
        <v>24</v>
      </c>
      <c r="AY486" s="270" t="s">
        <v>162</v>
      </c>
    </row>
    <row r="487" s="1" customFormat="1" ht="16.5" customHeight="1">
      <c r="B487" s="47"/>
      <c r="C487" s="204" t="s">
        <v>973</v>
      </c>
      <c r="D487" s="204" t="s">
        <v>261</v>
      </c>
      <c r="E487" s="205" t="s">
        <v>974</v>
      </c>
      <c r="F487" s="206" t="s">
        <v>975</v>
      </c>
      <c r="G487" s="207" t="s">
        <v>159</v>
      </c>
      <c r="H487" s="208">
        <v>44.219999999999999</v>
      </c>
      <c r="I487" s="209"/>
      <c r="J487" s="210">
        <f>ROUND(I487*H487,2)</f>
        <v>0</v>
      </c>
      <c r="K487" s="206" t="s">
        <v>963</v>
      </c>
      <c r="L487" s="211"/>
      <c r="M487" s="212" t="s">
        <v>37</v>
      </c>
      <c r="N487" s="213" t="s">
        <v>53</v>
      </c>
      <c r="O487" s="48"/>
      <c r="P487" s="201">
        <f>O487*H487</f>
        <v>0</v>
      </c>
      <c r="Q487" s="201">
        <v>0.0087600000000000004</v>
      </c>
      <c r="R487" s="201">
        <f>Q487*H487</f>
        <v>0.38736720000000002</v>
      </c>
      <c r="S487" s="201">
        <v>0</v>
      </c>
      <c r="T487" s="202">
        <f>S487*H487</f>
        <v>0</v>
      </c>
      <c r="AR487" s="24" t="s">
        <v>214</v>
      </c>
      <c r="AT487" s="24" t="s">
        <v>261</v>
      </c>
      <c r="AU487" s="24" t="s">
        <v>91</v>
      </c>
      <c r="AY487" s="24" t="s">
        <v>162</v>
      </c>
      <c r="BE487" s="203">
        <f>IF(N487="základní",J487,0)</f>
        <v>0</v>
      </c>
      <c r="BF487" s="203">
        <f>IF(N487="snížená",J487,0)</f>
        <v>0</v>
      </c>
      <c r="BG487" s="203">
        <f>IF(N487="zákl. přenesená",J487,0)</f>
        <v>0</v>
      </c>
      <c r="BH487" s="203">
        <f>IF(N487="sníž. přenesená",J487,0)</f>
        <v>0</v>
      </c>
      <c r="BI487" s="203">
        <f>IF(N487="nulová",J487,0)</f>
        <v>0</v>
      </c>
      <c r="BJ487" s="24" t="s">
        <v>24</v>
      </c>
      <c r="BK487" s="203">
        <f>ROUND(I487*H487,2)</f>
        <v>0</v>
      </c>
      <c r="BL487" s="24" t="s">
        <v>185</v>
      </c>
      <c r="BM487" s="24" t="s">
        <v>976</v>
      </c>
    </row>
    <row r="488" s="11" customFormat="1">
      <c r="B488" s="248"/>
      <c r="C488" s="249"/>
      <c r="D488" s="250" t="s">
        <v>398</v>
      </c>
      <c r="E488" s="251" t="s">
        <v>37</v>
      </c>
      <c r="F488" s="252" t="s">
        <v>977</v>
      </c>
      <c r="G488" s="249"/>
      <c r="H488" s="253">
        <v>44.219999999999999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398</v>
      </c>
      <c r="AU488" s="259" t="s">
        <v>91</v>
      </c>
      <c r="AV488" s="11" t="s">
        <v>91</v>
      </c>
      <c r="AW488" s="11" t="s">
        <v>45</v>
      </c>
      <c r="AX488" s="11" t="s">
        <v>24</v>
      </c>
      <c r="AY488" s="259" t="s">
        <v>162</v>
      </c>
    </row>
    <row r="489" s="1" customFormat="1" ht="25.5" customHeight="1">
      <c r="B489" s="47"/>
      <c r="C489" s="192" t="s">
        <v>978</v>
      </c>
      <c r="D489" s="192" t="s">
        <v>156</v>
      </c>
      <c r="E489" s="193" t="s">
        <v>979</v>
      </c>
      <c r="F489" s="194" t="s">
        <v>980</v>
      </c>
      <c r="G489" s="195" t="s">
        <v>159</v>
      </c>
      <c r="H489" s="196">
        <v>8.3100000000000005</v>
      </c>
      <c r="I489" s="197"/>
      <c r="J489" s="198">
        <f>ROUND(I489*H489,2)</f>
        <v>0</v>
      </c>
      <c r="K489" s="194" t="s">
        <v>397</v>
      </c>
      <c r="L489" s="73"/>
      <c r="M489" s="199" t="s">
        <v>37</v>
      </c>
      <c r="N489" s="200" t="s">
        <v>53</v>
      </c>
      <c r="O489" s="48"/>
      <c r="P489" s="201">
        <f>O489*H489</f>
        <v>0</v>
      </c>
      <c r="Q489" s="201">
        <v>0</v>
      </c>
      <c r="R489" s="201">
        <f>Q489*H489</f>
        <v>0</v>
      </c>
      <c r="S489" s="201">
        <v>0</v>
      </c>
      <c r="T489" s="202">
        <f>S489*H489</f>
        <v>0</v>
      </c>
      <c r="AR489" s="24" t="s">
        <v>185</v>
      </c>
      <c r="AT489" s="24" t="s">
        <v>156</v>
      </c>
      <c r="AU489" s="24" t="s">
        <v>91</v>
      </c>
      <c r="AY489" s="24" t="s">
        <v>162</v>
      </c>
      <c r="BE489" s="203">
        <f>IF(N489="základní",J489,0)</f>
        <v>0</v>
      </c>
      <c r="BF489" s="203">
        <f>IF(N489="snížená",J489,0)</f>
        <v>0</v>
      </c>
      <c r="BG489" s="203">
        <f>IF(N489="zákl. přenesená",J489,0)</f>
        <v>0</v>
      </c>
      <c r="BH489" s="203">
        <f>IF(N489="sníž. přenesená",J489,0)</f>
        <v>0</v>
      </c>
      <c r="BI489" s="203">
        <f>IF(N489="nulová",J489,0)</f>
        <v>0</v>
      </c>
      <c r="BJ489" s="24" t="s">
        <v>24</v>
      </c>
      <c r="BK489" s="203">
        <f>ROUND(I489*H489,2)</f>
        <v>0</v>
      </c>
      <c r="BL489" s="24" t="s">
        <v>185</v>
      </c>
      <c r="BM489" s="24" t="s">
        <v>981</v>
      </c>
    </row>
    <row r="490" s="11" customFormat="1">
      <c r="B490" s="248"/>
      <c r="C490" s="249"/>
      <c r="D490" s="250" t="s">
        <v>398</v>
      </c>
      <c r="E490" s="251" t="s">
        <v>37</v>
      </c>
      <c r="F490" s="252" t="s">
        <v>982</v>
      </c>
      <c r="G490" s="249"/>
      <c r="H490" s="253">
        <v>8.3100000000000005</v>
      </c>
      <c r="I490" s="254"/>
      <c r="J490" s="249"/>
      <c r="K490" s="249"/>
      <c r="L490" s="255"/>
      <c r="M490" s="256"/>
      <c r="N490" s="257"/>
      <c r="O490" s="257"/>
      <c r="P490" s="257"/>
      <c r="Q490" s="257"/>
      <c r="R490" s="257"/>
      <c r="S490" s="257"/>
      <c r="T490" s="258"/>
      <c r="AT490" s="259" t="s">
        <v>398</v>
      </c>
      <c r="AU490" s="259" t="s">
        <v>91</v>
      </c>
      <c r="AV490" s="11" t="s">
        <v>91</v>
      </c>
      <c r="AW490" s="11" t="s">
        <v>45</v>
      </c>
      <c r="AX490" s="11" t="s">
        <v>82</v>
      </c>
      <c r="AY490" s="259" t="s">
        <v>162</v>
      </c>
    </row>
    <row r="491" s="12" customFormat="1">
      <c r="B491" s="260"/>
      <c r="C491" s="261"/>
      <c r="D491" s="250" t="s">
        <v>398</v>
      </c>
      <c r="E491" s="262" t="s">
        <v>37</v>
      </c>
      <c r="F491" s="263" t="s">
        <v>401</v>
      </c>
      <c r="G491" s="261"/>
      <c r="H491" s="264">
        <v>8.3100000000000005</v>
      </c>
      <c r="I491" s="265"/>
      <c r="J491" s="261"/>
      <c r="K491" s="261"/>
      <c r="L491" s="266"/>
      <c r="M491" s="267"/>
      <c r="N491" s="268"/>
      <c r="O491" s="268"/>
      <c r="P491" s="268"/>
      <c r="Q491" s="268"/>
      <c r="R491" s="268"/>
      <c r="S491" s="268"/>
      <c r="T491" s="269"/>
      <c r="AT491" s="270" t="s">
        <v>398</v>
      </c>
      <c r="AU491" s="270" t="s">
        <v>91</v>
      </c>
      <c r="AV491" s="12" t="s">
        <v>161</v>
      </c>
      <c r="AW491" s="12" t="s">
        <v>45</v>
      </c>
      <c r="AX491" s="12" t="s">
        <v>24</v>
      </c>
      <c r="AY491" s="270" t="s">
        <v>162</v>
      </c>
    </row>
    <row r="492" s="1" customFormat="1" ht="16.5" customHeight="1">
      <c r="B492" s="47"/>
      <c r="C492" s="204" t="s">
        <v>649</v>
      </c>
      <c r="D492" s="204" t="s">
        <v>261</v>
      </c>
      <c r="E492" s="205" t="s">
        <v>983</v>
      </c>
      <c r="F492" s="206" t="s">
        <v>984</v>
      </c>
      <c r="G492" s="207" t="s">
        <v>344</v>
      </c>
      <c r="H492" s="208">
        <v>2</v>
      </c>
      <c r="I492" s="209"/>
      <c r="J492" s="210">
        <f>ROUND(I492*H492,2)</f>
        <v>0</v>
      </c>
      <c r="K492" s="206" t="s">
        <v>397</v>
      </c>
      <c r="L492" s="211"/>
      <c r="M492" s="212" t="s">
        <v>37</v>
      </c>
      <c r="N492" s="213" t="s">
        <v>53</v>
      </c>
      <c r="O492" s="48"/>
      <c r="P492" s="201">
        <f>O492*H492</f>
        <v>0</v>
      </c>
      <c r="Q492" s="201">
        <v>0</v>
      </c>
      <c r="R492" s="201">
        <f>Q492*H492</f>
        <v>0</v>
      </c>
      <c r="S492" s="201">
        <v>0</v>
      </c>
      <c r="T492" s="202">
        <f>S492*H492</f>
        <v>0</v>
      </c>
      <c r="AR492" s="24" t="s">
        <v>214</v>
      </c>
      <c r="AT492" s="24" t="s">
        <v>261</v>
      </c>
      <c r="AU492" s="24" t="s">
        <v>91</v>
      </c>
      <c r="AY492" s="24" t="s">
        <v>162</v>
      </c>
      <c r="BE492" s="203">
        <f>IF(N492="základní",J492,0)</f>
        <v>0</v>
      </c>
      <c r="BF492" s="203">
        <f>IF(N492="snížená",J492,0)</f>
        <v>0</v>
      </c>
      <c r="BG492" s="203">
        <f>IF(N492="zákl. přenesená",J492,0)</f>
        <v>0</v>
      </c>
      <c r="BH492" s="203">
        <f>IF(N492="sníž. přenesená",J492,0)</f>
        <v>0</v>
      </c>
      <c r="BI492" s="203">
        <f>IF(N492="nulová",J492,0)</f>
        <v>0</v>
      </c>
      <c r="BJ492" s="24" t="s">
        <v>24</v>
      </c>
      <c r="BK492" s="203">
        <f>ROUND(I492*H492,2)</f>
        <v>0</v>
      </c>
      <c r="BL492" s="24" t="s">
        <v>185</v>
      </c>
      <c r="BM492" s="24" t="s">
        <v>985</v>
      </c>
    </row>
    <row r="493" s="1" customFormat="1" ht="16.5" customHeight="1">
      <c r="B493" s="47"/>
      <c r="C493" s="204" t="s">
        <v>986</v>
      </c>
      <c r="D493" s="204" t="s">
        <v>261</v>
      </c>
      <c r="E493" s="205" t="s">
        <v>987</v>
      </c>
      <c r="F493" s="206" t="s">
        <v>988</v>
      </c>
      <c r="G493" s="207" t="s">
        <v>344</v>
      </c>
      <c r="H493" s="208">
        <v>1</v>
      </c>
      <c r="I493" s="209"/>
      <c r="J493" s="210">
        <f>ROUND(I493*H493,2)</f>
        <v>0</v>
      </c>
      <c r="K493" s="206" t="s">
        <v>397</v>
      </c>
      <c r="L493" s="211"/>
      <c r="M493" s="212" t="s">
        <v>37</v>
      </c>
      <c r="N493" s="213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214</v>
      </c>
      <c r="AT493" s="24" t="s">
        <v>261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185</v>
      </c>
      <c r="BM493" s="24" t="s">
        <v>989</v>
      </c>
    </row>
    <row r="494" s="1" customFormat="1" ht="25.5" customHeight="1">
      <c r="B494" s="47"/>
      <c r="C494" s="204" t="s">
        <v>653</v>
      </c>
      <c r="D494" s="204" t="s">
        <v>261</v>
      </c>
      <c r="E494" s="205" t="s">
        <v>990</v>
      </c>
      <c r="F494" s="206" t="s">
        <v>991</v>
      </c>
      <c r="G494" s="207" t="s">
        <v>344</v>
      </c>
      <c r="H494" s="208">
        <v>8</v>
      </c>
      <c r="I494" s="209"/>
      <c r="J494" s="210">
        <f>ROUND(I494*H494,2)</f>
        <v>0</v>
      </c>
      <c r="K494" s="206" t="s">
        <v>397</v>
      </c>
      <c r="L494" s="211"/>
      <c r="M494" s="212" t="s">
        <v>37</v>
      </c>
      <c r="N494" s="213" t="s">
        <v>53</v>
      </c>
      <c r="O494" s="48"/>
      <c r="P494" s="201">
        <f>O494*H494</f>
        <v>0</v>
      </c>
      <c r="Q494" s="201">
        <v>0</v>
      </c>
      <c r="R494" s="201">
        <f>Q494*H494</f>
        <v>0</v>
      </c>
      <c r="S494" s="201">
        <v>0</v>
      </c>
      <c r="T494" s="202">
        <f>S494*H494</f>
        <v>0</v>
      </c>
      <c r="AR494" s="24" t="s">
        <v>214</v>
      </c>
      <c r="AT494" s="24" t="s">
        <v>261</v>
      </c>
      <c r="AU494" s="24" t="s">
        <v>91</v>
      </c>
      <c r="AY494" s="24" t="s">
        <v>162</v>
      </c>
      <c r="BE494" s="203">
        <f>IF(N494="základní",J494,0)</f>
        <v>0</v>
      </c>
      <c r="BF494" s="203">
        <f>IF(N494="snížená",J494,0)</f>
        <v>0</v>
      </c>
      <c r="BG494" s="203">
        <f>IF(N494="zákl. přenesená",J494,0)</f>
        <v>0</v>
      </c>
      <c r="BH494" s="203">
        <f>IF(N494="sníž. přenesená",J494,0)</f>
        <v>0</v>
      </c>
      <c r="BI494" s="203">
        <f>IF(N494="nulová",J494,0)</f>
        <v>0</v>
      </c>
      <c r="BJ494" s="24" t="s">
        <v>24</v>
      </c>
      <c r="BK494" s="203">
        <f>ROUND(I494*H494,2)</f>
        <v>0</v>
      </c>
      <c r="BL494" s="24" t="s">
        <v>185</v>
      </c>
      <c r="BM494" s="24" t="s">
        <v>992</v>
      </c>
    </row>
    <row r="495" s="1" customFormat="1" ht="25.5" customHeight="1">
      <c r="B495" s="47"/>
      <c r="C495" s="192" t="s">
        <v>993</v>
      </c>
      <c r="D495" s="192" t="s">
        <v>156</v>
      </c>
      <c r="E495" s="193" t="s">
        <v>994</v>
      </c>
      <c r="F495" s="194" t="s">
        <v>995</v>
      </c>
      <c r="G495" s="195" t="s">
        <v>159</v>
      </c>
      <c r="H495" s="196">
        <v>5.25</v>
      </c>
      <c r="I495" s="197"/>
      <c r="J495" s="198">
        <f>ROUND(I495*H495,2)</f>
        <v>0</v>
      </c>
      <c r="K495" s="194" t="s">
        <v>397</v>
      </c>
      <c r="L495" s="73"/>
      <c r="M495" s="199" t="s">
        <v>37</v>
      </c>
      <c r="N495" s="200" t="s">
        <v>53</v>
      </c>
      <c r="O495" s="48"/>
      <c r="P495" s="201">
        <f>O495*H495</f>
        <v>0</v>
      </c>
      <c r="Q495" s="201">
        <v>0</v>
      </c>
      <c r="R495" s="201">
        <f>Q495*H495</f>
        <v>0</v>
      </c>
      <c r="S495" s="201">
        <v>0</v>
      </c>
      <c r="T495" s="202">
        <f>S495*H495</f>
        <v>0</v>
      </c>
      <c r="AR495" s="24" t="s">
        <v>185</v>
      </c>
      <c r="AT495" s="24" t="s">
        <v>156</v>
      </c>
      <c r="AU495" s="24" t="s">
        <v>91</v>
      </c>
      <c r="AY495" s="24" t="s">
        <v>162</v>
      </c>
      <c r="BE495" s="203">
        <f>IF(N495="základní",J495,0)</f>
        <v>0</v>
      </c>
      <c r="BF495" s="203">
        <f>IF(N495="snížená",J495,0)</f>
        <v>0</v>
      </c>
      <c r="BG495" s="203">
        <f>IF(N495="zákl. přenesená",J495,0)</f>
        <v>0</v>
      </c>
      <c r="BH495" s="203">
        <f>IF(N495="sníž. přenesená",J495,0)</f>
        <v>0</v>
      </c>
      <c r="BI495" s="203">
        <f>IF(N495="nulová",J495,0)</f>
        <v>0</v>
      </c>
      <c r="BJ495" s="24" t="s">
        <v>24</v>
      </c>
      <c r="BK495" s="203">
        <f>ROUND(I495*H495,2)</f>
        <v>0</v>
      </c>
      <c r="BL495" s="24" t="s">
        <v>185</v>
      </c>
      <c r="BM495" s="24" t="s">
        <v>996</v>
      </c>
    </row>
    <row r="496" s="11" customFormat="1">
      <c r="B496" s="248"/>
      <c r="C496" s="249"/>
      <c r="D496" s="250" t="s">
        <v>398</v>
      </c>
      <c r="E496" s="251" t="s">
        <v>37</v>
      </c>
      <c r="F496" s="252" t="s">
        <v>997</v>
      </c>
      <c r="G496" s="249"/>
      <c r="H496" s="253">
        <v>5.25</v>
      </c>
      <c r="I496" s="254"/>
      <c r="J496" s="249"/>
      <c r="K496" s="249"/>
      <c r="L496" s="255"/>
      <c r="M496" s="256"/>
      <c r="N496" s="257"/>
      <c r="O496" s="257"/>
      <c r="P496" s="257"/>
      <c r="Q496" s="257"/>
      <c r="R496" s="257"/>
      <c r="S496" s="257"/>
      <c r="T496" s="258"/>
      <c r="AT496" s="259" t="s">
        <v>398</v>
      </c>
      <c r="AU496" s="259" t="s">
        <v>91</v>
      </c>
      <c r="AV496" s="11" t="s">
        <v>91</v>
      </c>
      <c r="AW496" s="11" t="s">
        <v>45</v>
      </c>
      <c r="AX496" s="11" t="s">
        <v>82</v>
      </c>
      <c r="AY496" s="259" t="s">
        <v>162</v>
      </c>
    </row>
    <row r="497" s="12" customFormat="1">
      <c r="B497" s="260"/>
      <c r="C497" s="261"/>
      <c r="D497" s="250" t="s">
        <v>398</v>
      </c>
      <c r="E497" s="262" t="s">
        <v>37</v>
      </c>
      <c r="F497" s="263" t="s">
        <v>401</v>
      </c>
      <c r="G497" s="261"/>
      <c r="H497" s="264">
        <v>5.25</v>
      </c>
      <c r="I497" s="265"/>
      <c r="J497" s="261"/>
      <c r="K497" s="261"/>
      <c r="L497" s="266"/>
      <c r="M497" s="267"/>
      <c r="N497" s="268"/>
      <c r="O497" s="268"/>
      <c r="P497" s="268"/>
      <c r="Q497" s="268"/>
      <c r="R497" s="268"/>
      <c r="S497" s="268"/>
      <c r="T497" s="269"/>
      <c r="AT497" s="270" t="s">
        <v>398</v>
      </c>
      <c r="AU497" s="270" t="s">
        <v>91</v>
      </c>
      <c r="AV497" s="12" t="s">
        <v>161</v>
      </c>
      <c r="AW497" s="12" t="s">
        <v>45</v>
      </c>
      <c r="AX497" s="12" t="s">
        <v>24</v>
      </c>
      <c r="AY497" s="270" t="s">
        <v>162</v>
      </c>
    </row>
    <row r="498" s="1" customFormat="1" ht="25.5" customHeight="1">
      <c r="B498" s="47"/>
      <c r="C498" s="204" t="s">
        <v>658</v>
      </c>
      <c r="D498" s="204" t="s">
        <v>261</v>
      </c>
      <c r="E498" s="205" t="s">
        <v>998</v>
      </c>
      <c r="F498" s="206" t="s">
        <v>999</v>
      </c>
      <c r="G498" s="207" t="s">
        <v>344</v>
      </c>
      <c r="H498" s="208">
        <v>2</v>
      </c>
      <c r="I498" s="209"/>
      <c r="J498" s="210">
        <f>ROUND(I498*H498,2)</f>
        <v>0</v>
      </c>
      <c r="K498" s="206" t="s">
        <v>397</v>
      </c>
      <c r="L498" s="211"/>
      <c r="M498" s="212" t="s">
        <v>37</v>
      </c>
      <c r="N498" s="213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214</v>
      </c>
      <c r="AT498" s="24" t="s">
        <v>261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185</v>
      </c>
      <c r="BM498" s="24" t="s">
        <v>1000</v>
      </c>
    </row>
    <row r="499" s="1" customFormat="1" ht="16.5" customHeight="1">
      <c r="B499" s="47"/>
      <c r="C499" s="192" t="s">
        <v>1001</v>
      </c>
      <c r="D499" s="192" t="s">
        <v>156</v>
      </c>
      <c r="E499" s="193" t="s">
        <v>1002</v>
      </c>
      <c r="F499" s="194" t="s">
        <v>1003</v>
      </c>
      <c r="G499" s="195" t="s">
        <v>344</v>
      </c>
      <c r="H499" s="196">
        <v>1</v>
      </c>
      <c r="I499" s="197"/>
      <c r="J499" s="198">
        <f>ROUND(I499*H499,2)</f>
        <v>0</v>
      </c>
      <c r="K499" s="194" t="s">
        <v>397</v>
      </c>
      <c r="L499" s="73"/>
      <c r="M499" s="199" t="s">
        <v>37</v>
      </c>
      <c r="N499" s="200" t="s">
        <v>53</v>
      </c>
      <c r="O499" s="48"/>
      <c r="P499" s="201">
        <f>O499*H499</f>
        <v>0</v>
      </c>
      <c r="Q499" s="201">
        <v>0</v>
      </c>
      <c r="R499" s="201">
        <f>Q499*H499</f>
        <v>0</v>
      </c>
      <c r="S499" s="201">
        <v>0</v>
      </c>
      <c r="T499" s="202">
        <f>S499*H499</f>
        <v>0</v>
      </c>
      <c r="AR499" s="24" t="s">
        <v>185</v>
      </c>
      <c r="AT499" s="24" t="s">
        <v>156</v>
      </c>
      <c r="AU499" s="24" t="s">
        <v>91</v>
      </c>
      <c r="AY499" s="24" t="s">
        <v>162</v>
      </c>
      <c r="BE499" s="203">
        <f>IF(N499="základní",J499,0)</f>
        <v>0</v>
      </c>
      <c r="BF499" s="203">
        <f>IF(N499="snížená",J499,0)</f>
        <v>0</v>
      </c>
      <c r="BG499" s="203">
        <f>IF(N499="zákl. přenesená",J499,0)</f>
        <v>0</v>
      </c>
      <c r="BH499" s="203">
        <f>IF(N499="sníž. přenesená",J499,0)</f>
        <v>0</v>
      </c>
      <c r="BI499" s="203">
        <f>IF(N499="nulová",J499,0)</f>
        <v>0</v>
      </c>
      <c r="BJ499" s="24" t="s">
        <v>24</v>
      </c>
      <c r="BK499" s="203">
        <f>ROUND(I499*H499,2)</f>
        <v>0</v>
      </c>
      <c r="BL499" s="24" t="s">
        <v>185</v>
      </c>
      <c r="BM499" s="24" t="s">
        <v>1004</v>
      </c>
    </row>
    <row r="500" s="1" customFormat="1" ht="16.5" customHeight="1">
      <c r="B500" s="47"/>
      <c r="C500" s="204" t="s">
        <v>662</v>
      </c>
      <c r="D500" s="204" t="s">
        <v>261</v>
      </c>
      <c r="E500" s="205" t="s">
        <v>1005</v>
      </c>
      <c r="F500" s="206" t="s">
        <v>1006</v>
      </c>
      <c r="G500" s="207" t="s">
        <v>344</v>
      </c>
      <c r="H500" s="208">
        <v>8</v>
      </c>
      <c r="I500" s="209"/>
      <c r="J500" s="210">
        <f>ROUND(I500*H500,2)</f>
        <v>0</v>
      </c>
      <c r="K500" s="206" t="s">
        <v>397</v>
      </c>
      <c r="L500" s="211"/>
      <c r="M500" s="212" t="s">
        <v>37</v>
      </c>
      <c r="N500" s="213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214</v>
      </c>
      <c r="AT500" s="24" t="s">
        <v>261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185</v>
      </c>
      <c r="BM500" s="24" t="s">
        <v>1007</v>
      </c>
    </row>
    <row r="501" s="1" customFormat="1" ht="25.5" customHeight="1">
      <c r="B501" s="47"/>
      <c r="C501" s="192" t="s">
        <v>1008</v>
      </c>
      <c r="D501" s="192" t="s">
        <v>156</v>
      </c>
      <c r="E501" s="193" t="s">
        <v>1009</v>
      </c>
      <c r="F501" s="194" t="s">
        <v>1010</v>
      </c>
      <c r="G501" s="195" t="s">
        <v>344</v>
      </c>
      <c r="H501" s="196">
        <v>5</v>
      </c>
      <c r="I501" s="197"/>
      <c r="J501" s="198">
        <f>ROUND(I501*H501,2)</f>
        <v>0</v>
      </c>
      <c r="K501" s="194" t="s">
        <v>397</v>
      </c>
      <c r="L501" s="73"/>
      <c r="M501" s="199" t="s">
        <v>37</v>
      </c>
      <c r="N501" s="200" t="s">
        <v>53</v>
      </c>
      <c r="O501" s="48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185</v>
      </c>
      <c r="AT501" s="24" t="s">
        <v>156</v>
      </c>
      <c r="AU501" s="24" t="s">
        <v>91</v>
      </c>
      <c r="AY501" s="24" t="s">
        <v>162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24</v>
      </c>
      <c r="BK501" s="203">
        <f>ROUND(I501*H501,2)</f>
        <v>0</v>
      </c>
      <c r="BL501" s="24" t="s">
        <v>185</v>
      </c>
      <c r="BM501" s="24" t="s">
        <v>1011</v>
      </c>
    </row>
    <row r="502" s="1" customFormat="1" ht="25.5" customHeight="1">
      <c r="B502" s="47"/>
      <c r="C502" s="204" t="s">
        <v>667</v>
      </c>
      <c r="D502" s="204" t="s">
        <v>261</v>
      </c>
      <c r="E502" s="205" t="s">
        <v>1012</v>
      </c>
      <c r="F502" s="206" t="s">
        <v>1013</v>
      </c>
      <c r="G502" s="207" t="s">
        <v>344</v>
      </c>
      <c r="H502" s="208">
        <v>5</v>
      </c>
      <c r="I502" s="209"/>
      <c r="J502" s="210">
        <f>ROUND(I502*H502,2)</f>
        <v>0</v>
      </c>
      <c r="K502" s="206" t="s">
        <v>397</v>
      </c>
      <c r="L502" s="211"/>
      <c r="M502" s="212" t="s">
        <v>37</v>
      </c>
      <c r="N502" s="213" t="s">
        <v>53</v>
      </c>
      <c r="O502" s="48"/>
      <c r="P502" s="201">
        <f>O502*H502</f>
        <v>0</v>
      </c>
      <c r="Q502" s="201">
        <v>0</v>
      </c>
      <c r="R502" s="201">
        <f>Q502*H502</f>
        <v>0</v>
      </c>
      <c r="S502" s="201">
        <v>0</v>
      </c>
      <c r="T502" s="202">
        <f>S502*H502</f>
        <v>0</v>
      </c>
      <c r="AR502" s="24" t="s">
        <v>214</v>
      </c>
      <c r="AT502" s="24" t="s">
        <v>261</v>
      </c>
      <c r="AU502" s="24" t="s">
        <v>91</v>
      </c>
      <c r="AY502" s="24" t="s">
        <v>162</v>
      </c>
      <c r="BE502" s="203">
        <f>IF(N502="základní",J502,0)</f>
        <v>0</v>
      </c>
      <c r="BF502" s="203">
        <f>IF(N502="snížená",J502,0)</f>
        <v>0</v>
      </c>
      <c r="BG502" s="203">
        <f>IF(N502="zákl. přenesená",J502,0)</f>
        <v>0</v>
      </c>
      <c r="BH502" s="203">
        <f>IF(N502="sníž. přenesená",J502,0)</f>
        <v>0</v>
      </c>
      <c r="BI502" s="203">
        <f>IF(N502="nulová",J502,0)</f>
        <v>0</v>
      </c>
      <c r="BJ502" s="24" t="s">
        <v>24</v>
      </c>
      <c r="BK502" s="203">
        <f>ROUND(I502*H502,2)</f>
        <v>0</v>
      </c>
      <c r="BL502" s="24" t="s">
        <v>185</v>
      </c>
      <c r="BM502" s="24" t="s">
        <v>1014</v>
      </c>
    </row>
    <row r="503" s="1" customFormat="1" ht="25.5" customHeight="1">
      <c r="B503" s="47"/>
      <c r="C503" s="192" t="s">
        <v>1015</v>
      </c>
      <c r="D503" s="192" t="s">
        <v>156</v>
      </c>
      <c r="E503" s="193" t="s">
        <v>1016</v>
      </c>
      <c r="F503" s="194" t="s">
        <v>1017</v>
      </c>
      <c r="G503" s="195" t="s">
        <v>344</v>
      </c>
      <c r="H503" s="196">
        <v>2</v>
      </c>
      <c r="I503" s="197"/>
      <c r="J503" s="198">
        <f>ROUND(I503*H503,2)</f>
        <v>0</v>
      </c>
      <c r="K503" s="194" t="s">
        <v>397</v>
      </c>
      <c r="L503" s="73"/>
      <c r="M503" s="199" t="s">
        <v>37</v>
      </c>
      <c r="N503" s="200" t="s">
        <v>53</v>
      </c>
      <c r="O503" s="48"/>
      <c r="P503" s="201">
        <f>O503*H503</f>
        <v>0</v>
      </c>
      <c r="Q503" s="201">
        <v>0</v>
      </c>
      <c r="R503" s="201">
        <f>Q503*H503</f>
        <v>0</v>
      </c>
      <c r="S503" s="201">
        <v>0</v>
      </c>
      <c r="T503" s="202">
        <f>S503*H503</f>
        <v>0</v>
      </c>
      <c r="AR503" s="24" t="s">
        <v>185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185</v>
      </c>
      <c r="BM503" s="24" t="s">
        <v>1018</v>
      </c>
    </row>
    <row r="504" s="1" customFormat="1" ht="16.5" customHeight="1">
      <c r="B504" s="47"/>
      <c r="C504" s="204" t="s">
        <v>670</v>
      </c>
      <c r="D504" s="204" t="s">
        <v>261</v>
      </c>
      <c r="E504" s="205" t="s">
        <v>1019</v>
      </c>
      <c r="F504" s="206" t="s">
        <v>1020</v>
      </c>
      <c r="G504" s="207" t="s">
        <v>344</v>
      </c>
      <c r="H504" s="208">
        <v>2</v>
      </c>
      <c r="I504" s="209"/>
      <c r="J504" s="210">
        <f>ROUND(I504*H504,2)</f>
        <v>0</v>
      </c>
      <c r="K504" s="206" t="s">
        <v>397</v>
      </c>
      <c r="L504" s="211"/>
      <c r="M504" s="212" t="s">
        <v>37</v>
      </c>
      <c r="N504" s="213" t="s">
        <v>53</v>
      </c>
      <c r="O504" s="48"/>
      <c r="P504" s="201">
        <f>O504*H504</f>
        <v>0</v>
      </c>
      <c r="Q504" s="201">
        <v>0</v>
      </c>
      <c r="R504" s="201">
        <f>Q504*H504</f>
        <v>0</v>
      </c>
      <c r="S504" s="201">
        <v>0</v>
      </c>
      <c r="T504" s="202">
        <f>S504*H504</f>
        <v>0</v>
      </c>
      <c r="AR504" s="24" t="s">
        <v>214</v>
      </c>
      <c r="AT504" s="24" t="s">
        <v>261</v>
      </c>
      <c r="AU504" s="24" t="s">
        <v>91</v>
      </c>
      <c r="AY504" s="24" t="s">
        <v>162</v>
      </c>
      <c r="BE504" s="203">
        <f>IF(N504="základní",J504,0)</f>
        <v>0</v>
      </c>
      <c r="BF504" s="203">
        <f>IF(N504="snížená",J504,0)</f>
        <v>0</v>
      </c>
      <c r="BG504" s="203">
        <f>IF(N504="zákl. přenesená",J504,0)</f>
        <v>0</v>
      </c>
      <c r="BH504" s="203">
        <f>IF(N504="sníž. přenesená",J504,0)</f>
        <v>0</v>
      </c>
      <c r="BI504" s="203">
        <f>IF(N504="nulová",J504,0)</f>
        <v>0</v>
      </c>
      <c r="BJ504" s="24" t="s">
        <v>24</v>
      </c>
      <c r="BK504" s="203">
        <f>ROUND(I504*H504,2)</f>
        <v>0</v>
      </c>
      <c r="BL504" s="24" t="s">
        <v>185</v>
      </c>
      <c r="BM504" s="24" t="s">
        <v>1021</v>
      </c>
    </row>
    <row r="505" s="1" customFormat="1" ht="16.5" customHeight="1">
      <c r="B505" s="47"/>
      <c r="C505" s="204" t="s">
        <v>1022</v>
      </c>
      <c r="D505" s="204" t="s">
        <v>261</v>
      </c>
      <c r="E505" s="205" t="s">
        <v>1023</v>
      </c>
      <c r="F505" s="206" t="s">
        <v>1024</v>
      </c>
      <c r="G505" s="207" t="s">
        <v>344</v>
      </c>
      <c r="H505" s="208">
        <v>2</v>
      </c>
      <c r="I505" s="209"/>
      <c r="J505" s="210">
        <f>ROUND(I505*H505,2)</f>
        <v>0</v>
      </c>
      <c r="K505" s="206" t="s">
        <v>397</v>
      </c>
      <c r="L505" s="211"/>
      <c r="M505" s="212" t="s">
        <v>37</v>
      </c>
      <c r="N505" s="213" t="s">
        <v>53</v>
      </c>
      <c r="O505" s="48"/>
      <c r="P505" s="201">
        <f>O505*H505</f>
        <v>0</v>
      </c>
      <c r="Q505" s="201">
        <v>0</v>
      </c>
      <c r="R505" s="201">
        <f>Q505*H505</f>
        <v>0</v>
      </c>
      <c r="S505" s="201">
        <v>0</v>
      </c>
      <c r="T505" s="202">
        <f>S505*H505</f>
        <v>0</v>
      </c>
      <c r="AR505" s="24" t="s">
        <v>214</v>
      </c>
      <c r="AT505" s="24" t="s">
        <v>261</v>
      </c>
      <c r="AU505" s="24" t="s">
        <v>91</v>
      </c>
      <c r="AY505" s="24" t="s">
        <v>162</v>
      </c>
      <c r="BE505" s="203">
        <f>IF(N505="základní",J505,0)</f>
        <v>0</v>
      </c>
      <c r="BF505" s="203">
        <f>IF(N505="snížená",J505,0)</f>
        <v>0</v>
      </c>
      <c r="BG505" s="203">
        <f>IF(N505="zákl. přenesená",J505,0)</f>
        <v>0</v>
      </c>
      <c r="BH505" s="203">
        <f>IF(N505="sníž. přenesená",J505,0)</f>
        <v>0</v>
      </c>
      <c r="BI505" s="203">
        <f>IF(N505="nulová",J505,0)</f>
        <v>0</v>
      </c>
      <c r="BJ505" s="24" t="s">
        <v>24</v>
      </c>
      <c r="BK505" s="203">
        <f>ROUND(I505*H505,2)</f>
        <v>0</v>
      </c>
      <c r="BL505" s="24" t="s">
        <v>185</v>
      </c>
      <c r="BM505" s="24" t="s">
        <v>1025</v>
      </c>
    </row>
    <row r="506" s="1" customFormat="1" ht="16.5" customHeight="1">
      <c r="B506" s="47"/>
      <c r="C506" s="204" t="s">
        <v>804</v>
      </c>
      <c r="D506" s="204" t="s">
        <v>261</v>
      </c>
      <c r="E506" s="205" t="s">
        <v>1026</v>
      </c>
      <c r="F506" s="206" t="s">
        <v>1027</v>
      </c>
      <c r="G506" s="207" t="s">
        <v>344</v>
      </c>
      <c r="H506" s="208">
        <v>1</v>
      </c>
      <c r="I506" s="209"/>
      <c r="J506" s="210">
        <f>ROUND(I506*H506,2)</f>
        <v>0</v>
      </c>
      <c r="K506" s="206" t="s">
        <v>963</v>
      </c>
      <c r="L506" s="211"/>
      <c r="M506" s="212" t="s">
        <v>37</v>
      </c>
      <c r="N506" s="213" t="s">
        <v>53</v>
      </c>
      <c r="O506" s="48"/>
      <c r="P506" s="201">
        <f>O506*H506</f>
        <v>0</v>
      </c>
      <c r="Q506" s="201">
        <v>0.048000000000000001</v>
      </c>
      <c r="R506" s="201">
        <f>Q506*H506</f>
        <v>0.048000000000000001</v>
      </c>
      <c r="S506" s="201">
        <v>0</v>
      </c>
      <c r="T506" s="202">
        <f>S506*H506</f>
        <v>0</v>
      </c>
      <c r="AR506" s="24" t="s">
        <v>214</v>
      </c>
      <c r="AT506" s="24" t="s">
        <v>261</v>
      </c>
      <c r="AU506" s="24" t="s">
        <v>91</v>
      </c>
      <c r="AY506" s="24" t="s">
        <v>162</v>
      </c>
      <c r="BE506" s="203">
        <f>IF(N506="základní",J506,0)</f>
        <v>0</v>
      </c>
      <c r="BF506" s="203">
        <f>IF(N506="snížená",J506,0)</f>
        <v>0</v>
      </c>
      <c r="BG506" s="203">
        <f>IF(N506="zákl. přenesená",J506,0)</f>
        <v>0</v>
      </c>
      <c r="BH506" s="203">
        <f>IF(N506="sníž. přenesená",J506,0)</f>
        <v>0</v>
      </c>
      <c r="BI506" s="203">
        <f>IF(N506="nulová",J506,0)</f>
        <v>0</v>
      </c>
      <c r="BJ506" s="24" t="s">
        <v>24</v>
      </c>
      <c r="BK506" s="203">
        <f>ROUND(I506*H506,2)</f>
        <v>0</v>
      </c>
      <c r="BL506" s="24" t="s">
        <v>185</v>
      </c>
      <c r="BM506" s="24" t="s">
        <v>1028</v>
      </c>
    </row>
    <row r="507" s="1" customFormat="1" ht="16.5" customHeight="1">
      <c r="B507" s="47"/>
      <c r="C507" s="192" t="s">
        <v>675</v>
      </c>
      <c r="D507" s="192" t="s">
        <v>156</v>
      </c>
      <c r="E507" s="193" t="s">
        <v>1029</v>
      </c>
      <c r="F507" s="194" t="s">
        <v>1030</v>
      </c>
      <c r="G507" s="195" t="s">
        <v>344</v>
      </c>
      <c r="H507" s="196">
        <v>3</v>
      </c>
      <c r="I507" s="197"/>
      <c r="J507" s="198">
        <f>ROUND(I507*H507,2)</f>
        <v>0</v>
      </c>
      <c r="K507" s="194" t="s">
        <v>397</v>
      </c>
      <c r="L507" s="73"/>
      <c r="M507" s="199" t="s">
        <v>37</v>
      </c>
      <c r="N507" s="200" t="s">
        <v>53</v>
      </c>
      <c r="O507" s="48"/>
      <c r="P507" s="201">
        <f>O507*H507</f>
        <v>0</v>
      </c>
      <c r="Q507" s="201">
        <v>0</v>
      </c>
      <c r="R507" s="201">
        <f>Q507*H507</f>
        <v>0</v>
      </c>
      <c r="S507" s="201">
        <v>0</v>
      </c>
      <c r="T507" s="202">
        <f>S507*H507</f>
        <v>0</v>
      </c>
      <c r="AR507" s="24" t="s">
        <v>185</v>
      </c>
      <c r="AT507" s="24" t="s">
        <v>156</v>
      </c>
      <c r="AU507" s="24" t="s">
        <v>91</v>
      </c>
      <c r="AY507" s="24" t="s">
        <v>162</v>
      </c>
      <c r="BE507" s="203">
        <f>IF(N507="základní",J507,0)</f>
        <v>0</v>
      </c>
      <c r="BF507" s="203">
        <f>IF(N507="snížená",J507,0)</f>
        <v>0</v>
      </c>
      <c r="BG507" s="203">
        <f>IF(N507="zákl. přenesená",J507,0)</f>
        <v>0</v>
      </c>
      <c r="BH507" s="203">
        <f>IF(N507="sníž. přenesená",J507,0)</f>
        <v>0</v>
      </c>
      <c r="BI507" s="203">
        <f>IF(N507="nulová",J507,0)</f>
        <v>0</v>
      </c>
      <c r="BJ507" s="24" t="s">
        <v>24</v>
      </c>
      <c r="BK507" s="203">
        <f>ROUND(I507*H507,2)</f>
        <v>0</v>
      </c>
      <c r="BL507" s="24" t="s">
        <v>185</v>
      </c>
      <c r="BM507" s="24" t="s">
        <v>1031</v>
      </c>
    </row>
    <row r="508" s="1" customFormat="1" ht="25.5" customHeight="1">
      <c r="B508" s="47"/>
      <c r="C508" s="204" t="s">
        <v>1032</v>
      </c>
      <c r="D508" s="204" t="s">
        <v>261</v>
      </c>
      <c r="E508" s="205" t="s">
        <v>1033</v>
      </c>
      <c r="F508" s="206" t="s">
        <v>1034</v>
      </c>
      <c r="G508" s="207" t="s">
        <v>344</v>
      </c>
      <c r="H508" s="208">
        <v>3</v>
      </c>
      <c r="I508" s="209"/>
      <c r="J508" s="210">
        <f>ROUND(I508*H508,2)</f>
        <v>0</v>
      </c>
      <c r="K508" s="206" t="s">
        <v>397</v>
      </c>
      <c r="L508" s="211"/>
      <c r="M508" s="212" t="s">
        <v>37</v>
      </c>
      <c r="N508" s="213" t="s">
        <v>53</v>
      </c>
      <c r="O508" s="48"/>
      <c r="P508" s="201">
        <f>O508*H508</f>
        <v>0</v>
      </c>
      <c r="Q508" s="201">
        <v>0</v>
      </c>
      <c r="R508" s="201">
        <f>Q508*H508</f>
        <v>0</v>
      </c>
      <c r="S508" s="201">
        <v>0</v>
      </c>
      <c r="T508" s="202">
        <f>S508*H508</f>
        <v>0</v>
      </c>
      <c r="AR508" s="24" t="s">
        <v>214</v>
      </c>
      <c r="AT508" s="24" t="s">
        <v>261</v>
      </c>
      <c r="AU508" s="24" t="s">
        <v>91</v>
      </c>
      <c r="AY508" s="24" t="s">
        <v>162</v>
      </c>
      <c r="BE508" s="203">
        <f>IF(N508="základní",J508,0)</f>
        <v>0</v>
      </c>
      <c r="BF508" s="203">
        <f>IF(N508="snížená",J508,0)</f>
        <v>0</v>
      </c>
      <c r="BG508" s="203">
        <f>IF(N508="zákl. přenesená",J508,0)</f>
        <v>0</v>
      </c>
      <c r="BH508" s="203">
        <f>IF(N508="sníž. přenesená",J508,0)</f>
        <v>0</v>
      </c>
      <c r="BI508" s="203">
        <f>IF(N508="nulová",J508,0)</f>
        <v>0</v>
      </c>
      <c r="BJ508" s="24" t="s">
        <v>24</v>
      </c>
      <c r="BK508" s="203">
        <f>ROUND(I508*H508,2)</f>
        <v>0</v>
      </c>
      <c r="BL508" s="24" t="s">
        <v>185</v>
      </c>
      <c r="BM508" s="24" t="s">
        <v>1035</v>
      </c>
    </row>
    <row r="509" s="1" customFormat="1" ht="16.5" customHeight="1">
      <c r="B509" s="47"/>
      <c r="C509" s="192" t="s">
        <v>679</v>
      </c>
      <c r="D509" s="192" t="s">
        <v>156</v>
      </c>
      <c r="E509" s="193" t="s">
        <v>1036</v>
      </c>
      <c r="F509" s="194" t="s">
        <v>1037</v>
      </c>
      <c r="G509" s="195" t="s">
        <v>344</v>
      </c>
      <c r="H509" s="196">
        <v>1</v>
      </c>
      <c r="I509" s="197"/>
      <c r="J509" s="198">
        <f>ROUND(I509*H509,2)</f>
        <v>0</v>
      </c>
      <c r="K509" s="194" t="s">
        <v>397</v>
      </c>
      <c r="L509" s="73"/>
      <c r="M509" s="199" t="s">
        <v>37</v>
      </c>
      <c r="N509" s="200" t="s">
        <v>53</v>
      </c>
      <c r="O509" s="48"/>
      <c r="P509" s="201">
        <f>O509*H509</f>
        <v>0</v>
      </c>
      <c r="Q509" s="201">
        <v>0</v>
      </c>
      <c r="R509" s="201">
        <f>Q509*H509</f>
        <v>0</v>
      </c>
      <c r="S509" s="201">
        <v>0</v>
      </c>
      <c r="T509" s="202">
        <f>S509*H509</f>
        <v>0</v>
      </c>
      <c r="AR509" s="24" t="s">
        <v>185</v>
      </c>
      <c r="AT509" s="24" t="s">
        <v>156</v>
      </c>
      <c r="AU509" s="24" t="s">
        <v>91</v>
      </c>
      <c r="AY509" s="24" t="s">
        <v>162</v>
      </c>
      <c r="BE509" s="203">
        <f>IF(N509="základní",J509,0)</f>
        <v>0</v>
      </c>
      <c r="BF509" s="203">
        <f>IF(N509="snížená",J509,0)</f>
        <v>0</v>
      </c>
      <c r="BG509" s="203">
        <f>IF(N509="zákl. přenesená",J509,0)</f>
        <v>0</v>
      </c>
      <c r="BH509" s="203">
        <f>IF(N509="sníž. přenesená",J509,0)</f>
        <v>0</v>
      </c>
      <c r="BI509" s="203">
        <f>IF(N509="nulová",J509,0)</f>
        <v>0</v>
      </c>
      <c r="BJ509" s="24" t="s">
        <v>24</v>
      </c>
      <c r="BK509" s="203">
        <f>ROUND(I509*H509,2)</f>
        <v>0</v>
      </c>
      <c r="BL509" s="24" t="s">
        <v>185</v>
      </c>
      <c r="BM509" s="24" t="s">
        <v>1038</v>
      </c>
    </row>
    <row r="510" s="1" customFormat="1" ht="25.5" customHeight="1">
      <c r="B510" s="47"/>
      <c r="C510" s="192" t="s">
        <v>800</v>
      </c>
      <c r="D510" s="192" t="s">
        <v>156</v>
      </c>
      <c r="E510" s="193" t="s">
        <v>1039</v>
      </c>
      <c r="F510" s="194" t="s">
        <v>1040</v>
      </c>
      <c r="G510" s="195" t="s">
        <v>344</v>
      </c>
      <c r="H510" s="196">
        <v>1</v>
      </c>
      <c r="I510" s="197"/>
      <c r="J510" s="198">
        <f>ROUND(I510*H510,2)</f>
        <v>0</v>
      </c>
      <c r="K510" s="194" t="s">
        <v>963</v>
      </c>
      <c r="L510" s="73"/>
      <c r="M510" s="199" t="s">
        <v>37</v>
      </c>
      <c r="N510" s="200" t="s">
        <v>53</v>
      </c>
      <c r="O510" s="48"/>
      <c r="P510" s="201">
        <f>O510*H510</f>
        <v>0</v>
      </c>
      <c r="Q510" s="201">
        <v>0.00044000000000000002</v>
      </c>
      <c r="R510" s="201">
        <f>Q510*H510</f>
        <v>0.00044000000000000002</v>
      </c>
      <c r="S510" s="201">
        <v>0</v>
      </c>
      <c r="T510" s="202">
        <f>S510*H510</f>
        <v>0</v>
      </c>
      <c r="AR510" s="24" t="s">
        <v>185</v>
      </c>
      <c r="AT510" s="24" t="s">
        <v>156</v>
      </c>
      <c r="AU510" s="24" t="s">
        <v>91</v>
      </c>
      <c r="AY510" s="24" t="s">
        <v>162</v>
      </c>
      <c r="BE510" s="203">
        <f>IF(N510="základní",J510,0)</f>
        <v>0</v>
      </c>
      <c r="BF510" s="203">
        <f>IF(N510="snížená",J510,0)</f>
        <v>0</v>
      </c>
      <c r="BG510" s="203">
        <f>IF(N510="zákl. přenesená",J510,0)</f>
        <v>0</v>
      </c>
      <c r="BH510" s="203">
        <f>IF(N510="sníž. přenesená",J510,0)</f>
        <v>0</v>
      </c>
      <c r="BI510" s="203">
        <f>IF(N510="nulová",J510,0)</f>
        <v>0</v>
      </c>
      <c r="BJ510" s="24" t="s">
        <v>24</v>
      </c>
      <c r="BK510" s="203">
        <f>ROUND(I510*H510,2)</f>
        <v>0</v>
      </c>
      <c r="BL510" s="24" t="s">
        <v>185</v>
      </c>
      <c r="BM510" s="24" t="s">
        <v>1041</v>
      </c>
    </row>
    <row r="511" s="1" customFormat="1">
      <c r="B511" s="47"/>
      <c r="C511" s="75"/>
      <c r="D511" s="250" t="s">
        <v>965</v>
      </c>
      <c r="E511" s="75"/>
      <c r="F511" s="292" t="s">
        <v>1042</v>
      </c>
      <c r="G511" s="75"/>
      <c r="H511" s="75"/>
      <c r="I511" s="178"/>
      <c r="J511" s="75"/>
      <c r="K511" s="75"/>
      <c r="L511" s="73"/>
      <c r="M511" s="293"/>
      <c r="N511" s="48"/>
      <c r="O511" s="48"/>
      <c r="P511" s="48"/>
      <c r="Q511" s="48"/>
      <c r="R511" s="48"/>
      <c r="S511" s="48"/>
      <c r="T511" s="96"/>
      <c r="AT511" s="24" t="s">
        <v>965</v>
      </c>
      <c r="AU511" s="24" t="s">
        <v>91</v>
      </c>
    </row>
    <row r="512" s="1" customFormat="1" ht="16.5" customHeight="1">
      <c r="B512" s="47"/>
      <c r="C512" s="204" t="s">
        <v>1043</v>
      </c>
      <c r="D512" s="204" t="s">
        <v>261</v>
      </c>
      <c r="E512" s="205" t="s">
        <v>1044</v>
      </c>
      <c r="F512" s="206" t="s">
        <v>1045</v>
      </c>
      <c r="G512" s="207" t="s">
        <v>344</v>
      </c>
      <c r="H512" s="208">
        <v>1</v>
      </c>
      <c r="I512" s="209"/>
      <c r="J512" s="210">
        <f>ROUND(I512*H512,2)</f>
        <v>0</v>
      </c>
      <c r="K512" s="206" t="s">
        <v>963</v>
      </c>
      <c r="L512" s="211"/>
      <c r="M512" s="212" t="s">
        <v>37</v>
      </c>
      <c r="N512" s="213" t="s">
        <v>53</v>
      </c>
      <c r="O512" s="48"/>
      <c r="P512" s="201">
        <f>O512*H512</f>
        <v>0</v>
      </c>
      <c r="Q512" s="201">
        <v>0.029999999999999999</v>
      </c>
      <c r="R512" s="201">
        <f>Q512*H512</f>
        <v>0.029999999999999999</v>
      </c>
      <c r="S512" s="201">
        <v>0</v>
      </c>
      <c r="T512" s="202">
        <f>S512*H512</f>
        <v>0</v>
      </c>
      <c r="AR512" s="24" t="s">
        <v>214</v>
      </c>
      <c r="AT512" s="24" t="s">
        <v>261</v>
      </c>
      <c r="AU512" s="24" t="s">
        <v>91</v>
      </c>
      <c r="AY512" s="24" t="s">
        <v>162</v>
      </c>
      <c r="BE512" s="203">
        <f>IF(N512="základní",J512,0)</f>
        <v>0</v>
      </c>
      <c r="BF512" s="203">
        <f>IF(N512="snížená",J512,0)</f>
        <v>0</v>
      </c>
      <c r="BG512" s="203">
        <f>IF(N512="zákl. přenesená",J512,0)</f>
        <v>0</v>
      </c>
      <c r="BH512" s="203">
        <f>IF(N512="sníž. přenesená",J512,0)</f>
        <v>0</v>
      </c>
      <c r="BI512" s="203">
        <f>IF(N512="nulová",J512,0)</f>
        <v>0</v>
      </c>
      <c r="BJ512" s="24" t="s">
        <v>24</v>
      </c>
      <c r="BK512" s="203">
        <f>ROUND(I512*H512,2)</f>
        <v>0</v>
      </c>
      <c r="BL512" s="24" t="s">
        <v>185</v>
      </c>
      <c r="BM512" s="24" t="s">
        <v>1046</v>
      </c>
    </row>
    <row r="513" s="1" customFormat="1" ht="16.5" customHeight="1">
      <c r="B513" s="47"/>
      <c r="C513" s="192" t="s">
        <v>683</v>
      </c>
      <c r="D513" s="192" t="s">
        <v>156</v>
      </c>
      <c r="E513" s="193" t="s">
        <v>1047</v>
      </c>
      <c r="F513" s="194" t="s">
        <v>1048</v>
      </c>
      <c r="G513" s="195" t="s">
        <v>344</v>
      </c>
      <c r="H513" s="196">
        <v>2</v>
      </c>
      <c r="I513" s="197"/>
      <c r="J513" s="198">
        <f>ROUND(I513*H513,2)</f>
        <v>0</v>
      </c>
      <c r="K513" s="194" t="s">
        <v>397</v>
      </c>
      <c r="L513" s="73"/>
      <c r="M513" s="199" t="s">
        <v>37</v>
      </c>
      <c r="N513" s="200" t="s">
        <v>53</v>
      </c>
      <c r="O513" s="48"/>
      <c r="P513" s="201">
        <f>O513*H513</f>
        <v>0</v>
      </c>
      <c r="Q513" s="201">
        <v>0</v>
      </c>
      <c r="R513" s="201">
        <f>Q513*H513</f>
        <v>0</v>
      </c>
      <c r="S513" s="201">
        <v>0</v>
      </c>
      <c r="T513" s="202">
        <f>S513*H513</f>
        <v>0</v>
      </c>
      <c r="AR513" s="24" t="s">
        <v>185</v>
      </c>
      <c r="AT513" s="24" t="s">
        <v>156</v>
      </c>
      <c r="AU513" s="24" t="s">
        <v>91</v>
      </c>
      <c r="AY513" s="24" t="s">
        <v>162</v>
      </c>
      <c r="BE513" s="203">
        <f>IF(N513="základní",J513,0)</f>
        <v>0</v>
      </c>
      <c r="BF513" s="203">
        <f>IF(N513="snížená",J513,0)</f>
        <v>0</v>
      </c>
      <c r="BG513" s="203">
        <f>IF(N513="zákl. přenesená",J513,0)</f>
        <v>0</v>
      </c>
      <c r="BH513" s="203">
        <f>IF(N513="sníž. přenesená",J513,0)</f>
        <v>0</v>
      </c>
      <c r="BI513" s="203">
        <f>IF(N513="nulová",J513,0)</f>
        <v>0</v>
      </c>
      <c r="BJ513" s="24" t="s">
        <v>24</v>
      </c>
      <c r="BK513" s="203">
        <f>ROUND(I513*H513,2)</f>
        <v>0</v>
      </c>
      <c r="BL513" s="24" t="s">
        <v>185</v>
      </c>
      <c r="BM513" s="24" t="s">
        <v>1049</v>
      </c>
    </row>
    <row r="514" s="1" customFormat="1" ht="16.5" customHeight="1">
      <c r="B514" s="47"/>
      <c r="C514" s="192" t="s">
        <v>1050</v>
      </c>
      <c r="D514" s="192" t="s">
        <v>156</v>
      </c>
      <c r="E514" s="193" t="s">
        <v>1051</v>
      </c>
      <c r="F514" s="194" t="s">
        <v>1052</v>
      </c>
      <c r="G514" s="195" t="s">
        <v>344</v>
      </c>
      <c r="H514" s="196">
        <v>9</v>
      </c>
      <c r="I514" s="197"/>
      <c r="J514" s="198">
        <f>ROUND(I514*H514,2)</f>
        <v>0</v>
      </c>
      <c r="K514" s="194" t="s">
        <v>397</v>
      </c>
      <c r="L514" s="73"/>
      <c r="M514" s="199" t="s">
        <v>37</v>
      </c>
      <c r="N514" s="200" t="s">
        <v>53</v>
      </c>
      <c r="O514" s="48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185</v>
      </c>
      <c r="AT514" s="24" t="s">
        <v>156</v>
      </c>
      <c r="AU514" s="24" t="s">
        <v>91</v>
      </c>
      <c r="AY514" s="24" t="s">
        <v>162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24</v>
      </c>
      <c r="BK514" s="203">
        <f>ROUND(I514*H514,2)</f>
        <v>0</v>
      </c>
      <c r="BL514" s="24" t="s">
        <v>185</v>
      </c>
      <c r="BM514" s="24" t="s">
        <v>1053</v>
      </c>
    </row>
    <row r="515" s="1" customFormat="1" ht="25.5" customHeight="1">
      <c r="B515" s="47"/>
      <c r="C515" s="192" t="s">
        <v>791</v>
      </c>
      <c r="D515" s="192" t="s">
        <v>156</v>
      </c>
      <c r="E515" s="193" t="s">
        <v>1054</v>
      </c>
      <c r="F515" s="194" t="s">
        <v>1055</v>
      </c>
      <c r="G515" s="195" t="s">
        <v>344</v>
      </c>
      <c r="H515" s="196">
        <v>1</v>
      </c>
      <c r="I515" s="197"/>
      <c r="J515" s="198">
        <f>ROUND(I515*H515,2)</f>
        <v>0</v>
      </c>
      <c r="K515" s="194" t="s">
        <v>963</v>
      </c>
      <c r="L515" s="73"/>
      <c r="M515" s="199" t="s">
        <v>37</v>
      </c>
      <c r="N515" s="200" t="s">
        <v>53</v>
      </c>
      <c r="O515" s="48"/>
      <c r="P515" s="201">
        <f>O515*H515</f>
        <v>0</v>
      </c>
      <c r="Q515" s="201">
        <v>0</v>
      </c>
      <c r="R515" s="201">
        <f>Q515*H515</f>
        <v>0</v>
      </c>
      <c r="S515" s="201">
        <v>0</v>
      </c>
      <c r="T515" s="202">
        <f>S515*H515</f>
        <v>0</v>
      </c>
      <c r="AR515" s="24" t="s">
        <v>185</v>
      </c>
      <c r="AT515" s="24" t="s">
        <v>156</v>
      </c>
      <c r="AU515" s="24" t="s">
        <v>91</v>
      </c>
      <c r="AY515" s="24" t="s">
        <v>162</v>
      </c>
      <c r="BE515" s="203">
        <f>IF(N515="základní",J515,0)</f>
        <v>0</v>
      </c>
      <c r="BF515" s="203">
        <f>IF(N515="snížená",J515,0)</f>
        <v>0</v>
      </c>
      <c r="BG515" s="203">
        <f>IF(N515="zákl. přenesená",J515,0)</f>
        <v>0</v>
      </c>
      <c r="BH515" s="203">
        <f>IF(N515="sníž. přenesená",J515,0)</f>
        <v>0</v>
      </c>
      <c r="BI515" s="203">
        <f>IF(N515="nulová",J515,0)</f>
        <v>0</v>
      </c>
      <c r="BJ515" s="24" t="s">
        <v>24</v>
      </c>
      <c r="BK515" s="203">
        <f>ROUND(I515*H515,2)</f>
        <v>0</v>
      </c>
      <c r="BL515" s="24" t="s">
        <v>185</v>
      </c>
      <c r="BM515" s="24" t="s">
        <v>1056</v>
      </c>
    </row>
    <row r="516" s="1" customFormat="1">
      <c r="B516" s="47"/>
      <c r="C516" s="75"/>
      <c r="D516" s="250" t="s">
        <v>965</v>
      </c>
      <c r="E516" s="75"/>
      <c r="F516" s="292" t="s">
        <v>1057</v>
      </c>
      <c r="G516" s="75"/>
      <c r="H516" s="75"/>
      <c r="I516" s="178"/>
      <c r="J516" s="75"/>
      <c r="K516" s="75"/>
      <c r="L516" s="73"/>
      <c r="M516" s="293"/>
      <c r="N516" s="48"/>
      <c r="O516" s="48"/>
      <c r="P516" s="48"/>
      <c r="Q516" s="48"/>
      <c r="R516" s="48"/>
      <c r="S516" s="48"/>
      <c r="T516" s="96"/>
      <c r="AT516" s="24" t="s">
        <v>965</v>
      </c>
      <c r="AU516" s="24" t="s">
        <v>91</v>
      </c>
    </row>
    <row r="517" s="1" customFormat="1" ht="25.5" customHeight="1">
      <c r="B517" s="47"/>
      <c r="C517" s="192" t="s">
        <v>686</v>
      </c>
      <c r="D517" s="192" t="s">
        <v>156</v>
      </c>
      <c r="E517" s="193" t="s">
        <v>1058</v>
      </c>
      <c r="F517" s="194" t="s">
        <v>1059</v>
      </c>
      <c r="G517" s="195" t="s">
        <v>344</v>
      </c>
      <c r="H517" s="196">
        <v>2</v>
      </c>
      <c r="I517" s="197"/>
      <c r="J517" s="198">
        <f>ROUND(I517*H517,2)</f>
        <v>0</v>
      </c>
      <c r="K517" s="194" t="s">
        <v>397</v>
      </c>
      <c r="L517" s="73"/>
      <c r="M517" s="199" t="s">
        <v>37</v>
      </c>
      <c r="N517" s="200" t="s">
        <v>53</v>
      </c>
      <c r="O517" s="48"/>
      <c r="P517" s="201">
        <f>O517*H517</f>
        <v>0</v>
      </c>
      <c r="Q517" s="201">
        <v>0</v>
      </c>
      <c r="R517" s="201">
        <f>Q517*H517</f>
        <v>0</v>
      </c>
      <c r="S517" s="201">
        <v>0</v>
      </c>
      <c r="T517" s="202">
        <f>S517*H517</f>
        <v>0</v>
      </c>
      <c r="AR517" s="24" t="s">
        <v>185</v>
      </c>
      <c r="AT517" s="24" t="s">
        <v>156</v>
      </c>
      <c r="AU517" s="24" t="s">
        <v>91</v>
      </c>
      <c r="AY517" s="24" t="s">
        <v>162</v>
      </c>
      <c r="BE517" s="203">
        <f>IF(N517="základní",J517,0)</f>
        <v>0</v>
      </c>
      <c r="BF517" s="203">
        <f>IF(N517="snížená",J517,0)</f>
        <v>0</v>
      </c>
      <c r="BG517" s="203">
        <f>IF(N517="zákl. přenesená",J517,0)</f>
        <v>0</v>
      </c>
      <c r="BH517" s="203">
        <f>IF(N517="sníž. přenesená",J517,0)</f>
        <v>0</v>
      </c>
      <c r="BI517" s="203">
        <f>IF(N517="nulová",J517,0)</f>
        <v>0</v>
      </c>
      <c r="BJ517" s="24" t="s">
        <v>24</v>
      </c>
      <c r="BK517" s="203">
        <f>ROUND(I517*H517,2)</f>
        <v>0</v>
      </c>
      <c r="BL517" s="24" t="s">
        <v>185</v>
      </c>
      <c r="BM517" s="24" t="s">
        <v>1060</v>
      </c>
    </row>
    <row r="518" s="1" customFormat="1" ht="25.5" customHeight="1">
      <c r="B518" s="47"/>
      <c r="C518" s="192" t="s">
        <v>1061</v>
      </c>
      <c r="D518" s="192" t="s">
        <v>156</v>
      </c>
      <c r="E518" s="193" t="s">
        <v>1062</v>
      </c>
      <c r="F518" s="194" t="s">
        <v>1063</v>
      </c>
      <c r="G518" s="195" t="s">
        <v>344</v>
      </c>
      <c r="H518" s="196">
        <v>4</v>
      </c>
      <c r="I518" s="197"/>
      <c r="J518" s="198">
        <f>ROUND(I518*H518,2)</f>
        <v>0</v>
      </c>
      <c r="K518" s="194" t="s">
        <v>397</v>
      </c>
      <c r="L518" s="73"/>
      <c r="M518" s="199" t="s">
        <v>37</v>
      </c>
      <c r="N518" s="200" t="s">
        <v>53</v>
      </c>
      <c r="O518" s="48"/>
      <c r="P518" s="201">
        <f>O518*H518</f>
        <v>0</v>
      </c>
      <c r="Q518" s="201">
        <v>0</v>
      </c>
      <c r="R518" s="201">
        <f>Q518*H518</f>
        <v>0</v>
      </c>
      <c r="S518" s="201">
        <v>0</v>
      </c>
      <c r="T518" s="202">
        <f>S518*H518</f>
        <v>0</v>
      </c>
      <c r="AR518" s="24" t="s">
        <v>185</v>
      </c>
      <c r="AT518" s="24" t="s">
        <v>156</v>
      </c>
      <c r="AU518" s="24" t="s">
        <v>91</v>
      </c>
      <c r="AY518" s="24" t="s">
        <v>162</v>
      </c>
      <c r="BE518" s="203">
        <f>IF(N518="základní",J518,0)</f>
        <v>0</v>
      </c>
      <c r="BF518" s="203">
        <f>IF(N518="snížená",J518,0)</f>
        <v>0</v>
      </c>
      <c r="BG518" s="203">
        <f>IF(N518="zákl. přenesená",J518,0)</f>
        <v>0</v>
      </c>
      <c r="BH518" s="203">
        <f>IF(N518="sníž. přenesená",J518,0)</f>
        <v>0</v>
      </c>
      <c r="BI518" s="203">
        <f>IF(N518="nulová",J518,0)</f>
        <v>0</v>
      </c>
      <c r="BJ518" s="24" t="s">
        <v>24</v>
      </c>
      <c r="BK518" s="203">
        <f>ROUND(I518*H518,2)</f>
        <v>0</v>
      </c>
      <c r="BL518" s="24" t="s">
        <v>185</v>
      </c>
      <c r="BM518" s="24" t="s">
        <v>1064</v>
      </c>
    </row>
    <row r="519" s="1" customFormat="1" ht="16.5" customHeight="1">
      <c r="B519" s="47"/>
      <c r="C519" s="204" t="s">
        <v>694</v>
      </c>
      <c r="D519" s="204" t="s">
        <v>261</v>
      </c>
      <c r="E519" s="205" t="s">
        <v>1065</v>
      </c>
      <c r="F519" s="206" t="s">
        <v>1066</v>
      </c>
      <c r="G519" s="207" t="s">
        <v>207</v>
      </c>
      <c r="H519" s="208">
        <v>15.6</v>
      </c>
      <c r="I519" s="209"/>
      <c r="J519" s="210">
        <f>ROUND(I519*H519,2)</f>
        <v>0</v>
      </c>
      <c r="K519" s="206" t="s">
        <v>397</v>
      </c>
      <c r="L519" s="211"/>
      <c r="M519" s="212" t="s">
        <v>37</v>
      </c>
      <c r="N519" s="213" t="s">
        <v>53</v>
      </c>
      <c r="O519" s="48"/>
      <c r="P519" s="201">
        <f>O519*H519</f>
        <v>0</v>
      </c>
      <c r="Q519" s="201">
        <v>0</v>
      </c>
      <c r="R519" s="201">
        <f>Q519*H519</f>
        <v>0</v>
      </c>
      <c r="S519" s="201">
        <v>0</v>
      </c>
      <c r="T519" s="202">
        <f>S519*H519</f>
        <v>0</v>
      </c>
      <c r="AR519" s="24" t="s">
        <v>214</v>
      </c>
      <c r="AT519" s="24" t="s">
        <v>261</v>
      </c>
      <c r="AU519" s="24" t="s">
        <v>91</v>
      </c>
      <c r="AY519" s="24" t="s">
        <v>162</v>
      </c>
      <c r="BE519" s="203">
        <f>IF(N519="základní",J519,0)</f>
        <v>0</v>
      </c>
      <c r="BF519" s="203">
        <f>IF(N519="snížená",J519,0)</f>
        <v>0</v>
      </c>
      <c r="BG519" s="203">
        <f>IF(N519="zákl. přenesená",J519,0)</f>
        <v>0</v>
      </c>
      <c r="BH519" s="203">
        <f>IF(N519="sníž. přenesená",J519,0)</f>
        <v>0</v>
      </c>
      <c r="BI519" s="203">
        <f>IF(N519="nulová",J519,0)</f>
        <v>0</v>
      </c>
      <c r="BJ519" s="24" t="s">
        <v>24</v>
      </c>
      <c r="BK519" s="203">
        <f>ROUND(I519*H519,2)</f>
        <v>0</v>
      </c>
      <c r="BL519" s="24" t="s">
        <v>185</v>
      </c>
      <c r="BM519" s="24" t="s">
        <v>1067</v>
      </c>
    </row>
    <row r="520" s="11" customFormat="1">
      <c r="B520" s="248"/>
      <c r="C520" s="249"/>
      <c r="D520" s="250" t="s">
        <v>398</v>
      </c>
      <c r="E520" s="251" t="s">
        <v>37</v>
      </c>
      <c r="F520" s="252" t="s">
        <v>1068</v>
      </c>
      <c r="G520" s="249"/>
      <c r="H520" s="253">
        <v>15.6</v>
      </c>
      <c r="I520" s="254"/>
      <c r="J520" s="249"/>
      <c r="K520" s="249"/>
      <c r="L520" s="255"/>
      <c r="M520" s="256"/>
      <c r="N520" s="257"/>
      <c r="O520" s="257"/>
      <c r="P520" s="257"/>
      <c r="Q520" s="257"/>
      <c r="R520" s="257"/>
      <c r="S520" s="257"/>
      <c r="T520" s="258"/>
      <c r="AT520" s="259" t="s">
        <v>398</v>
      </c>
      <c r="AU520" s="259" t="s">
        <v>91</v>
      </c>
      <c r="AV520" s="11" t="s">
        <v>91</v>
      </c>
      <c r="AW520" s="11" t="s">
        <v>45</v>
      </c>
      <c r="AX520" s="11" t="s">
        <v>82</v>
      </c>
      <c r="AY520" s="259" t="s">
        <v>162</v>
      </c>
    </row>
    <row r="521" s="12" customFormat="1">
      <c r="B521" s="260"/>
      <c r="C521" s="261"/>
      <c r="D521" s="250" t="s">
        <v>398</v>
      </c>
      <c r="E521" s="262" t="s">
        <v>37</v>
      </c>
      <c r="F521" s="263" t="s">
        <v>401</v>
      </c>
      <c r="G521" s="261"/>
      <c r="H521" s="264">
        <v>15.6</v>
      </c>
      <c r="I521" s="265"/>
      <c r="J521" s="261"/>
      <c r="K521" s="261"/>
      <c r="L521" s="266"/>
      <c r="M521" s="267"/>
      <c r="N521" s="268"/>
      <c r="O521" s="268"/>
      <c r="P521" s="268"/>
      <c r="Q521" s="268"/>
      <c r="R521" s="268"/>
      <c r="S521" s="268"/>
      <c r="T521" s="269"/>
      <c r="AT521" s="270" t="s">
        <v>398</v>
      </c>
      <c r="AU521" s="270" t="s">
        <v>91</v>
      </c>
      <c r="AV521" s="12" t="s">
        <v>161</v>
      </c>
      <c r="AW521" s="12" t="s">
        <v>45</v>
      </c>
      <c r="AX521" s="12" t="s">
        <v>24</v>
      </c>
      <c r="AY521" s="270" t="s">
        <v>162</v>
      </c>
    </row>
    <row r="522" s="1" customFormat="1" ht="16.5" customHeight="1">
      <c r="B522" s="47"/>
      <c r="C522" s="204" t="s">
        <v>1069</v>
      </c>
      <c r="D522" s="204" t="s">
        <v>261</v>
      </c>
      <c r="E522" s="205" t="s">
        <v>1070</v>
      </c>
      <c r="F522" s="206" t="s">
        <v>1071</v>
      </c>
      <c r="G522" s="207" t="s">
        <v>344</v>
      </c>
      <c r="H522" s="208">
        <v>6</v>
      </c>
      <c r="I522" s="209"/>
      <c r="J522" s="210">
        <f>ROUND(I522*H522,2)</f>
        <v>0</v>
      </c>
      <c r="K522" s="206" t="s">
        <v>397</v>
      </c>
      <c r="L522" s="211"/>
      <c r="M522" s="212" t="s">
        <v>37</v>
      </c>
      <c r="N522" s="213" t="s">
        <v>53</v>
      </c>
      <c r="O522" s="48"/>
      <c r="P522" s="201">
        <f>O522*H522</f>
        <v>0</v>
      </c>
      <c r="Q522" s="201">
        <v>0</v>
      </c>
      <c r="R522" s="201">
        <f>Q522*H522</f>
        <v>0</v>
      </c>
      <c r="S522" s="201">
        <v>0</v>
      </c>
      <c r="T522" s="202">
        <f>S522*H522</f>
        <v>0</v>
      </c>
      <c r="AR522" s="24" t="s">
        <v>214</v>
      </c>
      <c r="AT522" s="24" t="s">
        <v>261</v>
      </c>
      <c r="AU522" s="24" t="s">
        <v>91</v>
      </c>
      <c r="AY522" s="24" t="s">
        <v>162</v>
      </c>
      <c r="BE522" s="203">
        <f>IF(N522="základní",J522,0)</f>
        <v>0</v>
      </c>
      <c r="BF522" s="203">
        <f>IF(N522="snížená",J522,0)</f>
        <v>0</v>
      </c>
      <c r="BG522" s="203">
        <f>IF(N522="zákl. přenesená",J522,0)</f>
        <v>0</v>
      </c>
      <c r="BH522" s="203">
        <f>IF(N522="sníž. přenesená",J522,0)</f>
        <v>0</v>
      </c>
      <c r="BI522" s="203">
        <f>IF(N522="nulová",J522,0)</f>
        <v>0</v>
      </c>
      <c r="BJ522" s="24" t="s">
        <v>24</v>
      </c>
      <c r="BK522" s="203">
        <f>ROUND(I522*H522,2)</f>
        <v>0</v>
      </c>
      <c r="BL522" s="24" t="s">
        <v>185</v>
      </c>
      <c r="BM522" s="24" t="s">
        <v>1072</v>
      </c>
    </row>
    <row r="523" s="1" customFormat="1" ht="16.5" customHeight="1">
      <c r="B523" s="47"/>
      <c r="C523" s="192" t="s">
        <v>1073</v>
      </c>
      <c r="D523" s="192" t="s">
        <v>156</v>
      </c>
      <c r="E523" s="193" t="s">
        <v>1074</v>
      </c>
      <c r="F523" s="194" t="s">
        <v>1075</v>
      </c>
      <c r="G523" s="195" t="s">
        <v>344</v>
      </c>
      <c r="H523" s="196">
        <v>1</v>
      </c>
      <c r="I523" s="197"/>
      <c r="J523" s="198">
        <f>ROUND(I523*H523,2)</f>
        <v>0</v>
      </c>
      <c r="K523" s="194" t="s">
        <v>963</v>
      </c>
      <c r="L523" s="73"/>
      <c r="M523" s="199" t="s">
        <v>37</v>
      </c>
      <c r="N523" s="200" t="s">
        <v>53</v>
      </c>
      <c r="O523" s="48"/>
      <c r="P523" s="201">
        <f>O523*H523</f>
        <v>0</v>
      </c>
      <c r="Q523" s="201">
        <v>0</v>
      </c>
      <c r="R523" s="201">
        <f>Q523*H523</f>
        <v>0</v>
      </c>
      <c r="S523" s="201">
        <v>0</v>
      </c>
      <c r="T523" s="202">
        <f>S523*H523</f>
        <v>0</v>
      </c>
      <c r="AR523" s="24" t="s">
        <v>185</v>
      </c>
      <c r="AT523" s="24" t="s">
        <v>156</v>
      </c>
      <c r="AU523" s="24" t="s">
        <v>91</v>
      </c>
      <c r="AY523" s="24" t="s">
        <v>162</v>
      </c>
      <c r="BE523" s="203">
        <f>IF(N523="základní",J523,0)</f>
        <v>0</v>
      </c>
      <c r="BF523" s="203">
        <f>IF(N523="snížená",J523,0)</f>
        <v>0</v>
      </c>
      <c r="BG523" s="203">
        <f>IF(N523="zákl. přenesená",J523,0)</f>
        <v>0</v>
      </c>
      <c r="BH523" s="203">
        <f>IF(N523="sníž. přenesená",J523,0)</f>
        <v>0</v>
      </c>
      <c r="BI523" s="203">
        <f>IF(N523="nulová",J523,0)</f>
        <v>0</v>
      </c>
      <c r="BJ523" s="24" t="s">
        <v>24</v>
      </c>
      <c r="BK523" s="203">
        <f>ROUND(I523*H523,2)</f>
        <v>0</v>
      </c>
      <c r="BL523" s="24" t="s">
        <v>185</v>
      </c>
      <c r="BM523" s="24" t="s">
        <v>1076</v>
      </c>
    </row>
    <row r="524" s="1" customFormat="1">
      <c r="B524" s="47"/>
      <c r="C524" s="75"/>
      <c r="D524" s="250" t="s">
        <v>965</v>
      </c>
      <c r="E524" s="75"/>
      <c r="F524" s="292" t="s">
        <v>1077</v>
      </c>
      <c r="G524" s="75"/>
      <c r="H524" s="75"/>
      <c r="I524" s="178"/>
      <c r="J524" s="75"/>
      <c r="K524" s="75"/>
      <c r="L524" s="73"/>
      <c r="M524" s="293"/>
      <c r="N524" s="48"/>
      <c r="O524" s="48"/>
      <c r="P524" s="48"/>
      <c r="Q524" s="48"/>
      <c r="R524" s="48"/>
      <c r="S524" s="48"/>
      <c r="T524" s="96"/>
      <c r="AT524" s="24" t="s">
        <v>965</v>
      </c>
      <c r="AU524" s="24" t="s">
        <v>91</v>
      </c>
    </row>
    <row r="525" s="1" customFormat="1" ht="16.5" customHeight="1">
      <c r="B525" s="47"/>
      <c r="C525" s="192" t="s">
        <v>1078</v>
      </c>
      <c r="D525" s="192" t="s">
        <v>156</v>
      </c>
      <c r="E525" s="193" t="s">
        <v>1079</v>
      </c>
      <c r="F525" s="194" t="s">
        <v>1080</v>
      </c>
      <c r="G525" s="195" t="s">
        <v>196</v>
      </c>
      <c r="H525" s="196">
        <v>0.84399999999999997</v>
      </c>
      <c r="I525" s="197"/>
      <c r="J525" s="198">
        <f>ROUND(I525*H525,2)</f>
        <v>0</v>
      </c>
      <c r="K525" s="194" t="s">
        <v>397</v>
      </c>
      <c r="L525" s="73"/>
      <c r="M525" s="199" t="s">
        <v>37</v>
      </c>
      <c r="N525" s="200" t="s">
        <v>53</v>
      </c>
      <c r="O525" s="48"/>
      <c r="P525" s="201">
        <f>O525*H525</f>
        <v>0</v>
      </c>
      <c r="Q525" s="201">
        <v>0</v>
      </c>
      <c r="R525" s="201">
        <f>Q525*H525</f>
        <v>0</v>
      </c>
      <c r="S525" s="201">
        <v>0</v>
      </c>
      <c r="T525" s="202">
        <f>S525*H525</f>
        <v>0</v>
      </c>
      <c r="AR525" s="24" t="s">
        <v>161</v>
      </c>
      <c r="AT525" s="24" t="s">
        <v>156</v>
      </c>
      <c r="AU525" s="24" t="s">
        <v>91</v>
      </c>
      <c r="AY525" s="24" t="s">
        <v>162</v>
      </c>
      <c r="BE525" s="203">
        <f>IF(N525="základní",J525,0)</f>
        <v>0</v>
      </c>
      <c r="BF525" s="203">
        <f>IF(N525="snížená",J525,0)</f>
        <v>0</v>
      </c>
      <c r="BG525" s="203">
        <f>IF(N525="zákl. přenesená",J525,0)</f>
        <v>0</v>
      </c>
      <c r="BH525" s="203">
        <f>IF(N525="sníž. přenesená",J525,0)</f>
        <v>0</v>
      </c>
      <c r="BI525" s="203">
        <f>IF(N525="nulová",J525,0)</f>
        <v>0</v>
      </c>
      <c r="BJ525" s="24" t="s">
        <v>24</v>
      </c>
      <c r="BK525" s="203">
        <f>ROUND(I525*H525,2)</f>
        <v>0</v>
      </c>
      <c r="BL525" s="24" t="s">
        <v>161</v>
      </c>
      <c r="BM525" s="24" t="s">
        <v>1081</v>
      </c>
    </row>
    <row r="526" s="1" customFormat="1" ht="16.5" customHeight="1">
      <c r="B526" s="47"/>
      <c r="C526" s="192" t="s">
        <v>1082</v>
      </c>
      <c r="D526" s="192" t="s">
        <v>156</v>
      </c>
      <c r="E526" s="193" t="s">
        <v>1083</v>
      </c>
      <c r="F526" s="194" t="s">
        <v>1084</v>
      </c>
      <c r="G526" s="195" t="s">
        <v>344</v>
      </c>
      <c r="H526" s="196">
        <v>1</v>
      </c>
      <c r="I526" s="197"/>
      <c r="J526" s="198">
        <f>ROUND(I526*H526,2)</f>
        <v>0</v>
      </c>
      <c r="K526" s="194" t="s">
        <v>397</v>
      </c>
      <c r="L526" s="73"/>
      <c r="M526" s="199" t="s">
        <v>37</v>
      </c>
      <c r="N526" s="200" t="s">
        <v>53</v>
      </c>
      <c r="O526" s="48"/>
      <c r="P526" s="201">
        <f>O526*H526</f>
        <v>0</v>
      </c>
      <c r="Q526" s="201">
        <v>0</v>
      </c>
      <c r="R526" s="201">
        <f>Q526*H526</f>
        <v>0</v>
      </c>
      <c r="S526" s="201">
        <v>0</v>
      </c>
      <c r="T526" s="202">
        <f>S526*H526</f>
        <v>0</v>
      </c>
      <c r="AR526" s="24" t="s">
        <v>185</v>
      </c>
      <c r="AT526" s="24" t="s">
        <v>156</v>
      </c>
      <c r="AU526" s="24" t="s">
        <v>91</v>
      </c>
      <c r="AY526" s="24" t="s">
        <v>162</v>
      </c>
      <c r="BE526" s="203">
        <f>IF(N526="základní",J526,0)</f>
        <v>0</v>
      </c>
      <c r="BF526" s="203">
        <f>IF(N526="snížená",J526,0)</f>
        <v>0</v>
      </c>
      <c r="BG526" s="203">
        <f>IF(N526="zákl. přenesená",J526,0)</f>
        <v>0</v>
      </c>
      <c r="BH526" s="203">
        <f>IF(N526="sníž. přenesená",J526,0)</f>
        <v>0</v>
      </c>
      <c r="BI526" s="203">
        <f>IF(N526="nulová",J526,0)</f>
        <v>0</v>
      </c>
      <c r="BJ526" s="24" t="s">
        <v>24</v>
      </c>
      <c r="BK526" s="203">
        <f>ROUND(I526*H526,2)</f>
        <v>0</v>
      </c>
      <c r="BL526" s="24" t="s">
        <v>185</v>
      </c>
      <c r="BM526" s="24" t="s">
        <v>1085</v>
      </c>
    </row>
    <row r="527" s="1" customFormat="1" ht="16.5" customHeight="1">
      <c r="B527" s="47"/>
      <c r="C527" s="192" t="s">
        <v>705</v>
      </c>
      <c r="D527" s="192" t="s">
        <v>156</v>
      </c>
      <c r="E527" s="193" t="s">
        <v>1086</v>
      </c>
      <c r="F527" s="194" t="s">
        <v>1087</v>
      </c>
      <c r="G527" s="195" t="s">
        <v>344</v>
      </c>
      <c r="H527" s="196">
        <v>1</v>
      </c>
      <c r="I527" s="197"/>
      <c r="J527" s="198">
        <f>ROUND(I527*H527,2)</f>
        <v>0</v>
      </c>
      <c r="K527" s="194" t="s">
        <v>397</v>
      </c>
      <c r="L527" s="73"/>
      <c r="M527" s="199" t="s">
        <v>37</v>
      </c>
      <c r="N527" s="200" t="s">
        <v>53</v>
      </c>
      <c r="O527" s="48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185</v>
      </c>
      <c r="AT527" s="24" t="s">
        <v>156</v>
      </c>
      <c r="AU527" s="24" t="s">
        <v>91</v>
      </c>
      <c r="AY527" s="24" t="s">
        <v>162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24</v>
      </c>
      <c r="BK527" s="203">
        <f>ROUND(I527*H527,2)</f>
        <v>0</v>
      </c>
      <c r="BL527" s="24" t="s">
        <v>185</v>
      </c>
      <c r="BM527" s="24" t="s">
        <v>1088</v>
      </c>
    </row>
    <row r="528" s="1" customFormat="1" ht="16.5" customHeight="1">
      <c r="B528" s="47"/>
      <c r="C528" s="192" t="s">
        <v>1089</v>
      </c>
      <c r="D528" s="192" t="s">
        <v>156</v>
      </c>
      <c r="E528" s="193" t="s">
        <v>1090</v>
      </c>
      <c r="F528" s="194" t="s">
        <v>1091</v>
      </c>
      <c r="G528" s="195" t="s">
        <v>159</v>
      </c>
      <c r="H528" s="196">
        <v>189.72900000000001</v>
      </c>
      <c r="I528" s="197"/>
      <c r="J528" s="198">
        <f>ROUND(I528*H528,2)</f>
        <v>0</v>
      </c>
      <c r="K528" s="194" t="s">
        <v>397</v>
      </c>
      <c r="L528" s="73"/>
      <c r="M528" s="199" t="s">
        <v>37</v>
      </c>
      <c r="N528" s="200" t="s">
        <v>53</v>
      </c>
      <c r="O528" s="48"/>
      <c r="P528" s="201">
        <f>O528*H528</f>
        <v>0</v>
      </c>
      <c r="Q528" s="201">
        <v>0</v>
      </c>
      <c r="R528" s="201">
        <f>Q528*H528</f>
        <v>0</v>
      </c>
      <c r="S528" s="201">
        <v>0</v>
      </c>
      <c r="T528" s="202">
        <f>S528*H528</f>
        <v>0</v>
      </c>
      <c r="AR528" s="24" t="s">
        <v>185</v>
      </c>
      <c r="AT528" s="24" t="s">
        <v>156</v>
      </c>
      <c r="AU528" s="24" t="s">
        <v>91</v>
      </c>
      <c r="AY528" s="24" t="s">
        <v>162</v>
      </c>
      <c r="BE528" s="203">
        <f>IF(N528="základní",J528,0)</f>
        <v>0</v>
      </c>
      <c r="BF528" s="203">
        <f>IF(N528="snížená",J528,0)</f>
        <v>0</v>
      </c>
      <c r="BG528" s="203">
        <f>IF(N528="zákl. přenesená",J528,0)</f>
        <v>0</v>
      </c>
      <c r="BH528" s="203">
        <f>IF(N528="sníž. přenesená",J528,0)</f>
        <v>0</v>
      </c>
      <c r="BI528" s="203">
        <f>IF(N528="nulová",J528,0)</f>
        <v>0</v>
      </c>
      <c r="BJ528" s="24" t="s">
        <v>24</v>
      </c>
      <c r="BK528" s="203">
        <f>ROUND(I528*H528,2)</f>
        <v>0</v>
      </c>
      <c r="BL528" s="24" t="s">
        <v>185</v>
      </c>
      <c r="BM528" s="24" t="s">
        <v>1092</v>
      </c>
    </row>
    <row r="529" s="13" customFormat="1">
      <c r="B529" s="271"/>
      <c r="C529" s="272"/>
      <c r="D529" s="250" t="s">
        <v>398</v>
      </c>
      <c r="E529" s="273" t="s">
        <v>37</v>
      </c>
      <c r="F529" s="274" t="s">
        <v>1093</v>
      </c>
      <c r="G529" s="272"/>
      <c r="H529" s="273" t="s">
        <v>37</v>
      </c>
      <c r="I529" s="275"/>
      <c r="J529" s="272"/>
      <c r="K529" s="272"/>
      <c r="L529" s="276"/>
      <c r="M529" s="277"/>
      <c r="N529" s="278"/>
      <c r="O529" s="278"/>
      <c r="P529" s="278"/>
      <c r="Q529" s="278"/>
      <c r="R529" s="278"/>
      <c r="S529" s="278"/>
      <c r="T529" s="279"/>
      <c r="AT529" s="280" t="s">
        <v>398</v>
      </c>
      <c r="AU529" s="280" t="s">
        <v>91</v>
      </c>
      <c r="AV529" s="13" t="s">
        <v>24</v>
      </c>
      <c r="AW529" s="13" t="s">
        <v>45</v>
      </c>
      <c r="AX529" s="13" t="s">
        <v>82</v>
      </c>
      <c r="AY529" s="280" t="s">
        <v>162</v>
      </c>
    </row>
    <row r="530" s="11" customFormat="1">
      <c r="B530" s="248"/>
      <c r="C530" s="249"/>
      <c r="D530" s="250" t="s">
        <v>398</v>
      </c>
      <c r="E530" s="251" t="s">
        <v>37</v>
      </c>
      <c r="F530" s="252" t="s">
        <v>1094</v>
      </c>
      <c r="G530" s="249"/>
      <c r="H530" s="253">
        <v>48.829000000000001</v>
      </c>
      <c r="I530" s="254"/>
      <c r="J530" s="249"/>
      <c r="K530" s="249"/>
      <c r="L530" s="255"/>
      <c r="M530" s="256"/>
      <c r="N530" s="257"/>
      <c r="O530" s="257"/>
      <c r="P530" s="257"/>
      <c r="Q530" s="257"/>
      <c r="R530" s="257"/>
      <c r="S530" s="257"/>
      <c r="T530" s="258"/>
      <c r="AT530" s="259" t="s">
        <v>398</v>
      </c>
      <c r="AU530" s="259" t="s">
        <v>91</v>
      </c>
      <c r="AV530" s="11" t="s">
        <v>91</v>
      </c>
      <c r="AW530" s="11" t="s">
        <v>45</v>
      </c>
      <c r="AX530" s="11" t="s">
        <v>82</v>
      </c>
      <c r="AY530" s="259" t="s">
        <v>162</v>
      </c>
    </row>
    <row r="531" s="11" customFormat="1">
      <c r="B531" s="248"/>
      <c r="C531" s="249"/>
      <c r="D531" s="250" t="s">
        <v>398</v>
      </c>
      <c r="E531" s="251" t="s">
        <v>37</v>
      </c>
      <c r="F531" s="252" t="s">
        <v>1095</v>
      </c>
      <c r="G531" s="249"/>
      <c r="H531" s="253">
        <v>53.68</v>
      </c>
      <c r="I531" s="254"/>
      <c r="J531" s="249"/>
      <c r="K531" s="249"/>
      <c r="L531" s="255"/>
      <c r="M531" s="256"/>
      <c r="N531" s="257"/>
      <c r="O531" s="257"/>
      <c r="P531" s="257"/>
      <c r="Q531" s="257"/>
      <c r="R531" s="257"/>
      <c r="S531" s="257"/>
      <c r="T531" s="258"/>
      <c r="AT531" s="259" t="s">
        <v>398</v>
      </c>
      <c r="AU531" s="259" t="s">
        <v>91</v>
      </c>
      <c r="AV531" s="11" t="s">
        <v>91</v>
      </c>
      <c r="AW531" s="11" t="s">
        <v>45</v>
      </c>
      <c r="AX531" s="11" t="s">
        <v>82</v>
      </c>
      <c r="AY531" s="259" t="s">
        <v>162</v>
      </c>
    </row>
    <row r="532" s="11" customFormat="1">
      <c r="B532" s="248"/>
      <c r="C532" s="249"/>
      <c r="D532" s="250" t="s">
        <v>398</v>
      </c>
      <c r="E532" s="251" t="s">
        <v>37</v>
      </c>
      <c r="F532" s="252" t="s">
        <v>1096</v>
      </c>
      <c r="G532" s="249"/>
      <c r="H532" s="253">
        <v>43.609999999999999</v>
      </c>
      <c r="I532" s="254"/>
      <c r="J532" s="249"/>
      <c r="K532" s="249"/>
      <c r="L532" s="255"/>
      <c r="M532" s="256"/>
      <c r="N532" s="257"/>
      <c r="O532" s="257"/>
      <c r="P532" s="257"/>
      <c r="Q532" s="257"/>
      <c r="R532" s="257"/>
      <c r="S532" s="257"/>
      <c r="T532" s="258"/>
      <c r="AT532" s="259" t="s">
        <v>398</v>
      </c>
      <c r="AU532" s="259" t="s">
        <v>91</v>
      </c>
      <c r="AV532" s="11" t="s">
        <v>91</v>
      </c>
      <c r="AW532" s="11" t="s">
        <v>45</v>
      </c>
      <c r="AX532" s="11" t="s">
        <v>82</v>
      </c>
      <c r="AY532" s="259" t="s">
        <v>162</v>
      </c>
    </row>
    <row r="533" s="11" customFormat="1">
      <c r="B533" s="248"/>
      <c r="C533" s="249"/>
      <c r="D533" s="250" t="s">
        <v>398</v>
      </c>
      <c r="E533" s="251" t="s">
        <v>37</v>
      </c>
      <c r="F533" s="252" t="s">
        <v>1097</v>
      </c>
      <c r="G533" s="249"/>
      <c r="H533" s="253">
        <v>43.609999999999999</v>
      </c>
      <c r="I533" s="254"/>
      <c r="J533" s="249"/>
      <c r="K533" s="249"/>
      <c r="L533" s="255"/>
      <c r="M533" s="256"/>
      <c r="N533" s="257"/>
      <c r="O533" s="257"/>
      <c r="P533" s="257"/>
      <c r="Q533" s="257"/>
      <c r="R533" s="257"/>
      <c r="S533" s="257"/>
      <c r="T533" s="258"/>
      <c r="AT533" s="259" t="s">
        <v>398</v>
      </c>
      <c r="AU533" s="259" t="s">
        <v>91</v>
      </c>
      <c r="AV533" s="11" t="s">
        <v>91</v>
      </c>
      <c r="AW533" s="11" t="s">
        <v>45</v>
      </c>
      <c r="AX533" s="11" t="s">
        <v>82</v>
      </c>
      <c r="AY533" s="259" t="s">
        <v>162</v>
      </c>
    </row>
    <row r="534" s="12" customFormat="1">
      <c r="B534" s="260"/>
      <c r="C534" s="261"/>
      <c r="D534" s="250" t="s">
        <v>398</v>
      </c>
      <c r="E534" s="262" t="s">
        <v>37</v>
      </c>
      <c r="F534" s="263" t="s">
        <v>401</v>
      </c>
      <c r="G534" s="261"/>
      <c r="H534" s="264">
        <v>189.72900000000001</v>
      </c>
      <c r="I534" s="265"/>
      <c r="J534" s="261"/>
      <c r="K534" s="261"/>
      <c r="L534" s="266"/>
      <c r="M534" s="267"/>
      <c r="N534" s="268"/>
      <c r="O534" s="268"/>
      <c r="P534" s="268"/>
      <c r="Q534" s="268"/>
      <c r="R534" s="268"/>
      <c r="S534" s="268"/>
      <c r="T534" s="269"/>
      <c r="AT534" s="270" t="s">
        <v>398</v>
      </c>
      <c r="AU534" s="270" t="s">
        <v>91</v>
      </c>
      <c r="AV534" s="12" t="s">
        <v>161</v>
      </c>
      <c r="AW534" s="12" t="s">
        <v>45</v>
      </c>
      <c r="AX534" s="12" t="s">
        <v>24</v>
      </c>
      <c r="AY534" s="270" t="s">
        <v>162</v>
      </c>
    </row>
    <row r="535" s="1" customFormat="1" ht="16.5" customHeight="1">
      <c r="B535" s="47"/>
      <c r="C535" s="192" t="s">
        <v>710</v>
      </c>
      <c r="D535" s="192" t="s">
        <v>156</v>
      </c>
      <c r="E535" s="193" t="s">
        <v>1098</v>
      </c>
      <c r="F535" s="194" t="s">
        <v>1099</v>
      </c>
      <c r="G535" s="195" t="s">
        <v>159</v>
      </c>
      <c r="H535" s="196">
        <v>189.72900000000001</v>
      </c>
      <c r="I535" s="197"/>
      <c r="J535" s="198">
        <f>ROUND(I535*H535,2)</f>
        <v>0</v>
      </c>
      <c r="K535" s="194" t="s">
        <v>397</v>
      </c>
      <c r="L535" s="73"/>
      <c r="M535" s="199" t="s">
        <v>37</v>
      </c>
      <c r="N535" s="200" t="s">
        <v>53</v>
      </c>
      <c r="O535" s="48"/>
      <c r="P535" s="201">
        <f>O535*H535</f>
        <v>0</v>
      </c>
      <c r="Q535" s="201">
        <v>0</v>
      </c>
      <c r="R535" s="201">
        <f>Q535*H535</f>
        <v>0</v>
      </c>
      <c r="S535" s="201">
        <v>0</v>
      </c>
      <c r="T535" s="202">
        <f>S535*H535</f>
        <v>0</v>
      </c>
      <c r="AR535" s="24" t="s">
        <v>185</v>
      </c>
      <c r="AT535" s="24" t="s">
        <v>156</v>
      </c>
      <c r="AU535" s="24" t="s">
        <v>91</v>
      </c>
      <c r="AY535" s="24" t="s">
        <v>162</v>
      </c>
      <c r="BE535" s="203">
        <f>IF(N535="základní",J535,0)</f>
        <v>0</v>
      </c>
      <c r="BF535" s="203">
        <f>IF(N535="snížená",J535,0)</f>
        <v>0</v>
      </c>
      <c r="BG535" s="203">
        <f>IF(N535="zákl. přenesená",J535,0)</f>
        <v>0</v>
      </c>
      <c r="BH535" s="203">
        <f>IF(N535="sníž. přenesená",J535,0)</f>
        <v>0</v>
      </c>
      <c r="BI535" s="203">
        <f>IF(N535="nulová",J535,0)</f>
        <v>0</v>
      </c>
      <c r="BJ535" s="24" t="s">
        <v>24</v>
      </c>
      <c r="BK535" s="203">
        <f>ROUND(I535*H535,2)</f>
        <v>0</v>
      </c>
      <c r="BL535" s="24" t="s">
        <v>185</v>
      </c>
      <c r="BM535" s="24" t="s">
        <v>1100</v>
      </c>
    </row>
    <row r="536" s="1" customFormat="1" ht="16.5" customHeight="1">
      <c r="B536" s="47"/>
      <c r="C536" s="192" t="s">
        <v>1101</v>
      </c>
      <c r="D536" s="192" t="s">
        <v>156</v>
      </c>
      <c r="E536" s="193" t="s">
        <v>1102</v>
      </c>
      <c r="F536" s="194" t="s">
        <v>1103</v>
      </c>
      <c r="G536" s="195" t="s">
        <v>207</v>
      </c>
      <c r="H536" s="196">
        <v>3</v>
      </c>
      <c r="I536" s="197"/>
      <c r="J536" s="198">
        <f>ROUND(I536*H536,2)</f>
        <v>0</v>
      </c>
      <c r="K536" s="194" t="s">
        <v>397</v>
      </c>
      <c r="L536" s="73"/>
      <c r="M536" s="199" t="s">
        <v>37</v>
      </c>
      <c r="N536" s="200" t="s">
        <v>53</v>
      </c>
      <c r="O536" s="48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AR536" s="24" t="s">
        <v>185</v>
      </c>
      <c r="AT536" s="24" t="s">
        <v>156</v>
      </c>
      <c r="AU536" s="24" t="s">
        <v>91</v>
      </c>
      <c r="AY536" s="24" t="s">
        <v>162</v>
      </c>
      <c r="BE536" s="203">
        <f>IF(N536="základní",J536,0)</f>
        <v>0</v>
      </c>
      <c r="BF536" s="203">
        <f>IF(N536="snížená",J536,0)</f>
        <v>0</v>
      </c>
      <c r="BG536" s="203">
        <f>IF(N536="zákl. přenesená",J536,0)</f>
        <v>0</v>
      </c>
      <c r="BH536" s="203">
        <f>IF(N536="sníž. přenesená",J536,0)</f>
        <v>0</v>
      </c>
      <c r="BI536" s="203">
        <f>IF(N536="nulová",J536,0)</f>
        <v>0</v>
      </c>
      <c r="BJ536" s="24" t="s">
        <v>24</v>
      </c>
      <c r="BK536" s="203">
        <f>ROUND(I536*H536,2)</f>
        <v>0</v>
      </c>
      <c r="BL536" s="24" t="s">
        <v>185</v>
      </c>
      <c r="BM536" s="24" t="s">
        <v>1104</v>
      </c>
    </row>
    <row r="537" s="11" customFormat="1">
      <c r="B537" s="248"/>
      <c r="C537" s="249"/>
      <c r="D537" s="250" t="s">
        <v>398</v>
      </c>
      <c r="E537" s="251" t="s">
        <v>37</v>
      </c>
      <c r="F537" s="252" t="s">
        <v>1105</v>
      </c>
      <c r="G537" s="249"/>
      <c r="H537" s="253">
        <v>3</v>
      </c>
      <c r="I537" s="254"/>
      <c r="J537" s="249"/>
      <c r="K537" s="249"/>
      <c r="L537" s="255"/>
      <c r="M537" s="256"/>
      <c r="N537" s="257"/>
      <c r="O537" s="257"/>
      <c r="P537" s="257"/>
      <c r="Q537" s="257"/>
      <c r="R537" s="257"/>
      <c r="S537" s="257"/>
      <c r="T537" s="258"/>
      <c r="AT537" s="259" t="s">
        <v>398</v>
      </c>
      <c r="AU537" s="259" t="s">
        <v>91</v>
      </c>
      <c r="AV537" s="11" t="s">
        <v>91</v>
      </c>
      <c r="AW537" s="11" t="s">
        <v>45</v>
      </c>
      <c r="AX537" s="11" t="s">
        <v>82</v>
      </c>
      <c r="AY537" s="259" t="s">
        <v>162</v>
      </c>
    </row>
    <row r="538" s="12" customFormat="1">
      <c r="B538" s="260"/>
      <c r="C538" s="261"/>
      <c r="D538" s="250" t="s">
        <v>398</v>
      </c>
      <c r="E538" s="262" t="s">
        <v>37</v>
      </c>
      <c r="F538" s="263" t="s">
        <v>401</v>
      </c>
      <c r="G538" s="261"/>
      <c r="H538" s="264">
        <v>3</v>
      </c>
      <c r="I538" s="265"/>
      <c r="J538" s="261"/>
      <c r="K538" s="261"/>
      <c r="L538" s="266"/>
      <c r="M538" s="267"/>
      <c r="N538" s="268"/>
      <c r="O538" s="268"/>
      <c r="P538" s="268"/>
      <c r="Q538" s="268"/>
      <c r="R538" s="268"/>
      <c r="S538" s="268"/>
      <c r="T538" s="269"/>
      <c r="AT538" s="270" t="s">
        <v>398</v>
      </c>
      <c r="AU538" s="270" t="s">
        <v>91</v>
      </c>
      <c r="AV538" s="12" t="s">
        <v>161</v>
      </c>
      <c r="AW538" s="12" t="s">
        <v>45</v>
      </c>
      <c r="AX538" s="12" t="s">
        <v>24</v>
      </c>
      <c r="AY538" s="270" t="s">
        <v>162</v>
      </c>
    </row>
    <row r="539" s="1" customFormat="1" ht="16.5" customHeight="1">
      <c r="B539" s="47"/>
      <c r="C539" s="204" t="s">
        <v>714</v>
      </c>
      <c r="D539" s="204" t="s">
        <v>261</v>
      </c>
      <c r="E539" s="205" t="s">
        <v>1106</v>
      </c>
      <c r="F539" s="206" t="s">
        <v>1107</v>
      </c>
      <c r="G539" s="207" t="s">
        <v>1108</v>
      </c>
      <c r="H539" s="208">
        <v>5.5</v>
      </c>
      <c r="I539" s="209"/>
      <c r="J539" s="210">
        <f>ROUND(I539*H539,2)</f>
        <v>0</v>
      </c>
      <c r="K539" s="206" t="s">
        <v>397</v>
      </c>
      <c r="L539" s="211"/>
      <c r="M539" s="212" t="s">
        <v>37</v>
      </c>
      <c r="N539" s="213" t="s">
        <v>53</v>
      </c>
      <c r="O539" s="48"/>
      <c r="P539" s="201">
        <f>O539*H539</f>
        <v>0</v>
      </c>
      <c r="Q539" s="201">
        <v>0</v>
      </c>
      <c r="R539" s="201">
        <f>Q539*H539</f>
        <v>0</v>
      </c>
      <c r="S539" s="201">
        <v>0</v>
      </c>
      <c r="T539" s="202">
        <f>S539*H539</f>
        <v>0</v>
      </c>
      <c r="AR539" s="24" t="s">
        <v>214</v>
      </c>
      <c r="AT539" s="24" t="s">
        <v>261</v>
      </c>
      <c r="AU539" s="24" t="s">
        <v>91</v>
      </c>
      <c r="AY539" s="24" t="s">
        <v>162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4" t="s">
        <v>24</v>
      </c>
      <c r="BK539" s="203">
        <f>ROUND(I539*H539,2)</f>
        <v>0</v>
      </c>
      <c r="BL539" s="24" t="s">
        <v>185</v>
      </c>
      <c r="BM539" s="24" t="s">
        <v>1109</v>
      </c>
    </row>
    <row r="540" s="1" customFormat="1" ht="16.5" customHeight="1">
      <c r="B540" s="47"/>
      <c r="C540" s="204" t="s">
        <v>1110</v>
      </c>
      <c r="D540" s="204" t="s">
        <v>261</v>
      </c>
      <c r="E540" s="205" t="s">
        <v>1111</v>
      </c>
      <c r="F540" s="206" t="s">
        <v>1112</v>
      </c>
      <c r="G540" s="207" t="s">
        <v>344</v>
      </c>
      <c r="H540" s="208">
        <v>1</v>
      </c>
      <c r="I540" s="209"/>
      <c r="J540" s="210">
        <f>ROUND(I540*H540,2)</f>
        <v>0</v>
      </c>
      <c r="K540" s="206" t="s">
        <v>397</v>
      </c>
      <c r="L540" s="211"/>
      <c r="M540" s="212" t="s">
        <v>37</v>
      </c>
      <c r="N540" s="213" t="s">
        <v>53</v>
      </c>
      <c r="O540" s="48"/>
      <c r="P540" s="201">
        <f>O540*H540</f>
        <v>0</v>
      </c>
      <c r="Q540" s="201">
        <v>0</v>
      </c>
      <c r="R540" s="201">
        <f>Q540*H540</f>
        <v>0</v>
      </c>
      <c r="S540" s="201">
        <v>0</v>
      </c>
      <c r="T540" s="202">
        <f>S540*H540</f>
        <v>0</v>
      </c>
      <c r="AR540" s="24" t="s">
        <v>214</v>
      </c>
      <c r="AT540" s="24" t="s">
        <v>261</v>
      </c>
      <c r="AU540" s="24" t="s">
        <v>91</v>
      </c>
      <c r="AY540" s="24" t="s">
        <v>162</v>
      </c>
      <c r="BE540" s="203">
        <f>IF(N540="základní",J540,0)</f>
        <v>0</v>
      </c>
      <c r="BF540" s="203">
        <f>IF(N540="snížená",J540,0)</f>
        <v>0</v>
      </c>
      <c r="BG540" s="203">
        <f>IF(N540="zákl. přenesená",J540,0)</f>
        <v>0</v>
      </c>
      <c r="BH540" s="203">
        <f>IF(N540="sníž. přenesená",J540,0)</f>
        <v>0</v>
      </c>
      <c r="BI540" s="203">
        <f>IF(N540="nulová",J540,0)</f>
        <v>0</v>
      </c>
      <c r="BJ540" s="24" t="s">
        <v>24</v>
      </c>
      <c r="BK540" s="203">
        <f>ROUND(I540*H540,2)</f>
        <v>0</v>
      </c>
      <c r="BL540" s="24" t="s">
        <v>185</v>
      </c>
      <c r="BM540" s="24" t="s">
        <v>1113</v>
      </c>
    </row>
    <row r="541" s="1" customFormat="1" ht="16.5" customHeight="1">
      <c r="B541" s="47"/>
      <c r="C541" s="192" t="s">
        <v>718</v>
      </c>
      <c r="D541" s="192" t="s">
        <v>156</v>
      </c>
      <c r="E541" s="193" t="s">
        <v>1114</v>
      </c>
      <c r="F541" s="194" t="s">
        <v>1115</v>
      </c>
      <c r="G541" s="195" t="s">
        <v>159</v>
      </c>
      <c r="H541" s="196">
        <v>38.25</v>
      </c>
      <c r="I541" s="197"/>
      <c r="J541" s="198">
        <f>ROUND(I541*H541,2)</f>
        <v>0</v>
      </c>
      <c r="K541" s="194" t="s">
        <v>397</v>
      </c>
      <c r="L541" s="73"/>
      <c r="M541" s="199" t="s">
        <v>37</v>
      </c>
      <c r="N541" s="200" t="s">
        <v>53</v>
      </c>
      <c r="O541" s="48"/>
      <c r="P541" s="201">
        <f>O541*H541</f>
        <v>0</v>
      </c>
      <c r="Q541" s="201">
        <v>0</v>
      </c>
      <c r="R541" s="201">
        <f>Q541*H541</f>
        <v>0</v>
      </c>
      <c r="S541" s="201">
        <v>0</v>
      </c>
      <c r="T541" s="202">
        <f>S541*H541</f>
        <v>0</v>
      </c>
      <c r="AR541" s="24" t="s">
        <v>185</v>
      </c>
      <c r="AT541" s="24" t="s">
        <v>156</v>
      </c>
      <c r="AU541" s="24" t="s">
        <v>91</v>
      </c>
      <c r="AY541" s="24" t="s">
        <v>162</v>
      </c>
      <c r="BE541" s="203">
        <f>IF(N541="základní",J541,0)</f>
        <v>0</v>
      </c>
      <c r="BF541" s="203">
        <f>IF(N541="snížená",J541,0)</f>
        <v>0</v>
      </c>
      <c r="BG541" s="203">
        <f>IF(N541="zákl. přenesená",J541,0)</f>
        <v>0</v>
      </c>
      <c r="BH541" s="203">
        <f>IF(N541="sníž. přenesená",J541,0)</f>
        <v>0</v>
      </c>
      <c r="BI541" s="203">
        <f>IF(N541="nulová",J541,0)</f>
        <v>0</v>
      </c>
      <c r="BJ541" s="24" t="s">
        <v>24</v>
      </c>
      <c r="BK541" s="203">
        <f>ROUND(I541*H541,2)</f>
        <v>0</v>
      </c>
      <c r="BL541" s="24" t="s">
        <v>185</v>
      </c>
      <c r="BM541" s="24" t="s">
        <v>1116</v>
      </c>
    </row>
    <row r="542" s="11" customFormat="1">
      <c r="B542" s="248"/>
      <c r="C542" s="249"/>
      <c r="D542" s="250" t="s">
        <v>398</v>
      </c>
      <c r="E542" s="251" t="s">
        <v>37</v>
      </c>
      <c r="F542" s="252" t="s">
        <v>1117</v>
      </c>
      <c r="G542" s="249"/>
      <c r="H542" s="253">
        <v>38.25</v>
      </c>
      <c r="I542" s="254"/>
      <c r="J542" s="249"/>
      <c r="K542" s="249"/>
      <c r="L542" s="255"/>
      <c r="M542" s="256"/>
      <c r="N542" s="257"/>
      <c r="O542" s="257"/>
      <c r="P542" s="257"/>
      <c r="Q542" s="257"/>
      <c r="R542" s="257"/>
      <c r="S542" s="257"/>
      <c r="T542" s="258"/>
      <c r="AT542" s="259" t="s">
        <v>398</v>
      </c>
      <c r="AU542" s="259" t="s">
        <v>91</v>
      </c>
      <c r="AV542" s="11" t="s">
        <v>91</v>
      </c>
      <c r="AW542" s="11" t="s">
        <v>45</v>
      </c>
      <c r="AX542" s="11" t="s">
        <v>82</v>
      </c>
      <c r="AY542" s="259" t="s">
        <v>162</v>
      </c>
    </row>
    <row r="543" s="12" customFormat="1">
      <c r="B543" s="260"/>
      <c r="C543" s="261"/>
      <c r="D543" s="250" t="s">
        <v>398</v>
      </c>
      <c r="E543" s="262" t="s">
        <v>37</v>
      </c>
      <c r="F543" s="263" t="s">
        <v>401</v>
      </c>
      <c r="G543" s="261"/>
      <c r="H543" s="264">
        <v>38.25</v>
      </c>
      <c r="I543" s="265"/>
      <c r="J543" s="261"/>
      <c r="K543" s="261"/>
      <c r="L543" s="266"/>
      <c r="M543" s="267"/>
      <c r="N543" s="268"/>
      <c r="O543" s="268"/>
      <c r="P543" s="268"/>
      <c r="Q543" s="268"/>
      <c r="R543" s="268"/>
      <c r="S543" s="268"/>
      <c r="T543" s="269"/>
      <c r="AT543" s="270" t="s">
        <v>398</v>
      </c>
      <c r="AU543" s="270" t="s">
        <v>91</v>
      </c>
      <c r="AV543" s="12" t="s">
        <v>161</v>
      </c>
      <c r="AW543" s="12" t="s">
        <v>45</v>
      </c>
      <c r="AX543" s="12" t="s">
        <v>24</v>
      </c>
      <c r="AY543" s="270" t="s">
        <v>162</v>
      </c>
    </row>
    <row r="544" s="1" customFormat="1" ht="16.5" customHeight="1">
      <c r="B544" s="47"/>
      <c r="C544" s="192" t="s">
        <v>1118</v>
      </c>
      <c r="D544" s="192" t="s">
        <v>156</v>
      </c>
      <c r="E544" s="193" t="s">
        <v>1119</v>
      </c>
      <c r="F544" s="194" t="s">
        <v>1120</v>
      </c>
      <c r="G544" s="195" t="s">
        <v>344</v>
      </c>
      <c r="H544" s="196">
        <v>2</v>
      </c>
      <c r="I544" s="197"/>
      <c r="J544" s="198">
        <f>ROUND(I544*H544,2)</f>
        <v>0</v>
      </c>
      <c r="K544" s="194" t="s">
        <v>397</v>
      </c>
      <c r="L544" s="73"/>
      <c r="M544" s="199" t="s">
        <v>37</v>
      </c>
      <c r="N544" s="200" t="s">
        <v>53</v>
      </c>
      <c r="O544" s="48"/>
      <c r="P544" s="201">
        <f>O544*H544</f>
        <v>0</v>
      </c>
      <c r="Q544" s="201">
        <v>0</v>
      </c>
      <c r="R544" s="201">
        <f>Q544*H544</f>
        <v>0</v>
      </c>
      <c r="S544" s="201">
        <v>0</v>
      </c>
      <c r="T544" s="202">
        <f>S544*H544</f>
        <v>0</v>
      </c>
      <c r="AR544" s="24" t="s">
        <v>185</v>
      </c>
      <c r="AT544" s="24" t="s">
        <v>156</v>
      </c>
      <c r="AU544" s="24" t="s">
        <v>91</v>
      </c>
      <c r="AY544" s="24" t="s">
        <v>162</v>
      </c>
      <c r="BE544" s="203">
        <f>IF(N544="základní",J544,0)</f>
        <v>0</v>
      </c>
      <c r="BF544" s="203">
        <f>IF(N544="snížená",J544,0)</f>
        <v>0</v>
      </c>
      <c r="BG544" s="203">
        <f>IF(N544="zákl. přenesená",J544,0)</f>
        <v>0</v>
      </c>
      <c r="BH544" s="203">
        <f>IF(N544="sníž. přenesená",J544,0)</f>
        <v>0</v>
      </c>
      <c r="BI544" s="203">
        <f>IF(N544="nulová",J544,0)</f>
        <v>0</v>
      </c>
      <c r="BJ544" s="24" t="s">
        <v>24</v>
      </c>
      <c r="BK544" s="203">
        <f>ROUND(I544*H544,2)</f>
        <v>0</v>
      </c>
      <c r="BL544" s="24" t="s">
        <v>185</v>
      </c>
      <c r="BM544" s="24" t="s">
        <v>1121</v>
      </c>
    </row>
    <row r="545" s="1" customFormat="1" ht="16.5" customHeight="1">
      <c r="B545" s="47"/>
      <c r="C545" s="192" t="s">
        <v>721</v>
      </c>
      <c r="D545" s="192" t="s">
        <v>156</v>
      </c>
      <c r="E545" s="193" t="s">
        <v>1122</v>
      </c>
      <c r="F545" s="194" t="s">
        <v>1123</v>
      </c>
      <c r="G545" s="195" t="s">
        <v>344</v>
      </c>
      <c r="H545" s="196">
        <v>2</v>
      </c>
      <c r="I545" s="197"/>
      <c r="J545" s="198">
        <f>ROUND(I545*H545,2)</f>
        <v>0</v>
      </c>
      <c r="K545" s="194" t="s">
        <v>397</v>
      </c>
      <c r="L545" s="73"/>
      <c r="M545" s="199" t="s">
        <v>37</v>
      </c>
      <c r="N545" s="200" t="s">
        <v>53</v>
      </c>
      <c r="O545" s="48"/>
      <c r="P545" s="201">
        <f>O545*H545</f>
        <v>0</v>
      </c>
      <c r="Q545" s="201">
        <v>0</v>
      </c>
      <c r="R545" s="201">
        <f>Q545*H545</f>
        <v>0</v>
      </c>
      <c r="S545" s="201">
        <v>0</v>
      </c>
      <c r="T545" s="202">
        <f>S545*H545</f>
        <v>0</v>
      </c>
      <c r="AR545" s="24" t="s">
        <v>185</v>
      </c>
      <c r="AT545" s="24" t="s">
        <v>156</v>
      </c>
      <c r="AU545" s="24" t="s">
        <v>91</v>
      </c>
      <c r="AY545" s="24" t="s">
        <v>162</v>
      </c>
      <c r="BE545" s="203">
        <f>IF(N545="základní",J545,0)</f>
        <v>0</v>
      </c>
      <c r="BF545" s="203">
        <f>IF(N545="snížená",J545,0)</f>
        <v>0</v>
      </c>
      <c r="BG545" s="203">
        <f>IF(N545="zákl. přenesená",J545,0)</f>
        <v>0</v>
      </c>
      <c r="BH545" s="203">
        <f>IF(N545="sníž. přenesená",J545,0)</f>
        <v>0</v>
      </c>
      <c r="BI545" s="203">
        <f>IF(N545="nulová",J545,0)</f>
        <v>0</v>
      </c>
      <c r="BJ545" s="24" t="s">
        <v>24</v>
      </c>
      <c r="BK545" s="203">
        <f>ROUND(I545*H545,2)</f>
        <v>0</v>
      </c>
      <c r="BL545" s="24" t="s">
        <v>185</v>
      </c>
      <c r="BM545" s="24" t="s">
        <v>1124</v>
      </c>
    </row>
    <row r="546" s="1" customFormat="1" ht="16.5" customHeight="1">
      <c r="B546" s="47"/>
      <c r="C546" s="192" t="s">
        <v>1125</v>
      </c>
      <c r="D546" s="192" t="s">
        <v>156</v>
      </c>
      <c r="E546" s="193" t="s">
        <v>1126</v>
      </c>
      <c r="F546" s="194" t="s">
        <v>1127</v>
      </c>
      <c r="G546" s="195" t="s">
        <v>344</v>
      </c>
      <c r="H546" s="196">
        <v>2</v>
      </c>
      <c r="I546" s="197"/>
      <c r="J546" s="198">
        <f>ROUND(I546*H546,2)</f>
        <v>0</v>
      </c>
      <c r="K546" s="194" t="s">
        <v>397</v>
      </c>
      <c r="L546" s="73"/>
      <c r="M546" s="199" t="s">
        <v>37</v>
      </c>
      <c r="N546" s="200" t="s">
        <v>53</v>
      </c>
      <c r="O546" s="48"/>
      <c r="P546" s="201">
        <f>O546*H546</f>
        <v>0</v>
      </c>
      <c r="Q546" s="201">
        <v>0</v>
      </c>
      <c r="R546" s="201">
        <f>Q546*H546</f>
        <v>0</v>
      </c>
      <c r="S546" s="201">
        <v>0</v>
      </c>
      <c r="T546" s="202">
        <f>S546*H546</f>
        <v>0</v>
      </c>
      <c r="AR546" s="24" t="s">
        <v>185</v>
      </c>
      <c r="AT546" s="24" t="s">
        <v>156</v>
      </c>
      <c r="AU546" s="24" t="s">
        <v>91</v>
      </c>
      <c r="AY546" s="24" t="s">
        <v>162</v>
      </c>
      <c r="BE546" s="203">
        <f>IF(N546="základní",J546,0)</f>
        <v>0</v>
      </c>
      <c r="BF546" s="203">
        <f>IF(N546="snížená",J546,0)</f>
        <v>0</v>
      </c>
      <c r="BG546" s="203">
        <f>IF(N546="zákl. přenesená",J546,0)</f>
        <v>0</v>
      </c>
      <c r="BH546" s="203">
        <f>IF(N546="sníž. přenesená",J546,0)</f>
        <v>0</v>
      </c>
      <c r="BI546" s="203">
        <f>IF(N546="nulová",J546,0)</f>
        <v>0</v>
      </c>
      <c r="BJ546" s="24" t="s">
        <v>24</v>
      </c>
      <c r="BK546" s="203">
        <f>ROUND(I546*H546,2)</f>
        <v>0</v>
      </c>
      <c r="BL546" s="24" t="s">
        <v>185</v>
      </c>
      <c r="BM546" s="24" t="s">
        <v>1128</v>
      </c>
    </row>
    <row r="547" s="1" customFormat="1" ht="16.5" customHeight="1">
      <c r="B547" s="47"/>
      <c r="C547" s="192" t="s">
        <v>725</v>
      </c>
      <c r="D547" s="192" t="s">
        <v>156</v>
      </c>
      <c r="E547" s="193" t="s">
        <v>1129</v>
      </c>
      <c r="F547" s="194" t="s">
        <v>1130</v>
      </c>
      <c r="G547" s="195" t="s">
        <v>1131</v>
      </c>
      <c r="H547" s="196">
        <v>2</v>
      </c>
      <c r="I547" s="197"/>
      <c r="J547" s="198">
        <f>ROUND(I547*H547,2)</f>
        <v>0</v>
      </c>
      <c r="K547" s="194" t="s">
        <v>397</v>
      </c>
      <c r="L547" s="73"/>
      <c r="M547" s="199" t="s">
        <v>37</v>
      </c>
      <c r="N547" s="200" t="s">
        <v>53</v>
      </c>
      <c r="O547" s="48"/>
      <c r="P547" s="201">
        <f>O547*H547</f>
        <v>0</v>
      </c>
      <c r="Q547" s="201">
        <v>0</v>
      </c>
      <c r="R547" s="201">
        <f>Q547*H547</f>
        <v>0</v>
      </c>
      <c r="S547" s="201">
        <v>0</v>
      </c>
      <c r="T547" s="202">
        <f>S547*H547</f>
        <v>0</v>
      </c>
      <c r="AR547" s="24" t="s">
        <v>185</v>
      </c>
      <c r="AT547" s="24" t="s">
        <v>156</v>
      </c>
      <c r="AU547" s="24" t="s">
        <v>91</v>
      </c>
      <c r="AY547" s="24" t="s">
        <v>162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24</v>
      </c>
      <c r="BK547" s="203">
        <f>ROUND(I547*H547,2)</f>
        <v>0</v>
      </c>
      <c r="BL547" s="24" t="s">
        <v>185</v>
      </c>
      <c r="BM547" s="24" t="s">
        <v>1132</v>
      </c>
    </row>
    <row r="548" s="13" customFormat="1">
      <c r="B548" s="271"/>
      <c r="C548" s="272"/>
      <c r="D548" s="250" t="s">
        <v>398</v>
      </c>
      <c r="E548" s="273" t="s">
        <v>37</v>
      </c>
      <c r="F548" s="274" t="s">
        <v>1133</v>
      </c>
      <c r="G548" s="272"/>
      <c r="H548" s="273" t="s">
        <v>37</v>
      </c>
      <c r="I548" s="275"/>
      <c r="J548" s="272"/>
      <c r="K548" s="272"/>
      <c r="L548" s="276"/>
      <c r="M548" s="277"/>
      <c r="N548" s="278"/>
      <c r="O548" s="278"/>
      <c r="P548" s="278"/>
      <c r="Q548" s="278"/>
      <c r="R548" s="278"/>
      <c r="S548" s="278"/>
      <c r="T548" s="279"/>
      <c r="AT548" s="280" t="s">
        <v>398</v>
      </c>
      <c r="AU548" s="280" t="s">
        <v>91</v>
      </c>
      <c r="AV548" s="13" t="s">
        <v>24</v>
      </c>
      <c r="AW548" s="13" t="s">
        <v>45</v>
      </c>
      <c r="AX548" s="13" t="s">
        <v>82</v>
      </c>
      <c r="AY548" s="280" t="s">
        <v>162</v>
      </c>
    </row>
    <row r="549" s="11" customFormat="1">
      <c r="B549" s="248"/>
      <c r="C549" s="249"/>
      <c r="D549" s="250" t="s">
        <v>398</v>
      </c>
      <c r="E549" s="251" t="s">
        <v>37</v>
      </c>
      <c r="F549" s="252" t="s">
        <v>91</v>
      </c>
      <c r="G549" s="249"/>
      <c r="H549" s="253">
        <v>2</v>
      </c>
      <c r="I549" s="254"/>
      <c r="J549" s="249"/>
      <c r="K549" s="249"/>
      <c r="L549" s="255"/>
      <c r="M549" s="256"/>
      <c r="N549" s="257"/>
      <c r="O549" s="257"/>
      <c r="P549" s="257"/>
      <c r="Q549" s="257"/>
      <c r="R549" s="257"/>
      <c r="S549" s="257"/>
      <c r="T549" s="258"/>
      <c r="AT549" s="259" t="s">
        <v>398</v>
      </c>
      <c r="AU549" s="259" t="s">
        <v>91</v>
      </c>
      <c r="AV549" s="11" t="s">
        <v>91</v>
      </c>
      <c r="AW549" s="11" t="s">
        <v>45</v>
      </c>
      <c r="AX549" s="11" t="s">
        <v>82</v>
      </c>
      <c r="AY549" s="259" t="s">
        <v>162</v>
      </c>
    </row>
    <row r="550" s="12" customFormat="1">
      <c r="B550" s="260"/>
      <c r="C550" s="261"/>
      <c r="D550" s="250" t="s">
        <v>398</v>
      </c>
      <c r="E550" s="262" t="s">
        <v>37</v>
      </c>
      <c r="F550" s="263" t="s">
        <v>401</v>
      </c>
      <c r="G550" s="261"/>
      <c r="H550" s="264">
        <v>2</v>
      </c>
      <c r="I550" s="265"/>
      <c r="J550" s="261"/>
      <c r="K550" s="261"/>
      <c r="L550" s="266"/>
      <c r="M550" s="267"/>
      <c r="N550" s="268"/>
      <c r="O550" s="268"/>
      <c r="P550" s="268"/>
      <c r="Q550" s="268"/>
      <c r="R550" s="268"/>
      <c r="S550" s="268"/>
      <c r="T550" s="269"/>
      <c r="AT550" s="270" t="s">
        <v>398</v>
      </c>
      <c r="AU550" s="270" t="s">
        <v>91</v>
      </c>
      <c r="AV550" s="12" t="s">
        <v>161</v>
      </c>
      <c r="AW550" s="12" t="s">
        <v>45</v>
      </c>
      <c r="AX550" s="12" t="s">
        <v>24</v>
      </c>
      <c r="AY550" s="270" t="s">
        <v>162</v>
      </c>
    </row>
    <row r="551" s="1" customFormat="1" ht="16.5" customHeight="1">
      <c r="B551" s="47"/>
      <c r="C551" s="192" t="s">
        <v>1134</v>
      </c>
      <c r="D551" s="192" t="s">
        <v>156</v>
      </c>
      <c r="E551" s="193" t="s">
        <v>1135</v>
      </c>
      <c r="F551" s="194" t="s">
        <v>1136</v>
      </c>
      <c r="G551" s="195" t="s">
        <v>344</v>
      </c>
      <c r="H551" s="196">
        <v>8</v>
      </c>
      <c r="I551" s="197"/>
      <c r="J551" s="198">
        <f>ROUND(I551*H551,2)</f>
        <v>0</v>
      </c>
      <c r="K551" s="194" t="s">
        <v>397</v>
      </c>
      <c r="L551" s="73"/>
      <c r="M551" s="199" t="s">
        <v>37</v>
      </c>
      <c r="N551" s="200" t="s">
        <v>53</v>
      </c>
      <c r="O551" s="48"/>
      <c r="P551" s="201">
        <f>O551*H551</f>
        <v>0</v>
      </c>
      <c r="Q551" s="201">
        <v>0</v>
      </c>
      <c r="R551" s="201">
        <f>Q551*H551</f>
        <v>0</v>
      </c>
      <c r="S551" s="201">
        <v>0</v>
      </c>
      <c r="T551" s="202">
        <f>S551*H551</f>
        <v>0</v>
      </c>
      <c r="AR551" s="24" t="s">
        <v>185</v>
      </c>
      <c r="AT551" s="24" t="s">
        <v>156</v>
      </c>
      <c r="AU551" s="24" t="s">
        <v>91</v>
      </c>
      <c r="AY551" s="24" t="s">
        <v>162</v>
      </c>
      <c r="BE551" s="203">
        <f>IF(N551="základní",J551,0)</f>
        <v>0</v>
      </c>
      <c r="BF551" s="203">
        <f>IF(N551="snížená",J551,0)</f>
        <v>0</v>
      </c>
      <c r="BG551" s="203">
        <f>IF(N551="zákl. přenesená",J551,0)</f>
        <v>0</v>
      </c>
      <c r="BH551" s="203">
        <f>IF(N551="sníž. přenesená",J551,0)</f>
        <v>0</v>
      </c>
      <c r="BI551" s="203">
        <f>IF(N551="nulová",J551,0)</f>
        <v>0</v>
      </c>
      <c r="BJ551" s="24" t="s">
        <v>24</v>
      </c>
      <c r="BK551" s="203">
        <f>ROUND(I551*H551,2)</f>
        <v>0</v>
      </c>
      <c r="BL551" s="24" t="s">
        <v>185</v>
      </c>
      <c r="BM551" s="24" t="s">
        <v>1137</v>
      </c>
    </row>
    <row r="552" s="1" customFormat="1" ht="16.5" customHeight="1">
      <c r="B552" s="47"/>
      <c r="C552" s="204" t="s">
        <v>728</v>
      </c>
      <c r="D552" s="204" t="s">
        <v>261</v>
      </c>
      <c r="E552" s="205" t="s">
        <v>1138</v>
      </c>
      <c r="F552" s="206" t="s">
        <v>1139</v>
      </c>
      <c r="G552" s="207" t="s">
        <v>344</v>
      </c>
      <c r="H552" s="208">
        <v>4</v>
      </c>
      <c r="I552" s="209"/>
      <c r="J552" s="210">
        <f>ROUND(I552*H552,2)</f>
        <v>0</v>
      </c>
      <c r="K552" s="206" t="s">
        <v>397</v>
      </c>
      <c r="L552" s="211"/>
      <c r="M552" s="212" t="s">
        <v>37</v>
      </c>
      <c r="N552" s="213" t="s">
        <v>53</v>
      </c>
      <c r="O552" s="48"/>
      <c r="P552" s="201">
        <f>O552*H552</f>
        <v>0</v>
      </c>
      <c r="Q552" s="201">
        <v>0</v>
      </c>
      <c r="R552" s="201">
        <f>Q552*H552</f>
        <v>0</v>
      </c>
      <c r="S552" s="201">
        <v>0</v>
      </c>
      <c r="T552" s="202">
        <f>S552*H552</f>
        <v>0</v>
      </c>
      <c r="AR552" s="24" t="s">
        <v>214</v>
      </c>
      <c r="AT552" s="24" t="s">
        <v>261</v>
      </c>
      <c r="AU552" s="24" t="s">
        <v>91</v>
      </c>
      <c r="AY552" s="24" t="s">
        <v>162</v>
      </c>
      <c r="BE552" s="203">
        <f>IF(N552="základní",J552,0)</f>
        <v>0</v>
      </c>
      <c r="BF552" s="203">
        <f>IF(N552="snížená",J552,0)</f>
        <v>0</v>
      </c>
      <c r="BG552" s="203">
        <f>IF(N552="zákl. přenesená",J552,0)</f>
        <v>0</v>
      </c>
      <c r="BH552" s="203">
        <f>IF(N552="sníž. přenesená",J552,0)</f>
        <v>0</v>
      </c>
      <c r="BI552" s="203">
        <f>IF(N552="nulová",J552,0)</f>
        <v>0</v>
      </c>
      <c r="BJ552" s="24" t="s">
        <v>24</v>
      </c>
      <c r="BK552" s="203">
        <f>ROUND(I552*H552,2)</f>
        <v>0</v>
      </c>
      <c r="BL552" s="24" t="s">
        <v>185</v>
      </c>
      <c r="BM552" s="24" t="s">
        <v>1140</v>
      </c>
    </row>
    <row r="553" s="1" customFormat="1" ht="16.5" customHeight="1">
      <c r="B553" s="47"/>
      <c r="C553" s="192" t="s">
        <v>1141</v>
      </c>
      <c r="D553" s="192" t="s">
        <v>156</v>
      </c>
      <c r="E553" s="193" t="s">
        <v>1142</v>
      </c>
      <c r="F553" s="194" t="s">
        <v>1143</v>
      </c>
      <c r="G553" s="195" t="s">
        <v>344</v>
      </c>
      <c r="H553" s="196">
        <v>1</v>
      </c>
      <c r="I553" s="197"/>
      <c r="J553" s="198">
        <f>ROUND(I553*H553,2)</f>
        <v>0</v>
      </c>
      <c r="K553" s="194" t="s">
        <v>397</v>
      </c>
      <c r="L553" s="73"/>
      <c r="M553" s="199" t="s">
        <v>37</v>
      </c>
      <c r="N553" s="200" t="s">
        <v>53</v>
      </c>
      <c r="O553" s="48"/>
      <c r="P553" s="201">
        <f>O553*H553</f>
        <v>0</v>
      </c>
      <c r="Q553" s="201">
        <v>0</v>
      </c>
      <c r="R553" s="201">
        <f>Q553*H553</f>
        <v>0</v>
      </c>
      <c r="S553" s="201">
        <v>0</v>
      </c>
      <c r="T553" s="202">
        <f>S553*H553</f>
        <v>0</v>
      </c>
      <c r="AR553" s="24" t="s">
        <v>185</v>
      </c>
      <c r="AT553" s="24" t="s">
        <v>156</v>
      </c>
      <c r="AU553" s="24" t="s">
        <v>91</v>
      </c>
      <c r="AY553" s="24" t="s">
        <v>162</v>
      </c>
      <c r="BE553" s="203">
        <f>IF(N553="základní",J553,0)</f>
        <v>0</v>
      </c>
      <c r="BF553" s="203">
        <f>IF(N553="snížená",J553,0)</f>
        <v>0</v>
      </c>
      <c r="BG553" s="203">
        <f>IF(N553="zákl. přenesená",J553,0)</f>
        <v>0</v>
      </c>
      <c r="BH553" s="203">
        <f>IF(N553="sníž. přenesená",J553,0)</f>
        <v>0</v>
      </c>
      <c r="BI553" s="203">
        <f>IF(N553="nulová",J553,0)</f>
        <v>0</v>
      </c>
      <c r="BJ553" s="24" t="s">
        <v>24</v>
      </c>
      <c r="BK553" s="203">
        <f>ROUND(I553*H553,2)</f>
        <v>0</v>
      </c>
      <c r="BL553" s="24" t="s">
        <v>185</v>
      </c>
      <c r="BM553" s="24" t="s">
        <v>1144</v>
      </c>
    </row>
    <row r="554" s="1" customFormat="1" ht="16.5" customHeight="1">
      <c r="B554" s="47"/>
      <c r="C554" s="192" t="s">
        <v>734</v>
      </c>
      <c r="D554" s="192" t="s">
        <v>156</v>
      </c>
      <c r="E554" s="193" t="s">
        <v>1145</v>
      </c>
      <c r="F554" s="194" t="s">
        <v>1146</v>
      </c>
      <c r="G554" s="195" t="s">
        <v>1108</v>
      </c>
      <c r="H554" s="196">
        <v>104.5</v>
      </c>
      <c r="I554" s="197"/>
      <c r="J554" s="198">
        <f>ROUND(I554*H554,2)</f>
        <v>0</v>
      </c>
      <c r="K554" s="194" t="s">
        <v>397</v>
      </c>
      <c r="L554" s="73"/>
      <c r="M554" s="199" t="s">
        <v>37</v>
      </c>
      <c r="N554" s="200" t="s">
        <v>53</v>
      </c>
      <c r="O554" s="48"/>
      <c r="P554" s="201">
        <f>O554*H554</f>
        <v>0</v>
      </c>
      <c r="Q554" s="201">
        <v>0</v>
      </c>
      <c r="R554" s="201">
        <f>Q554*H554</f>
        <v>0</v>
      </c>
      <c r="S554" s="201">
        <v>0</v>
      </c>
      <c r="T554" s="202">
        <f>S554*H554</f>
        <v>0</v>
      </c>
      <c r="AR554" s="24" t="s">
        <v>185</v>
      </c>
      <c r="AT554" s="24" t="s">
        <v>156</v>
      </c>
      <c r="AU554" s="24" t="s">
        <v>91</v>
      </c>
      <c r="AY554" s="24" t="s">
        <v>162</v>
      </c>
      <c r="BE554" s="203">
        <f>IF(N554="základní",J554,0)</f>
        <v>0</v>
      </c>
      <c r="BF554" s="203">
        <f>IF(N554="snížená",J554,0)</f>
        <v>0</v>
      </c>
      <c r="BG554" s="203">
        <f>IF(N554="zákl. přenesená",J554,0)</f>
        <v>0</v>
      </c>
      <c r="BH554" s="203">
        <f>IF(N554="sníž. přenesená",J554,0)</f>
        <v>0</v>
      </c>
      <c r="BI554" s="203">
        <f>IF(N554="nulová",J554,0)</f>
        <v>0</v>
      </c>
      <c r="BJ554" s="24" t="s">
        <v>24</v>
      </c>
      <c r="BK554" s="203">
        <f>ROUND(I554*H554,2)</f>
        <v>0</v>
      </c>
      <c r="BL554" s="24" t="s">
        <v>185</v>
      </c>
      <c r="BM554" s="24" t="s">
        <v>1147</v>
      </c>
    </row>
    <row r="555" s="13" customFormat="1">
      <c r="B555" s="271"/>
      <c r="C555" s="272"/>
      <c r="D555" s="250" t="s">
        <v>398</v>
      </c>
      <c r="E555" s="273" t="s">
        <v>37</v>
      </c>
      <c r="F555" s="274" t="s">
        <v>1148</v>
      </c>
      <c r="G555" s="272"/>
      <c r="H555" s="273" t="s">
        <v>37</v>
      </c>
      <c r="I555" s="275"/>
      <c r="J555" s="272"/>
      <c r="K555" s="272"/>
      <c r="L555" s="276"/>
      <c r="M555" s="277"/>
      <c r="N555" s="278"/>
      <c r="O555" s="278"/>
      <c r="P555" s="278"/>
      <c r="Q555" s="278"/>
      <c r="R555" s="278"/>
      <c r="S555" s="278"/>
      <c r="T555" s="279"/>
      <c r="AT555" s="280" t="s">
        <v>398</v>
      </c>
      <c r="AU555" s="280" t="s">
        <v>91</v>
      </c>
      <c r="AV555" s="13" t="s">
        <v>24</v>
      </c>
      <c r="AW555" s="13" t="s">
        <v>45</v>
      </c>
      <c r="AX555" s="13" t="s">
        <v>82</v>
      </c>
      <c r="AY555" s="280" t="s">
        <v>162</v>
      </c>
    </row>
    <row r="556" s="11" customFormat="1">
      <c r="B556" s="248"/>
      <c r="C556" s="249"/>
      <c r="D556" s="250" t="s">
        <v>398</v>
      </c>
      <c r="E556" s="251" t="s">
        <v>37</v>
      </c>
      <c r="F556" s="252" t="s">
        <v>1149</v>
      </c>
      <c r="G556" s="249"/>
      <c r="H556" s="253">
        <v>64</v>
      </c>
      <c r="I556" s="254"/>
      <c r="J556" s="249"/>
      <c r="K556" s="249"/>
      <c r="L556" s="255"/>
      <c r="M556" s="256"/>
      <c r="N556" s="257"/>
      <c r="O556" s="257"/>
      <c r="P556" s="257"/>
      <c r="Q556" s="257"/>
      <c r="R556" s="257"/>
      <c r="S556" s="257"/>
      <c r="T556" s="258"/>
      <c r="AT556" s="259" t="s">
        <v>398</v>
      </c>
      <c r="AU556" s="259" t="s">
        <v>91</v>
      </c>
      <c r="AV556" s="11" t="s">
        <v>91</v>
      </c>
      <c r="AW556" s="11" t="s">
        <v>45</v>
      </c>
      <c r="AX556" s="11" t="s">
        <v>82</v>
      </c>
      <c r="AY556" s="259" t="s">
        <v>162</v>
      </c>
    </row>
    <row r="557" s="13" customFormat="1">
      <c r="B557" s="271"/>
      <c r="C557" s="272"/>
      <c r="D557" s="250" t="s">
        <v>398</v>
      </c>
      <c r="E557" s="273" t="s">
        <v>37</v>
      </c>
      <c r="F557" s="274" t="s">
        <v>1150</v>
      </c>
      <c r="G557" s="272"/>
      <c r="H557" s="273" t="s">
        <v>37</v>
      </c>
      <c r="I557" s="275"/>
      <c r="J557" s="272"/>
      <c r="K557" s="272"/>
      <c r="L557" s="276"/>
      <c r="M557" s="277"/>
      <c r="N557" s="278"/>
      <c r="O557" s="278"/>
      <c r="P557" s="278"/>
      <c r="Q557" s="278"/>
      <c r="R557" s="278"/>
      <c r="S557" s="278"/>
      <c r="T557" s="279"/>
      <c r="AT557" s="280" t="s">
        <v>398</v>
      </c>
      <c r="AU557" s="280" t="s">
        <v>91</v>
      </c>
      <c r="AV557" s="13" t="s">
        <v>24</v>
      </c>
      <c r="AW557" s="13" t="s">
        <v>45</v>
      </c>
      <c r="AX557" s="13" t="s">
        <v>82</v>
      </c>
      <c r="AY557" s="280" t="s">
        <v>162</v>
      </c>
    </row>
    <row r="558" s="11" customFormat="1">
      <c r="B558" s="248"/>
      <c r="C558" s="249"/>
      <c r="D558" s="250" t="s">
        <v>398</v>
      </c>
      <c r="E558" s="251" t="s">
        <v>37</v>
      </c>
      <c r="F558" s="252" t="s">
        <v>1151</v>
      </c>
      <c r="G558" s="249"/>
      <c r="H558" s="253">
        <v>40.5</v>
      </c>
      <c r="I558" s="254"/>
      <c r="J558" s="249"/>
      <c r="K558" s="249"/>
      <c r="L558" s="255"/>
      <c r="M558" s="256"/>
      <c r="N558" s="257"/>
      <c r="O558" s="257"/>
      <c r="P558" s="257"/>
      <c r="Q558" s="257"/>
      <c r="R558" s="257"/>
      <c r="S558" s="257"/>
      <c r="T558" s="258"/>
      <c r="AT558" s="259" t="s">
        <v>398</v>
      </c>
      <c r="AU558" s="259" t="s">
        <v>91</v>
      </c>
      <c r="AV558" s="11" t="s">
        <v>91</v>
      </c>
      <c r="AW558" s="11" t="s">
        <v>45</v>
      </c>
      <c r="AX558" s="11" t="s">
        <v>82</v>
      </c>
      <c r="AY558" s="259" t="s">
        <v>162</v>
      </c>
    </row>
    <row r="559" s="12" customFormat="1">
      <c r="B559" s="260"/>
      <c r="C559" s="261"/>
      <c r="D559" s="250" t="s">
        <v>398</v>
      </c>
      <c r="E559" s="262" t="s">
        <v>37</v>
      </c>
      <c r="F559" s="263" t="s">
        <v>401</v>
      </c>
      <c r="G559" s="261"/>
      <c r="H559" s="264">
        <v>104.5</v>
      </c>
      <c r="I559" s="265"/>
      <c r="J559" s="261"/>
      <c r="K559" s="261"/>
      <c r="L559" s="266"/>
      <c r="M559" s="267"/>
      <c r="N559" s="268"/>
      <c r="O559" s="268"/>
      <c r="P559" s="268"/>
      <c r="Q559" s="268"/>
      <c r="R559" s="268"/>
      <c r="S559" s="268"/>
      <c r="T559" s="269"/>
      <c r="AT559" s="270" t="s">
        <v>398</v>
      </c>
      <c r="AU559" s="270" t="s">
        <v>91</v>
      </c>
      <c r="AV559" s="12" t="s">
        <v>161</v>
      </c>
      <c r="AW559" s="12" t="s">
        <v>45</v>
      </c>
      <c r="AX559" s="12" t="s">
        <v>24</v>
      </c>
      <c r="AY559" s="270" t="s">
        <v>162</v>
      </c>
    </row>
    <row r="560" s="1" customFormat="1" ht="16.5" customHeight="1">
      <c r="B560" s="47"/>
      <c r="C560" s="192" t="s">
        <v>1152</v>
      </c>
      <c r="D560" s="192" t="s">
        <v>156</v>
      </c>
      <c r="E560" s="193" t="s">
        <v>1153</v>
      </c>
      <c r="F560" s="194" t="s">
        <v>1154</v>
      </c>
      <c r="G560" s="195" t="s">
        <v>196</v>
      </c>
      <c r="H560" s="196">
        <v>0.041000000000000002</v>
      </c>
      <c r="I560" s="197"/>
      <c r="J560" s="198">
        <f>ROUND(I560*H560,2)</f>
        <v>0</v>
      </c>
      <c r="K560" s="194" t="s">
        <v>397</v>
      </c>
      <c r="L560" s="73"/>
      <c r="M560" s="199" t="s">
        <v>37</v>
      </c>
      <c r="N560" s="200" t="s">
        <v>53</v>
      </c>
      <c r="O560" s="48"/>
      <c r="P560" s="201">
        <f>O560*H560</f>
        <v>0</v>
      </c>
      <c r="Q560" s="201">
        <v>0</v>
      </c>
      <c r="R560" s="201">
        <f>Q560*H560</f>
        <v>0</v>
      </c>
      <c r="S560" s="201">
        <v>0</v>
      </c>
      <c r="T560" s="202">
        <f>S560*H560</f>
        <v>0</v>
      </c>
      <c r="AR560" s="24" t="s">
        <v>185</v>
      </c>
      <c r="AT560" s="24" t="s">
        <v>156</v>
      </c>
      <c r="AU560" s="24" t="s">
        <v>91</v>
      </c>
      <c r="AY560" s="24" t="s">
        <v>162</v>
      </c>
      <c r="BE560" s="203">
        <f>IF(N560="základní",J560,0)</f>
        <v>0</v>
      </c>
      <c r="BF560" s="203">
        <f>IF(N560="snížená",J560,0)</f>
        <v>0</v>
      </c>
      <c r="BG560" s="203">
        <f>IF(N560="zákl. přenesená",J560,0)</f>
        <v>0</v>
      </c>
      <c r="BH560" s="203">
        <f>IF(N560="sníž. přenesená",J560,0)</f>
        <v>0</v>
      </c>
      <c r="BI560" s="203">
        <f>IF(N560="nulová",J560,0)</f>
        <v>0</v>
      </c>
      <c r="BJ560" s="24" t="s">
        <v>24</v>
      </c>
      <c r="BK560" s="203">
        <f>ROUND(I560*H560,2)</f>
        <v>0</v>
      </c>
      <c r="BL560" s="24" t="s">
        <v>185</v>
      </c>
      <c r="BM560" s="24" t="s">
        <v>1155</v>
      </c>
    </row>
    <row r="561" s="10" customFormat="1" ht="29.88" customHeight="1">
      <c r="B561" s="232"/>
      <c r="C561" s="233"/>
      <c r="D561" s="234" t="s">
        <v>81</v>
      </c>
      <c r="E561" s="246" t="s">
        <v>1156</v>
      </c>
      <c r="F561" s="246" t="s">
        <v>1157</v>
      </c>
      <c r="G561" s="233"/>
      <c r="H561" s="233"/>
      <c r="I561" s="236"/>
      <c r="J561" s="247">
        <f>BK561</f>
        <v>0</v>
      </c>
      <c r="K561" s="233"/>
      <c r="L561" s="238"/>
      <c r="M561" s="239"/>
      <c r="N561" s="240"/>
      <c r="O561" s="240"/>
      <c r="P561" s="241">
        <f>SUM(P562:P582)</f>
        <v>0</v>
      </c>
      <c r="Q561" s="240"/>
      <c r="R561" s="241">
        <f>SUM(R562:R582)</f>
        <v>0</v>
      </c>
      <c r="S561" s="240"/>
      <c r="T561" s="242">
        <f>SUM(T562:T582)</f>
        <v>0</v>
      </c>
      <c r="AR561" s="243" t="s">
        <v>91</v>
      </c>
      <c r="AT561" s="244" t="s">
        <v>81</v>
      </c>
      <c r="AU561" s="244" t="s">
        <v>24</v>
      </c>
      <c r="AY561" s="243" t="s">
        <v>162</v>
      </c>
      <c r="BK561" s="245">
        <f>SUM(BK562:BK582)</f>
        <v>0</v>
      </c>
    </row>
    <row r="562" s="1" customFormat="1" ht="16.5" customHeight="1">
      <c r="B562" s="47"/>
      <c r="C562" s="192" t="s">
        <v>741</v>
      </c>
      <c r="D562" s="192" t="s">
        <v>156</v>
      </c>
      <c r="E562" s="193" t="s">
        <v>1158</v>
      </c>
      <c r="F562" s="194" t="s">
        <v>1159</v>
      </c>
      <c r="G562" s="195" t="s">
        <v>207</v>
      </c>
      <c r="H562" s="196">
        <v>59.310000000000002</v>
      </c>
      <c r="I562" s="197"/>
      <c r="J562" s="198">
        <f>ROUND(I562*H562,2)</f>
        <v>0</v>
      </c>
      <c r="K562" s="194" t="s">
        <v>397</v>
      </c>
      <c r="L562" s="73"/>
      <c r="M562" s="199" t="s">
        <v>37</v>
      </c>
      <c r="N562" s="200" t="s">
        <v>53</v>
      </c>
      <c r="O562" s="48"/>
      <c r="P562" s="201">
        <f>O562*H562</f>
        <v>0</v>
      </c>
      <c r="Q562" s="201">
        <v>0</v>
      </c>
      <c r="R562" s="201">
        <f>Q562*H562</f>
        <v>0</v>
      </c>
      <c r="S562" s="201">
        <v>0</v>
      </c>
      <c r="T562" s="202">
        <f>S562*H562</f>
        <v>0</v>
      </c>
      <c r="AR562" s="24" t="s">
        <v>185</v>
      </c>
      <c r="AT562" s="24" t="s">
        <v>156</v>
      </c>
      <c r="AU562" s="24" t="s">
        <v>91</v>
      </c>
      <c r="AY562" s="24" t="s">
        <v>162</v>
      </c>
      <c r="BE562" s="203">
        <f>IF(N562="základní",J562,0)</f>
        <v>0</v>
      </c>
      <c r="BF562" s="203">
        <f>IF(N562="snížená",J562,0)</f>
        <v>0</v>
      </c>
      <c r="BG562" s="203">
        <f>IF(N562="zákl. přenesená",J562,0)</f>
        <v>0</v>
      </c>
      <c r="BH562" s="203">
        <f>IF(N562="sníž. přenesená",J562,0)</f>
        <v>0</v>
      </c>
      <c r="BI562" s="203">
        <f>IF(N562="nulová",J562,0)</f>
        <v>0</v>
      </c>
      <c r="BJ562" s="24" t="s">
        <v>24</v>
      </c>
      <c r="BK562" s="203">
        <f>ROUND(I562*H562,2)</f>
        <v>0</v>
      </c>
      <c r="BL562" s="24" t="s">
        <v>185</v>
      </c>
      <c r="BM562" s="24" t="s">
        <v>1160</v>
      </c>
    </row>
    <row r="563" s="13" customFormat="1">
      <c r="B563" s="271"/>
      <c r="C563" s="272"/>
      <c r="D563" s="250" t="s">
        <v>398</v>
      </c>
      <c r="E563" s="273" t="s">
        <v>37</v>
      </c>
      <c r="F563" s="274" t="s">
        <v>1161</v>
      </c>
      <c r="G563" s="272"/>
      <c r="H563" s="273" t="s">
        <v>37</v>
      </c>
      <c r="I563" s="275"/>
      <c r="J563" s="272"/>
      <c r="K563" s="272"/>
      <c r="L563" s="276"/>
      <c r="M563" s="277"/>
      <c r="N563" s="278"/>
      <c r="O563" s="278"/>
      <c r="P563" s="278"/>
      <c r="Q563" s="278"/>
      <c r="R563" s="278"/>
      <c r="S563" s="278"/>
      <c r="T563" s="279"/>
      <c r="AT563" s="280" t="s">
        <v>398</v>
      </c>
      <c r="AU563" s="280" t="s">
        <v>91</v>
      </c>
      <c r="AV563" s="13" t="s">
        <v>24</v>
      </c>
      <c r="AW563" s="13" t="s">
        <v>45</v>
      </c>
      <c r="AX563" s="13" t="s">
        <v>82</v>
      </c>
      <c r="AY563" s="280" t="s">
        <v>162</v>
      </c>
    </row>
    <row r="564" s="11" customFormat="1">
      <c r="B564" s="248"/>
      <c r="C564" s="249"/>
      <c r="D564" s="250" t="s">
        <v>398</v>
      </c>
      <c r="E564" s="251" t="s">
        <v>37</v>
      </c>
      <c r="F564" s="252" t="s">
        <v>1162</v>
      </c>
      <c r="G564" s="249"/>
      <c r="H564" s="253">
        <v>72.709999999999994</v>
      </c>
      <c r="I564" s="254"/>
      <c r="J564" s="249"/>
      <c r="K564" s="249"/>
      <c r="L564" s="255"/>
      <c r="M564" s="256"/>
      <c r="N564" s="257"/>
      <c r="O564" s="257"/>
      <c r="P564" s="257"/>
      <c r="Q564" s="257"/>
      <c r="R564" s="257"/>
      <c r="S564" s="257"/>
      <c r="T564" s="258"/>
      <c r="AT564" s="259" t="s">
        <v>398</v>
      </c>
      <c r="AU564" s="259" t="s">
        <v>91</v>
      </c>
      <c r="AV564" s="11" t="s">
        <v>91</v>
      </c>
      <c r="AW564" s="11" t="s">
        <v>45</v>
      </c>
      <c r="AX564" s="11" t="s">
        <v>82</v>
      </c>
      <c r="AY564" s="259" t="s">
        <v>162</v>
      </c>
    </row>
    <row r="565" s="11" customFormat="1">
      <c r="B565" s="248"/>
      <c r="C565" s="249"/>
      <c r="D565" s="250" t="s">
        <v>398</v>
      </c>
      <c r="E565" s="251" t="s">
        <v>37</v>
      </c>
      <c r="F565" s="252" t="s">
        <v>1163</v>
      </c>
      <c r="G565" s="249"/>
      <c r="H565" s="253">
        <v>-13.4</v>
      </c>
      <c r="I565" s="254"/>
      <c r="J565" s="249"/>
      <c r="K565" s="249"/>
      <c r="L565" s="255"/>
      <c r="M565" s="256"/>
      <c r="N565" s="257"/>
      <c r="O565" s="257"/>
      <c r="P565" s="257"/>
      <c r="Q565" s="257"/>
      <c r="R565" s="257"/>
      <c r="S565" s="257"/>
      <c r="T565" s="258"/>
      <c r="AT565" s="259" t="s">
        <v>398</v>
      </c>
      <c r="AU565" s="259" t="s">
        <v>91</v>
      </c>
      <c r="AV565" s="11" t="s">
        <v>91</v>
      </c>
      <c r="AW565" s="11" t="s">
        <v>45</v>
      </c>
      <c r="AX565" s="11" t="s">
        <v>82</v>
      </c>
      <c r="AY565" s="259" t="s">
        <v>162</v>
      </c>
    </row>
    <row r="566" s="12" customFormat="1">
      <c r="B566" s="260"/>
      <c r="C566" s="261"/>
      <c r="D566" s="250" t="s">
        <v>398</v>
      </c>
      <c r="E566" s="262" t="s">
        <v>37</v>
      </c>
      <c r="F566" s="263" t="s">
        <v>401</v>
      </c>
      <c r="G566" s="261"/>
      <c r="H566" s="264">
        <v>59.310000000000002</v>
      </c>
      <c r="I566" s="265"/>
      <c r="J566" s="261"/>
      <c r="K566" s="261"/>
      <c r="L566" s="266"/>
      <c r="M566" s="267"/>
      <c r="N566" s="268"/>
      <c r="O566" s="268"/>
      <c r="P566" s="268"/>
      <c r="Q566" s="268"/>
      <c r="R566" s="268"/>
      <c r="S566" s="268"/>
      <c r="T566" s="269"/>
      <c r="AT566" s="270" t="s">
        <v>398</v>
      </c>
      <c r="AU566" s="270" t="s">
        <v>91</v>
      </c>
      <c r="AV566" s="12" t="s">
        <v>161</v>
      </c>
      <c r="AW566" s="12" t="s">
        <v>45</v>
      </c>
      <c r="AX566" s="12" t="s">
        <v>24</v>
      </c>
      <c r="AY566" s="270" t="s">
        <v>162</v>
      </c>
    </row>
    <row r="567" s="1" customFormat="1" ht="25.5" customHeight="1">
      <c r="B567" s="47"/>
      <c r="C567" s="192" t="s">
        <v>1164</v>
      </c>
      <c r="D567" s="192" t="s">
        <v>156</v>
      </c>
      <c r="E567" s="193" t="s">
        <v>1165</v>
      </c>
      <c r="F567" s="194" t="s">
        <v>1166</v>
      </c>
      <c r="G567" s="195" t="s">
        <v>159</v>
      </c>
      <c r="H567" s="196">
        <v>97.566999999999993</v>
      </c>
      <c r="I567" s="197"/>
      <c r="J567" s="198">
        <f>ROUND(I567*H567,2)</f>
        <v>0</v>
      </c>
      <c r="K567" s="194" t="s">
        <v>397</v>
      </c>
      <c r="L567" s="73"/>
      <c r="M567" s="199" t="s">
        <v>37</v>
      </c>
      <c r="N567" s="200" t="s">
        <v>53</v>
      </c>
      <c r="O567" s="48"/>
      <c r="P567" s="201">
        <f>O567*H567</f>
        <v>0</v>
      </c>
      <c r="Q567" s="201">
        <v>0</v>
      </c>
      <c r="R567" s="201">
        <f>Q567*H567</f>
        <v>0</v>
      </c>
      <c r="S567" s="201">
        <v>0</v>
      </c>
      <c r="T567" s="202">
        <f>S567*H567</f>
        <v>0</v>
      </c>
      <c r="AR567" s="24" t="s">
        <v>185</v>
      </c>
      <c r="AT567" s="24" t="s">
        <v>156</v>
      </c>
      <c r="AU567" s="24" t="s">
        <v>91</v>
      </c>
      <c r="AY567" s="24" t="s">
        <v>162</v>
      </c>
      <c r="BE567" s="203">
        <f>IF(N567="základní",J567,0)</f>
        <v>0</v>
      </c>
      <c r="BF567" s="203">
        <f>IF(N567="snížená",J567,0)</f>
        <v>0</v>
      </c>
      <c r="BG567" s="203">
        <f>IF(N567="zákl. přenesená",J567,0)</f>
        <v>0</v>
      </c>
      <c r="BH567" s="203">
        <f>IF(N567="sníž. přenesená",J567,0)</f>
        <v>0</v>
      </c>
      <c r="BI567" s="203">
        <f>IF(N567="nulová",J567,0)</f>
        <v>0</v>
      </c>
      <c r="BJ567" s="24" t="s">
        <v>24</v>
      </c>
      <c r="BK567" s="203">
        <f>ROUND(I567*H567,2)</f>
        <v>0</v>
      </c>
      <c r="BL567" s="24" t="s">
        <v>185</v>
      </c>
      <c r="BM567" s="24" t="s">
        <v>1167</v>
      </c>
    </row>
    <row r="568" s="13" customFormat="1">
      <c r="B568" s="271"/>
      <c r="C568" s="272"/>
      <c r="D568" s="250" t="s">
        <v>398</v>
      </c>
      <c r="E568" s="273" t="s">
        <v>37</v>
      </c>
      <c r="F568" s="274" t="s">
        <v>1168</v>
      </c>
      <c r="G568" s="272"/>
      <c r="H568" s="273" t="s">
        <v>37</v>
      </c>
      <c r="I568" s="275"/>
      <c r="J568" s="272"/>
      <c r="K568" s="272"/>
      <c r="L568" s="276"/>
      <c r="M568" s="277"/>
      <c r="N568" s="278"/>
      <c r="O568" s="278"/>
      <c r="P568" s="278"/>
      <c r="Q568" s="278"/>
      <c r="R568" s="278"/>
      <c r="S568" s="278"/>
      <c r="T568" s="279"/>
      <c r="AT568" s="280" t="s">
        <v>398</v>
      </c>
      <c r="AU568" s="280" t="s">
        <v>91</v>
      </c>
      <c r="AV568" s="13" t="s">
        <v>24</v>
      </c>
      <c r="AW568" s="13" t="s">
        <v>45</v>
      </c>
      <c r="AX568" s="13" t="s">
        <v>82</v>
      </c>
      <c r="AY568" s="280" t="s">
        <v>162</v>
      </c>
    </row>
    <row r="569" s="11" customFormat="1">
      <c r="B569" s="248"/>
      <c r="C569" s="249"/>
      <c r="D569" s="250" t="s">
        <v>398</v>
      </c>
      <c r="E569" s="251" t="s">
        <v>37</v>
      </c>
      <c r="F569" s="252" t="s">
        <v>786</v>
      </c>
      <c r="G569" s="249"/>
      <c r="H569" s="253">
        <v>88.025999999999996</v>
      </c>
      <c r="I569" s="254"/>
      <c r="J569" s="249"/>
      <c r="K569" s="249"/>
      <c r="L569" s="255"/>
      <c r="M569" s="256"/>
      <c r="N569" s="257"/>
      <c r="O569" s="257"/>
      <c r="P569" s="257"/>
      <c r="Q569" s="257"/>
      <c r="R569" s="257"/>
      <c r="S569" s="257"/>
      <c r="T569" s="258"/>
      <c r="AT569" s="259" t="s">
        <v>398</v>
      </c>
      <c r="AU569" s="259" t="s">
        <v>91</v>
      </c>
      <c r="AV569" s="11" t="s">
        <v>91</v>
      </c>
      <c r="AW569" s="11" t="s">
        <v>45</v>
      </c>
      <c r="AX569" s="11" t="s">
        <v>82</v>
      </c>
      <c r="AY569" s="259" t="s">
        <v>162</v>
      </c>
    </row>
    <row r="570" s="11" customFormat="1">
      <c r="B570" s="248"/>
      <c r="C570" s="249"/>
      <c r="D570" s="250" t="s">
        <v>398</v>
      </c>
      <c r="E570" s="251" t="s">
        <v>37</v>
      </c>
      <c r="F570" s="252" t="s">
        <v>787</v>
      </c>
      <c r="G570" s="249"/>
      <c r="H570" s="253">
        <v>9.5410000000000004</v>
      </c>
      <c r="I570" s="254"/>
      <c r="J570" s="249"/>
      <c r="K570" s="249"/>
      <c r="L570" s="255"/>
      <c r="M570" s="256"/>
      <c r="N570" s="257"/>
      <c r="O570" s="257"/>
      <c r="P570" s="257"/>
      <c r="Q570" s="257"/>
      <c r="R570" s="257"/>
      <c r="S570" s="257"/>
      <c r="T570" s="258"/>
      <c r="AT570" s="259" t="s">
        <v>398</v>
      </c>
      <c r="AU570" s="259" t="s">
        <v>91</v>
      </c>
      <c r="AV570" s="11" t="s">
        <v>91</v>
      </c>
      <c r="AW570" s="11" t="s">
        <v>45</v>
      </c>
      <c r="AX570" s="11" t="s">
        <v>82</v>
      </c>
      <c r="AY570" s="259" t="s">
        <v>162</v>
      </c>
    </row>
    <row r="571" s="12" customFormat="1">
      <c r="B571" s="260"/>
      <c r="C571" s="261"/>
      <c r="D571" s="250" t="s">
        <v>398</v>
      </c>
      <c r="E571" s="262" t="s">
        <v>37</v>
      </c>
      <c r="F571" s="263" t="s">
        <v>401</v>
      </c>
      <c r="G571" s="261"/>
      <c r="H571" s="264">
        <v>97.566999999999993</v>
      </c>
      <c r="I571" s="265"/>
      <c r="J571" s="261"/>
      <c r="K571" s="261"/>
      <c r="L571" s="266"/>
      <c r="M571" s="267"/>
      <c r="N571" s="268"/>
      <c r="O571" s="268"/>
      <c r="P571" s="268"/>
      <c r="Q571" s="268"/>
      <c r="R571" s="268"/>
      <c r="S571" s="268"/>
      <c r="T571" s="269"/>
      <c r="AT571" s="270" t="s">
        <v>398</v>
      </c>
      <c r="AU571" s="270" t="s">
        <v>91</v>
      </c>
      <c r="AV571" s="12" t="s">
        <v>161</v>
      </c>
      <c r="AW571" s="12" t="s">
        <v>45</v>
      </c>
      <c r="AX571" s="12" t="s">
        <v>24</v>
      </c>
      <c r="AY571" s="270" t="s">
        <v>162</v>
      </c>
    </row>
    <row r="572" s="1" customFormat="1" ht="16.5" customHeight="1">
      <c r="B572" s="47"/>
      <c r="C572" s="204" t="s">
        <v>746</v>
      </c>
      <c r="D572" s="204" t="s">
        <v>261</v>
      </c>
      <c r="E572" s="205" t="s">
        <v>1169</v>
      </c>
      <c r="F572" s="206" t="s">
        <v>1170</v>
      </c>
      <c r="G572" s="207" t="s">
        <v>159</v>
      </c>
      <c r="H572" s="208">
        <v>113.848</v>
      </c>
      <c r="I572" s="209"/>
      <c r="J572" s="210">
        <f>ROUND(I572*H572,2)</f>
        <v>0</v>
      </c>
      <c r="K572" s="206" t="s">
        <v>397</v>
      </c>
      <c r="L572" s="211"/>
      <c r="M572" s="212" t="s">
        <v>37</v>
      </c>
      <c r="N572" s="213" t="s">
        <v>53</v>
      </c>
      <c r="O572" s="48"/>
      <c r="P572" s="201">
        <f>O572*H572</f>
        <v>0</v>
      </c>
      <c r="Q572" s="201">
        <v>0</v>
      </c>
      <c r="R572" s="201">
        <f>Q572*H572</f>
        <v>0</v>
      </c>
      <c r="S572" s="201">
        <v>0</v>
      </c>
      <c r="T572" s="202">
        <f>S572*H572</f>
        <v>0</v>
      </c>
      <c r="AR572" s="24" t="s">
        <v>214</v>
      </c>
      <c r="AT572" s="24" t="s">
        <v>261</v>
      </c>
      <c r="AU572" s="24" t="s">
        <v>91</v>
      </c>
      <c r="AY572" s="24" t="s">
        <v>162</v>
      </c>
      <c r="BE572" s="203">
        <f>IF(N572="základní",J572,0)</f>
        <v>0</v>
      </c>
      <c r="BF572" s="203">
        <f>IF(N572="snížená",J572,0)</f>
        <v>0</v>
      </c>
      <c r="BG572" s="203">
        <f>IF(N572="zákl. přenesená",J572,0)</f>
        <v>0</v>
      </c>
      <c r="BH572" s="203">
        <f>IF(N572="sníž. přenesená",J572,0)</f>
        <v>0</v>
      </c>
      <c r="BI572" s="203">
        <f>IF(N572="nulová",J572,0)</f>
        <v>0</v>
      </c>
      <c r="BJ572" s="24" t="s">
        <v>24</v>
      </c>
      <c r="BK572" s="203">
        <f>ROUND(I572*H572,2)</f>
        <v>0</v>
      </c>
      <c r="BL572" s="24" t="s">
        <v>185</v>
      </c>
      <c r="BM572" s="24" t="s">
        <v>1171</v>
      </c>
    </row>
    <row r="573" s="1" customFormat="1" ht="16.5" customHeight="1">
      <c r="B573" s="47"/>
      <c r="C573" s="192" t="s">
        <v>1172</v>
      </c>
      <c r="D573" s="192" t="s">
        <v>156</v>
      </c>
      <c r="E573" s="193" t="s">
        <v>1173</v>
      </c>
      <c r="F573" s="194" t="s">
        <v>1174</v>
      </c>
      <c r="G573" s="195" t="s">
        <v>159</v>
      </c>
      <c r="H573" s="196">
        <v>14.754</v>
      </c>
      <c r="I573" s="197"/>
      <c r="J573" s="198">
        <f>ROUND(I573*H573,2)</f>
        <v>0</v>
      </c>
      <c r="K573" s="194" t="s">
        <v>397</v>
      </c>
      <c r="L573" s="73"/>
      <c r="M573" s="199" t="s">
        <v>37</v>
      </c>
      <c r="N573" s="200" t="s">
        <v>53</v>
      </c>
      <c r="O573" s="48"/>
      <c r="P573" s="201">
        <f>O573*H573</f>
        <v>0</v>
      </c>
      <c r="Q573" s="201">
        <v>0</v>
      </c>
      <c r="R573" s="201">
        <f>Q573*H573</f>
        <v>0</v>
      </c>
      <c r="S573" s="201">
        <v>0</v>
      </c>
      <c r="T573" s="202">
        <f>S573*H573</f>
        <v>0</v>
      </c>
      <c r="AR573" s="24" t="s">
        <v>185</v>
      </c>
      <c r="AT573" s="24" t="s">
        <v>156</v>
      </c>
      <c r="AU573" s="24" t="s">
        <v>91</v>
      </c>
      <c r="AY573" s="24" t="s">
        <v>162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4" t="s">
        <v>24</v>
      </c>
      <c r="BK573" s="203">
        <f>ROUND(I573*H573,2)</f>
        <v>0</v>
      </c>
      <c r="BL573" s="24" t="s">
        <v>185</v>
      </c>
      <c r="BM573" s="24" t="s">
        <v>1175</v>
      </c>
    </row>
    <row r="574" s="13" customFormat="1">
      <c r="B574" s="271"/>
      <c r="C574" s="272"/>
      <c r="D574" s="250" t="s">
        <v>398</v>
      </c>
      <c r="E574" s="273" t="s">
        <v>37</v>
      </c>
      <c r="F574" s="274" t="s">
        <v>1176</v>
      </c>
      <c r="G574" s="272"/>
      <c r="H574" s="273" t="s">
        <v>37</v>
      </c>
      <c r="I574" s="275"/>
      <c r="J574" s="272"/>
      <c r="K574" s="272"/>
      <c r="L574" s="276"/>
      <c r="M574" s="277"/>
      <c r="N574" s="278"/>
      <c r="O574" s="278"/>
      <c r="P574" s="278"/>
      <c r="Q574" s="278"/>
      <c r="R574" s="278"/>
      <c r="S574" s="278"/>
      <c r="T574" s="279"/>
      <c r="AT574" s="280" t="s">
        <v>398</v>
      </c>
      <c r="AU574" s="280" t="s">
        <v>91</v>
      </c>
      <c r="AV574" s="13" t="s">
        <v>24</v>
      </c>
      <c r="AW574" s="13" t="s">
        <v>45</v>
      </c>
      <c r="AX574" s="13" t="s">
        <v>82</v>
      </c>
      <c r="AY574" s="280" t="s">
        <v>162</v>
      </c>
    </row>
    <row r="575" s="11" customFormat="1">
      <c r="B575" s="248"/>
      <c r="C575" s="249"/>
      <c r="D575" s="250" t="s">
        <v>398</v>
      </c>
      <c r="E575" s="251" t="s">
        <v>37</v>
      </c>
      <c r="F575" s="252" t="s">
        <v>863</v>
      </c>
      <c r="G575" s="249"/>
      <c r="H575" s="253">
        <v>5.2130000000000001</v>
      </c>
      <c r="I575" s="254"/>
      <c r="J575" s="249"/>
      <c r="K575" s="249"/>
      <c r="L575" s="255"/>
      <c r="M575" s="256"/>
      <c r="N575" s="257"/>
      <c r="O575" s="257"/>
      <c r="P575" s="257"/>
      <c r="Q575" s="257"/>
      <c r="R575" s="257"/>
      <c r="S575" s="257"/>
      <c r="T575" s="258"/>
      <c r="AT575" s="259" t="s">
        <v>398</v>
      </c>
      <c r="AU575" s="259" t="s">
        <v>91</v>
      </c>
      <c r="AV575" s="11" t="s">
        <v>91</v>
      </c>
      <c r="AW575" s="11" t="s">
        <v>45</v>
      </c>
      <c r="AX575" s="11" t="s">
        <v>82</v>
      </c>
      <c r="AY575" s="259" t="s">
        <v>162</v>
      </c>
    </row>
    <row r="576" s="11" customFormat="1">
      <c r="B576" s="248"/>
      <c r="C576" s="249"/>
      <c r="D576" s="250" t="s">
        <v>398</v>
      </c>
      <c r="E576" s="251" t="s">
        <v>37</v>
      </c>
      <c r="F576" s="252" t="s">
        <v>787</v>
      </c>
      <c r="G576" s="249"/>
      <c r="H576" s="253">
        <v>9.5410000000000004</v>
      </c>
      <c r="I576" s="254"/>
      <c r="J576" s="249"/>
      <c r="K576" s="249"/>
      <c r="L576" s="255"/>
      <c r="M576" s="256"/>
      <c r="N576" s="257"/>
      <c r="O576" s="257"/>
      <c r="P576" s="257"/>
      <c r="Q576" s="257"/>
      <c r="R576" s="257"/>
      <c r="S576" s="257"/>
      <c r="T576" s="258"/>
      <c r="AT576" s="259" t="s">
        <v>398</v>
      </c>
      <c r="AU576" s="259" t="s">
        <v>91</v>
      </c>
      <c r="AV576" s="11" t="s">
        <v>91</v>
      </c>
      <c r="AW576" s="11" t="s">
        <v>45</v>
      </c>
      <c r="AX576" s="11" t="s">
        <v>82</v>
      </c>
      <c r="AY576" s="259" t="s">
        <v>162</v>
      </c>
    </row>
    <row r="577" s="12" customFormat="1">
      <c r="B577" s="260"/>
      <c r="C577" s="261"/>
      <c r="D577" s="250" t="s">
        <v>398</v>
      </c>
      <c r="E577" s="262" t="s">
        <v>37</v>
      </c>
      <c r="F577" s="263" t="s">
        <v>401</v>
      </c>
      <c r="G577" s="261"/>
      <c r="H577" s="264">
        <v>14.754</v>
      </c>
      <c r="I577" s="265"/>
      <c r="J577" s="261"/>
      <c r="K577" s="261"/>
      <c r="L577" s="266"/>
      <c r="M577" s="267"/>
      <c r="N577" s="268"/>
      <c r="O577" s="268"/>
      <c r="P577" s="268"/>
      <c r="Q577" s="268"/>
      <c r="R577" s="268"/>
      <c r="S577" s="268"/>
      <c r="T577" s="269"/>
      <c r="AT577" s="270" t="s">
        <v>398</v>
      </c>
      <c r="AU577" s="270" t="s">
        <v>91</v>
      </c>
      <c r="AV577" s="12" t="s">
        <v>161</v>
      </c>
      <c r="AW577" s="12" t="s">
        <v>45</v>
      </c>
      <c r="AX577" s="12" t="s">
        <v>24</v>
      </c>
      <c r="AY577" s="270" t="s">
        <v>162</v>
      </c>
    </row>
    <row r="578" s="1" customFormat="1" ht="16.5" customHeight="1">
      <c r="B578" s="47"/>
      <c r="C578" s="192" t="s">
        <v>749</v>
      </c>
      <c r="D578" s="192" t="s">
        <v>156</v>
      </c>
      <c r="E578" s="193" t="s">
        <v>1177</v>
      </c>
      <c r="F578" s="194" t="s">
        <v>1178</v>
      </c>
      <c r="G578" s="195" t="s">
        <v>159</v>
      </c>
      <c r="H578" s="196">
        <v>97.867000000000004</v>
      </c>
      <c r="I578" s="197"/>
      <c r="J578" s="198">
        <f>ROUND(I578*H578,2)</f>
        <v>0</v>
      </c>
      <c r="K578" s="194" t="s">
        <v>397</v>
      </c>
      <c r="L578" s="73"/>
      <c r="M578" s="199" t="s">
        <v>37</v>
      </c>
      <c r="N578" s="200" t="s">
        <v>53</v>
      </c>
      <c r="O578" s="48"/>
      <c r="P578" s="201">
        <f>O578*H578</f>
        <v>0</v>
      </c>
      <c r="Q578" s="201">
        <v>0</v>
      </c>
      <c r="R578" s="201">
        <f>Q578*H578</f>
        <v>0</v>
      </c>
      <c r="S578" s="201">
        <v>0</v>
      </c>
      <c r="T578" s="202">
        <f>S578*H578</f>
        <v>0</v>
      </c>
      <c r="AR578" s="24" t="s">
        <v>185</v>
      </c>
      <c r="AT578" s="24" t="s">
        <v>156</v>
      </c>
      <c r="AU578" s="24" t="s">
        <v>91</v>
      </c>
      <c r="AY578" s="24" t="s">
        <v>162</v>
      </c>
      <c r="BE578" s="203">
        <f>IF(N578="základní",J578,0)</f>
        <v>0</v>
      </c>
      <c r="BF578" s="203">
        <f>IF(N578="snížená",J578,0)</f>
        <v>0</v>
      </c>
      <c r="BG578" s="203">
        <f>IF(N578="zákl. přenesená",J578,0)</f>
        <v>0</v>
      </c>
      <c r="BH578" s="203">
        <f>IF(N578="sníž. přenesená",J578,0)</f>
        <v>0</v>
      </c>
      <c r="BI578" s="203">
        <f>IF(N578="nulová",J578,0)</f>
        <v>0</v>
      </c>
      <c r="BJ578" s="24" t="s">
        <v>24</v>
      </c>
      <c r="BK578" s="203">
        <f>ROUND(I578*H578,2)</f>
        <v>0</v>
      </c>
      <c r="BL578" s="24" t="s">
        <v>185</v>
      </c>
      <c r="BM578" s="24" t="s">
        <v>1179</v>
      </c>
    </row>
    <row r="579" s="11" customFormat="1">
      <c r="B579" s="248"/>
      <c r="C579" s="249"/>
      <c r="D579" s="250" t="s">
        <v>398</v>
      </c>
      <c r="E579" s="251" t="s">
        <v>37</v>
      </c>
      <c r="F579" s="252" t="s">
        <v>1180</v>
      </c>
      <c r="G579" s="249"/>
      <c r="H579" s="253">
        <v>97.867000000000004</v>
      </c>
      <c r="I579" s="254"/>
      <c r="J579" s="249"/>
      <c r="K579" s="249"/>
      <c r="L579" s="255"/>
      <c r="M579" s="256"/>
      <c r="N579" s="257"/>
      <c r="O579" s="257"/>
      <c r="P579" s="257"/>
      <c r="Q579" s="257"/>
      <c r="R579" s="257"/>
      <c r="S579" s="257"/>
      <c r="T579" s="258"/>
      <c r="AT579" s="259" t="s">
        <v>398</v>
      </c>
      <c r="AU579" s="259" t="s">
        <v>91</v>
      </c>
      <c r="AV579" s="11" t="s">
        <v>91</v>
      </c>
      <c r="AW579" s="11" t="s">
        <v>45</v>
      </c>
      <c r="AX579" s="11" t="s">
        <v>82</v>
      </c>
      <c r="AY579" s="259" t="s">
        <v>162</v>
      </c>
    </row>
    <row r="580" s="12" customFormat="1">
      <c r="B580" s="260"/>
      <c r="C580" s="261"/>
      <c r="D580" s="250" t="s">
        <v>398</v>
      </c>
      <c r="E580" s="262" t="s">
        <v>37</v>
      </c>
      <c r="F580" s="263" t="s">
        <v>401</v>
      </c>
      <c r="G580" s="261"/>
      <c r="H580" s="264">
        <v>97.867000000000004</v>
      </c>
      <c r="I580" s="265"/>
      <c r="J580" s="261"/>
      <c r="K580" s="261"/>
      <c r="L580" s="266"/>
      <c r="M580" s="267"/>
      <c r="N580" s="268"/>
      <c r="O580" s="268"/>
      <c r="P580" s="268"/>
      <c r="Q580" s="268"/>
      <c r="R580" s="268"/>
      <c r="S580" s="268"/>
      <c r="T580" s="269"/>
      <c r="AT580" s="270" t="s">
        <v>398</v>
      </c>
      <c r="AU580" s="270" t="s">
        <v>91</v>
      </c>
      <c r="AV580" s="12" t="s">
        <v>161</v>
      </c>
      <c r="AW580" s="12" t="s">
        <v>45</v>
      </c>
      <c r="AX580" s="12" t="s">
        <v>24</v>
      </c>
      <c r="AY580" s="270" t="s">
        <v>162</v>
      </c>
    </row>
    <row r="581" s="1" customFormat="1" ht="16.5" customHeight="1">
      <c r="B581" s="47"/>
      <c r="C581" s="192" t="s">
        <v>1181</v>
      </c>
      <c r="D581" s="192" t="s">
        <v>156</v>
      </c>
      <c r="E581" s="193" t="s">
        <v>1182</v>
      </c>
      <c r="F581" s="194" t="s">
        <v>1183</v>
      </c>
      <c r="G581" s="195" t="s">
        <v>159</v>
      </c>
      <c r="H581" s="196">
        <v>97.867000000000004</v>
      </c>
      <c r="I581" s="197"/>
      <c r="J581" s="198">
        <f>ROUND(I581*H581,2)</f>
        <v>0</v>
      </c>
      <c r="K581" s="194" t="s">
        <v>397</v>
      </c>
      <c r="L581" s="73"/>
      <c r="M581" s="199" t="s">
        <v>37</v>
      </c>
      <c r="N581" s="200" t="s">
        <v>53</v>
      </c>
      <c r="O581" s="48"/>
      <c r="P581" s="201">
        <f>O581*H581</f>
        <v>0</v>
      </c>
      <c r="Q581" s="201">
        <v>0</v>
      </c>
      <c r="R581" s="201">
        <f>Q581*H581</f>
        <v>0</v>
      </c>
      <c r="S581" s="201">
        <v>0</v>
      </c>
      <c r="T581" s="202">
        <f>S581*H581</f>
        <v>0</v>
      </c>
      <c r="AR581" s="24" t="s">
        <v>185</v>
      </c>
      <c r="AT581" s="24" t="s">
        <v>156</v>
      </c>
      <c r="AU581" s="24" t="s">
        <v>91</v>
      </c>
      <c r="AY581" s="24" t="s">
        <v>162</v>
      </c>
      <c r="BE581" s="203">
        <f>IF(N581="základní",J581,0)</f>
        <v>0</v>
      </c>
      <c r="BF581" s="203">
        <f>IF(N581="snížená",J581,0)</f>
        <v>0</v>
      </c>
      <c r="BG581" s="203">
        <f>IF(N581="zákl. přenesená",J581,0)</f>
        <v>0</v>
      </c>
      <c r="BH581" s="203">
        <f>IF(N581="sníž. přenesená",J581,0)</f>
        <v>0</v>
      </c>
      <c r="BI581" s="203">
        <f>IF(N581="nulová",J581,0)</f>
        <v>0</v>
      </c>
      <c r="BJ581" s="24" t="s">
        <v>24</v>
      </c>
      <c r="BK581" s="203">
        <f>ROUND(I581*H581,2)</f>
        <v>0</v>
      </c>
      <c r="BL581" s="24" t="s">
        <v>185</v>
      </c>
      <c r="BM581" s="24" t="s">
        <v>1184</v>
      </c>
    </row>
    <row r="582" s="1" customFormat="1" ht="16.5" customHeight="1">
      <c r="B582" s="47"/>
      <c r="C582" s="192" t="s">
        <v>754</v>
      </c>
      <c r="D582" s="192" t="s">
        <v>156</v>
      </c>
      <c r="E582" s="193" t="s">
        <v>1185</v>
      </c>
      <c r="F582" s="194" t="s">
        <v>1186</v>
      </c>
      <c r="G582" s="195" t="s">
        <v>196</v>
      </c>
      <c r="H582" s="196">
        <v>2.468</v>
      </c>
      <c r="I582" s="197"/>
      <c r="J582" s="198">
        <f>ROUND(I582*H582,2)</f>
        <v>0</v>
      </c>
      <c r="K582" s="194" t="s">
        <v>397</v>
      </c>
      <c r="L582" s="73"/>
      <c r="M582" s="199" t="s">
        <v>37</v>
      </c>
      <c r="N582" s="200" t="s">
        <v>53</v>
      </c>
      <c r="O582" s="48"/>
      <c r="P582" s="201">
        <f>O582*H582</f>
        <v>0</v>
      </c>
      <c r="Q582" s="201">
        <v>0</v>
      </c>
      <c r="R582" s="201">
        <f>Q582*H582</f>
        <v>0</v>
      </c>
      <c r="S582" s="201">
        <v>0</v>
      </c>
      <c r="T582" s="202">
        <f>S582*H582</f>
        <v>0</v>
      </c>
      <c r="AR582" s="24" t="s">
        <v>185</v>
      </c>
      <c r="AT582" s="24" t="s">
        <v>156</v>
      </c>
      <c r="AU582" s="24" t="s">
        <v>91</v>
      </c>
      <c r="AY582" s="24" t="s">
        <v>162</v>
      </c>
      <c r="BE582" s="203">
        <f>IF(N582="základní",J582,0)</f>
        <v>0</v>
      </c>
      <c r="BF582" s="203">
        <f>IF(N582="snížená",J582,0)</f>
        <v>0</v>
      </c>
      <c r="BG582" s="203">
        <f>IF(N582="zákl. přenesená",J582,0)</f>
        <v>0</v>
      </c>
      <c r="BH582" s="203">
        <f>IF(N582="sníž. přenesená",J582,0)</f>
        <v>0</v>
      </c>
      <c r="BI582" s="203">
        <f>IF(N582="nulová",J582,0)</f>
        <v>0</v>
      </c>
      <c r="BJ582" s="24" t="s">
        <v>24</v>
      </c>
      <c r="BK582" s="203">
        <f>ROUND(I582*H582,2)</f>
        <v>0</v>
      </c>
      <c r="BL582" s="24" t="s">
        <v>185</v>
      </c>
      <c r="BM582" s="24" t="s">
        <v>1187</v>
      </c>
    </row>
    <row r="583" s="10" customFormat="1" ht="29.88" customHeight="1">
      <c r="B583" s="232"/>
      <c r="C583" s="233"/>
      <c r="D583" s="234" t="s">
        <v>81</v>
      </c>
      <c r="E583" s="246" t="s">
        <v>1188</v>
      </c>
      <c r="F583" s="246" t="s">
        <v>1189</v>
      </c>
      <c r="G583" s="233"/>
      <c r="H583" s="233"/>
      <c r="I583" s="236"/>
      <c r="J583" s="247">
        <f>BK583</f>
        <v>0</v>
      </c>
      <c r="K583" s="233"/>
      <c r="L583" s="238"/>
      <c r="M583" s="239"/>
      <c r="N583" s="240"/>
      <c r="O583" s="240"/>
      <c r="P583" s="241">
        <f>SUM(P584:P586)</f>
        <v>0</v>
      </c>
      <c r="Q583" s="240"/>
      <c r="R583" s="241">
        <f>SUM(R584:R586)</f>
        <v>0</v>
      </c>
      <c r="S583" s="240"/>
      <c r="T583" s="242">
        <f>SUM(T584:T586)</f>
        <v>0</v>
      </c>
      <c r="AR583" s="243" t="s">
        <v>91</v>
      </c>
      <c r="AT583" s="244" t="s">
        <v>81</v>
      </c>
      <c r="AU583" s="244" t="s">
        <v>24</v>
      </c>
      <c r="AY583" s="243" t="s">
        <v>162</v>
      </c>
      <c r="BK583" s="245">
        <f>SUM(BK584:BK586)</f>
        <v>0</v>
      </c>
    </row>
    <row r="584" s="1" customFormat="1" ht="16.5" customHeight="1">
      <c r="B584" s="47"/>
      <c r="C584" s="192" t="s">
        <v>1190</v>
      </c>
      <c r="D584" s="192" t="s">
        <v>156</v>
      </c>
      <c r="E584" s="193" t="s">
        <v>1191</v>
      </c>
      <c r="F584" s="194" t="s">
        <v>1192</v>
      </c>
      <c r="G584" s="195" t="s">
        <v>159</v>
      </c>
      <c r="H584" s="196">
        <v>50.954000000000001</v>
      </c>
      <c r="I584" s="197"/>
      <c r="J584" s="198">
        <f>ROUND(I584*H584,2)</f>
        <v>0</v>
      </c>
      <c r="K584" s="194" t="s">
        <v>397</v>
      </c>
      <c r="L584" s="73"/>
      <c r="M584" s="199" t="s">
        <v>37</v>
      </c>
      <c r="N584" s="200" t="s">
        <v>53</v>
      </c>
      <c r="O584" s="48"/>
      <c r="P584" s="201">
        <f>O584*H584</f>
        <v>0</v>
      </c>
      <c r="Q584" s="201">
        <v>0</v>
      </c>
      <c r="R584" s="201">
        <f>Q584*H584</f>
        <v>0</v>
      </c>
      <c r="S584" s="201">
        <v>0</v>
      </c>
      <c r="T584" s="202">
        <f>S584*H584</f>
        <v>0</v>
      </c>
      <c r="AR584" s="24" t="s">
        <v>185</v>
      </c>
      <c r="AT584" s="24" t="s">
        <v>156</v>
      </c>
      <c r="AU584" s="24" t="s">
        <v>91</v>
      </c>
      <c r="AY584" s="24" t="s">
        <v>162</v>
      </c>
      <c r="BE584" s="203">
        <f>IF(N584="základní",J584,0)</f>
        <v>0</v>
      </c>
      <c r="BF584" s="203">
        <f>IF(N584="snížená",J584,0)</f>
        <v>0</v>
      </c>
      <c r="BG584" s="203">
        <f>IF(N584="zákl. přenesená",J584,0)</f>
        <v>0</v>
      </c>
      <c r="BH584" s="203">
        <f>IF(N584="sníž. přenesená",J584,0)</f>
        <v>0</v>
      </c>
      <c r="BI584" s="203">
        <f>IF(N584="nulová",J584,0)</f>
        <v>0</v>
      </c>
      <c r="BJ584" s="24" t="s">
        <v>24</v>
      </c>
      <c r="BK584" s="203">
        <f>ROUND(I584*H584,2)</f>
        <v>0</v>
      </c>
      <c r="BL584" s="24" t="s">
        <v>185</v>
      </c>
      <c r="BM584" s="24" t="s">
        <v>1193</v>
      </c>
    </row>
    <row r="585" s="11" customFormat="1">
      <c r="B585" s="248"/>
      <c r="C585" s="249"/>
      <c r="D585" s="250" t="s">
        <v>398</v>
      </c>
      <c r="E585" s="251" t="s">
        <v>37</v>
      </c>
      <c r="F585" s="252" t="s">
        <v>1194</v>
      </c>
      <c r="G585" s="249"/>
      <c r="H585" s="253">
        <v>50.954000000000001</v>
      </c>
      <c r="I585" s="254"/>
      <c r="J585" s="249"/>
      <c r="K585" s="249"/>
      <c r="L585" s="255"/>
      <c r="M585" s="256"/>
      <c r="N585" s="257"/>
      <c r="O585" s="257"/>
      <c r="P585" s="257"/>
      <c r="Q585" s="257"/>
      <c r="R585" s="257"/>
      <c r="S585" s="257"/>
      <c r="T585" s="258"/>
      <c r="AT585" s="259" t="s">
        <v>398</v>
      </c>
      <c r="AU585" s="259" t="s">
        <v>91</v>
      </c>
      <c r="AV585" s="11" t="s">
        <v>91</v>
      </c>
      <c r="AW585" s="11" t="s">
        <v>45</v>
      </c>
      <c r="AX585" s="11" t="s">
        <v>82</v>
      </c>
      <c r="AY585" s="259" t="s">
        <v>162</v>
      </c>
    </row>
    <row r="586" s="12" customFormat="1">
      <c r="B586" s="260"/>
      <c r="C586" s="261"/>
      <c r="D586" s="250" t="s">
        <v>398</v>
      </c>
      <c r="E586" s="262" t="s">
        <v>37</v>
      </c>
      <c r="F586" s="263" t="s">
        <v>401</v>
      </c>
      <c r="G586" s="261"/>
      <c r="H586" s="264">
        <v>50.954000000000001</v>
      </c>
      <c r="I586" s="265"/>
      <c r="J586" s="261"/>
      <c r="K586" s="261"/>
      <c r="L586" s="266"/>
      <c r="M586" s="267"/>
      <c r="N586" s="268"/>
      <c r="O586" s="268"/>
      <c r="P586" s="268"/>
      <c r="Q586" s="268"/>
      <c r="R586" s="268"/>
      <c r="S586" s="268"/>
      <c r="T586" s="269"/>
      <c r="AT586" s="270" t="s">
        <v>398</v>
      </c>
      <c r="AU586" s="270" t="s">
        <v>91</v>
      </c>
      <c r="AV586" s="12" t="s">
        <v>161</v>
      </c>
      <c r="AW586" s="12" t="s">
        <v>45</v>
      </c>
      <c r="AX586" s="12" t="s">
        <v>24</v>
      </c>
      <c r="AY586" s="270" t="s">
        <v>162</v>
      </c>
    </row>
    <row r="587" s="10" customFormat="1" ht="29.88" customHeight="1">
      <c r="B587" s="232"/>
      <c r="C587" s="233"/>
      <c r="D587" s="234" t="s">
        <v>81</v>
      </c>
      <c r="E587" s="246" t="s">
        <v>1195</v>
      </c>
      <c r="F587" s="246" t="s">
        <v>1196</v>
      </c>
      <c r="G587" s="233"/>
      <c r="H587" s="233"/>
      <c r="I587" s="236"/>
      <c r="J587" s="247">
        <f>BK587</f>
        <v>0</v>
      </c>
      <c r="K587" s="233"/>
      <c r="L587" s="238"/>
      <c r="M587" s="239"/>
      <c r="N587" s="240"/>
      <c r="O587" s="240"/>
      <c r="P587" s="241">
        <f>SUM(P588:P600)</f>
        <v>0</v>
      </c>
      <c r="Q587" s="240"/>
      <c r="R587" s="241">
        <f>SUM(R588:R600)</f>
        <v>0</v>
      </c>
      <c r="S587" s="240"/>
      <c r="T587" s="242">
        <f>SUM(T588:T600)</f>
        <v>0</v>
      </c>
      <c r="AR587" s="243" t="s">
        <v>91</v>
      </c>
      <c r="AT587" s="244" t="s">
        <v>81</v>
      </c>
      <c r="AU587" s="244" t="s">
        <v>24</v>
      </c>
      <c r="AY587" s="243" t="s">
        <v>162</v>
      </c>
      <c r="BK587" s="245">
        <f>SUM(BK588:BK600)</f>
        <v>0</v>
      </c>
    </row>
    <row r="588" s="1" customFormat="1" ht="25.5" customHeight="1">
      <c r="B588" s="47"/>
      <c r="C588" s="192" t="s">
        <v>757</v>
      </c>
      <c r="D588" s="192" t="s">
        <v>156</v>
      </c>
      <c r="E588" s="193" t="s">
        <v>1197</v>
      </c>
      <c r="F588" s="194" t="s">
        <v>1198</v>
      </c>
      <c r="G588" s="195" t="s">
        <v>159</v>
      </c>
      <c r="H588" s="196">
        <v>44.299999999999997</v>
      </c>
      <c r="I588" s="197"/>
      <c r="J588" s="198">
        <f>ROUND(I588*H588,2)</f>
        <v>0</v>
      </c>
      <c r="K588" s="194" t="s">
        <v>397</v>
      </c>
      <c r="L588" s="73"/>
      <c r="M588" s="199" t="s">
        <v>37</v>
      </c>
      <c r="N588" s="200" t="s">
        <v>53</v>
      </c>
      <c r="O588" s="48"/>
      <c r="P588" s="201">
        <f>O588*H588</f>
        <v>0</v>
      </c>
      <c r="Q588" s="201">
        <v>0</v>
      </c>
      <c r="R588" s="201">
        <f>Q588*H588</f>
        <v>0</v>
      </c>
      <c r="S588" s="201">
        <v>0</v>
      </c>
      <c r="T588" s="202">
        <f>S588*H588</f>
        <v>0</v>
      </c>
      <c r="AR588" s="24" t="s">
        <v>185</v>
      </c>
      <c r="AT588" s="24" t="s">
        <v>156</v>
      </c>
      <c r="AU588" s="24" t="s">
        <v>91</v>
      </c>
      <c r="AY588" s="24" t="s">
        <v>162</v>
      </c>
      <c r="BE588" s="203">
        <f>IF(N588="základní",J588,0)</f>
        <v>0</v>
      </c>
      <c r="BF588" s="203">
        <f>IF(N588="snížená",J588,0)</f>
        <v>0</v>
      </c>
      <c r="BG588" s="203">
        <f>IF(N588="zákl. přenesená",J588,0)</f>
        <v>0</v>
      </c>
      <c r="BH588" s="203">
        <f>IF(N588="sníž. přenesená",J588,0)</f>
        <v>0</v>
      </c>
      <c r="BI588" s="203">
        <f>IF(N588="nulová",J588,0)</f>
        <v>0</v>
      </c>
      <c r="BJ588" s="24" t="s">
        <v>24</v>
      </c>
      <c r="BK588" s="203">
        <f>ROUND(I588*H588,2)</f>
        <v>0</v>
      </c>
      <c r="BL588" s="24" t="s">
        <v>185</v>
      </c>
      <c r="BM588" s="24" t="s">
        <v>1199</v>
      </c>
    </row>
    <row r="589" s="13" customFormat="1">
      <c r="B589" s="271"/>
      <c r="C589" s="272"/>
      <c r="D589" s="250" t="s">
        <v>398</v>
      </c>
      <c r="E589" s="273" t="s">
        <v>37</v>
      </c>
      <c r="F589" s="274" t="s">
        <v>1200</v>
      </c>
      <c r="G589" s="272"/>
      <c r="H589" s="273" t="s">
        <v>37</v>
      </c>
      <c r="I589" s="275"/>
      <c r="J589" s="272"/>
      <c r="K589" s="272"/>
      <c r="L589" s="276"/>
      <c r="M589" s="277"/>
      <c r="N589" s="278"/>
      <c r="O589" s="278"/>
      <c r="P589" s="278"/>
      <c r="Q589" s="278"/>
      <c r="R589" s="278"/>
      <c r="S589" s="278"/>
      <c r="T589" s="279"/>
      <c r="AT589" s="280" t="s">
        <v>398</v>
      </c>
      <c r="AU589" s="280" t="s">
        <v>91</v>
      </c>
      <c r="AV589" s="13" t="s">
        <v>24</v>
      </c>
      <c r="AW589" s="13" t="s">
        <v>45</v>
      </c>
      <c r="AX589" s="13" t="s">
        <v>82</v>
      </c>
      <c r="AY589" s="280" t="s">
        <v>162</v>
      </c>
    </row>
    <row r="590" s="11" customFormat="1">
      <c r="B590" s="248"/>
      <c r="C590" s="249"/>
      <c r="D590" s="250" t="s">
        <v>398</v>
      </c>
      <c r="E590" s="251" t="s">
        <v>37</v>
      </c>
      <c r="F590" s="252" t="s">
        <v>1201</v>
      </c>
      <c r="G590" s="249"/>
      <c r="H590" s="253">
        <v>54.5</v>
      </c>
      <c r="I590" s="254"/>
      <c r="J590" s="249"/>
      <c r="K590" s="249"/>
      <c r="L590" s="255"/>
      <c r="M590" s="256"/>
      <c r="N590" s="257"/>
      <c r="O590" s="257"/>
      <c r="P590" s="257"/>
      <c r="Q590" s="257"/>
      <c r="R590" s="257"/>
      <c r="S590" s="257"/>
      <c r="T590" s="258"/>
      <c r="AT590" s="259" t="s">
        <v>398</v>
      </c>
      <c r="AU590" s="259" t="s">
        <v>91</v>
      </c>
      <c r="AV590" s="11" t="s">
        <v>91</v>
      </c>
      <c r="AW590" s="11" t="s">
        <v>45</v>
      </c>
      <c r="AX590" s="11" t="s">
        <v>82</v>
      </c>
      <c r="AY590" s="259" t="s">
        <v>162</v>
      </c>
    </row>
    <row r="591" s="11" customFormat="1">
      <c r="B591" s="248"/>
      <c r="C591" s="249"/>
      <c r="D591" s="250" t="s">
        <v>398</v>
      </c>
      <c r="E591" s="251" t="s">
        <v>37</v>
      </c>
      <c r="F591" s="252" t="s">
        <v>1202</v>
      </c>
      <c r="G591" s="249"/>
      <c r="H591" s="253">
        <v>-10.199999999999999</v>
      </c>
      <c r="I591" s="254"/>
      <c r="J591" s="249"/>
      <c r="K591" s="249"/>
      <c r="L591" s="255"/>
      <c r="M591" s="256"/>
      <c r="N591" s="257"/>
      <c r="O591" s="257"/>
      <c r="P591" s="257"/>
      <c r="Q591" s="257"/>
      <c r="R591" s="257"/>
      <c r="S591" s="257"/>
      <c r="T591" s="258"/>
      <c r="AT591" s="259" t="s">
        <v>398</v>
      </c>
      <c r="AU591" s="259" t="s">
        <v>91</v>
      </c>
      <c r="AV591" s="11" t="s">
        <v>91</v>
      </c>
      <c r="AW591" s="11" t="s">
        <v>45</v>
      </c>
      <c r="AX591" s="11" t="s">
        <v>82</v>
      </c>
      <c r="AY591" s="259" t="s">
        <v>162</v>
      </c>
    </row>
    <row r="592" s="12" customFormat="1">
      <c r="B592" s="260"/>
      <c r="C592" s="261"/>
      <c r="D592" s="250" t="s">
        <v>398</v>
      </c>
      <c r="E592" s="262" t="s">
        <v>37</v>
      </c>
      <c r="F592" s="263" t="s">
        <v>401</v>
      </c>
      <c r="G592" s="261"/>
      <c r="H592" s="264">
        <v>44.299999999999997</v>
      </c>
      <c r="I592" s="265"/>
      <c r="J592" s="261"/>
      <c r="K592" s="261"/>
      <c r="L592" s="266"/>
      <c r="M592" s="267"/>
      <c r="N592" s="268"/>
      <c r="O592" s="268"/>
      <c r="P592" s="268"/>
      <c r="Q592" s="268"/>
      <c r="R592" s="268"/>
      <c r="S592" s="268"/>
      <c r="T592" s="269"/>
      <c r="AT592" s="270" t="s">
        <v>398</v>
      </c>
      <c r="AU592" s="270" t="s">
        <v>91</v>
      </c>
      <c r="AV592" s="12" t="s">
        <v>161</v>
      </c>
      <c r="AW592" s="12" t="s">
        <v>45</v>
      </c>
      <c r="AX592" s="12" t="s">
        <v>24</v>
      </c>
      <c r="AY592" s="270" t="s">
        <v>162</v>
      </c>
    </row>
    <row r="593" s="1" customFormat="1" ht="16.5" customHeight="1">
      <c r="B593" s="47"/>
      <c r="C593" s="204" t="s">
        <v>1203</v>
      </c>
      <c r="D593" s="204" t="s">
        <v>261</v>
      </c>
      <c r="E593" s="205" t="s">
        <v>1204</v>
      </c>
      <c r="F593" s="206" t="s">
        <v>1205</v>
      </c>
      <c r="G593" s="207" t="s">
        <v>159</v>
      </c>
      <c r="H593" s="208">
        <v>48.729999999999997</v>
      </c>
      <c r="I593" s="209"/>
      <c r="J593" s="210">
        <f>ROUND(I593*H593,2)</f>
        <v>0</v>
      </c>
      <c r="K593" s="206" t="s">
        <v>397</v>
      </c>
      <c r="L593" s="211"/>
      <c r="M593" s="212" t="s">
        <v>37</v>
      </c>
      <c r="N593" s="213" t="s">
        <v>53</v>
      </c>
      <c r="O593" s="48"/>
      <c r="P593" s="201">
        <f>O593*H593</f>
        <v>0</v>
      </c>
      <c r="Q593" s="201">
        <v>0</v>
      </c>
      <c r="R593" s="201">
        <f>Q593*H593</f>
        <v>0</v>
      </c>
      <c r="S593" s="201">
        <v>0</v>
      </c>
      <c r="T593" s="202">
        <f>S593*H593</f>
        <v>0</v>
      </c>
      <c r="AR593" s="24" t="s">
        <v>214</v>
      </c>
      <c r="AT593" s="24" t="s">
        <v>261</v>
      </c>
      <c r="AU593" s="24" t="s">
        <v>91</v>
      </c>
      <c r="AY593" s="24" t="s">
        <v>162</v>
      </c>
      <c r="BE593" s="203">
        <f>IF(N593="základní",J593,0)</f>
        <v>0</v>
      </c>
      <c r="BF593" s="203">
        <f>IF(N593="snížená",J593,0)</f>
        <v>0</v>
      </c>
      <c r="BG593" s="203">
        <f>IF(N593="zákl. přenesená",J593,0)</f>
        <v>0</v>
      </c>
      <c r="BH593" s="203">
        <f>IF(N593="sníž. přenesená",J593,0)</f>
        <v>0</v>
      </c>
      <c r="BI593" s="203">
        <f>IF(N593="nulová",J593,0)</f>
        <v>0</v>
      </c>
      <c r="BJ593" s="24" t="s">
        <v>24</v>
      </c>
      <c r="BK593" s="203">
        <f>ROUND(I593*H593,2)</f>
        <v>0</v>
      </c>
      <c r="BL593" s="24" t="s">
        <v>185</v>
      </c>
      <c r="BM593" s="24" t="s">
        <v>1206</v>
      </c>
    </row>
    <row r="594" s="1" customFormat="1" ht="16.5" customHeight="1">
      <c r="B594" s="47"/>
      <c r="C594" s="192" t="s">
        <v>762</v>
      </c>
      <c r="D594" s="192" t="s">
        <v>156</v>
      </c>
      <c r="E594" s="193" t="s">
        <v>1207</v>
      </c>
      <c r="F594" s="194" t="s">
        <v>1208</v>
      </c>
      <c r="G594" s="195" t="s">
        <v>159</v>
      </c>
      <c r="H594" s="196">
        <v>44.299999999999997</v>
      </c>
      <c r="I594" s="197"/>
      <c r="J594" s="198">
        <f>ROUND(I594*H594,2)</f>
        <v>0</v>
      </c>
      <c r="K594" s="194" t="s">
        <v>397</v>
      </c>
      <c r="L594" s="73"/>
      <c r="M594" s="199" t="s">
        <v>37</v>
      </c>
      <c r="N594" s="200" t="s">
        <v>53</v>
      </c>
      <c r="O594" s="48"/>
      <c r="P594" s="201">
        <f>O594*H594</f>
        <v>0</v>
      </c>
      <c r="Q594" s="201">
        <v>0</v>
      </c>
      <c r="R594" s="201">
        <f>Q594*H594</f>
        <v>0</v>
      </c>
      <c r="S594" s="201">
        <v>0</v>
      </c>
      <c r="T594" s="202">
        <f>S594*H594</f>
        <v>0</v>
      </c>
      <c r="AR594" s="24" t="s">
        <v>185</v>
      </c>
      <c r="AT594" s="24" t="s">
        <v>156</v>
      </c>
      <c r="AU594" s="24" t="s">
        <v>91</v>
      </c>
      <c r="AY594" s="24" t="s">
        <v>162</v>
      </c>
      <c r="BE594" s="203">
        <f>IF(N594="základní",J594,0)</f>
        <v>0</v>
      </c>
      <c r="BF594" s="203">
        <f>IF(N594="snížená",J594,0)</f>
        <v>0</v>
      </c>
      <c r="BG594" s="203">
        <f>IF(N594="zákl. přenesená",J594,0)</f>
        <v>0</v>
      </c>
      <c r="BH594" s="203">
        <f>IF(N594="sníž. přenesená",J594,0)</f>
        <v>0</v>
      </c>
      <c r="BI594" s="203">
        <f>IF(N594="nulová",J594,0)</f>
        <v>0</v>
      </c>
      <c r="BJ594" s="24" t="s">
        <v>24</v>
      </c>
      <c r="BK594" s="203">
        <f>ROUND(I594*H594,2)</f>
        <v>0</v>
      </c>
      <c r="BL594" s="24" t="s">
        <v>185</v>
      </c>
      <c r="BM594" s="24" t="s">
        <v>1209</v>
      </c>
    </row>
    <row r="595" s="1" customFormat="1" ht="25.5" customHeight="1">
      <c r="B595" s="47"/>
      <c r="C595" s="192" t="s">
        <v>1210</v>
      </c>
      <c r="D595" s="192" t="s">
        <v>156</v>
      </c>
      <c r="E595" s="193" t="s">
        <v>1211</v>
      </c>
      <c r="F595" s="194" t="s">
        <v>1212</v>
      </c>
      <c r="G595" s="195" t="s">
        <v>159</v>
      </c>
      <c r="H595" s="196">
        <v>43.162999999999997</v>
      </c>
      <c r="I595" s="197"/>
      <c r="J595" s="198">
        <f>ROUND(I595*H595,2)</f>
        <v>0</v>
      </c>
      <c r="K595" s="194" t="s">
        <v>397</v>
      </c>
      <c r="L595" s="73"/>
      <c r="M595" s="199" t="s">
        <v>37</v>
      </c>
      <c r="N595" s="200" t="s">
        <v>53</v>
      </c>
      <c r="O595" s="48"/>
      <c r="P595" s="201">
        <f>O595*H595</f>
        <v>0</v>
      </c>
      <c r="Q595" s="201">
        <v>0</v>
      </c>
      <c r="R595" s="201">
        <f>Q595*H595</f>
        <v>0</v>
      </c>
      <c r="S595" s="201">
        <v>0</v>
      </c>
      <c r="T595" s="202">
        <f>S595*H595</f>
        <v>0</v>
      </c>
      <c r="AR595" s="24" t="s">
        <v>185</v>
      </c>
      <c r="AT595" s="24" t="s">
        <v>156</v>
      </c>
      <c r="AU595" s="24" t="s">
        <v>91</v>
      </c>
      <c r="AY595" s="24" t="s">
        <v>162</v>
      </c>
      <c r="BE595" s="203">
        <f>IF(N595="základní",J595,0)</f>
        <v>0</v>
      </c>
      <c r="BF595" s="203">
        <f>IF(N595="snížená",J595,0)</f>
        <v>0</v>
      </c>
      <c r="BG595" s="203">
        <f>IF(N595="zákl. přenesená",J595,0)</f>
        <v>0</v>
      </c>
      <c r="BH595" s="203">
        <f>IF(N595="sníž. přenesená",J595,0)</f>
        <v>0</v>
      </c>
      <c r="BI595" s="203">
        <f>IF(N595="nulová",J595,0)</f>
        <v>0</v>
      </c>
      <c r="BJ595" s="24" t="s">
        <v>24</v>
      </c>
      <c r="BK595" s="203">
        <f>ROUND(I595*H595,2)</f>
        <v>0</v>
      </c>
      <c r="BL595" s="24" t="s">
        <v>185</v>
      </c>
      <c r="BM595" s="24" t="s">
        <v>1213</v>
      </c>
    </row>
    <row r="596" s="11" customFormat="1">
      <c r="B596" s="248"/>
      <c r="C596" s="249"/>
      <c r="D596" s="250" t="s">
        <v>398</v>
      </c>
      <c r="E596" s="251" t="s">
        <v>37</v>
      </c>
      <c r="F596" s="252" t="s">
        <v>1214</v>
      </c>
      <c r="G596" s="249"/>
      <c r="H596" s="253">
        <v>2.8220000000000001</v>
      </c>
      <c r="I596" s="254"/>
      <c r="J596" s="249"/>
      <c r="K596" s="249"/>
      <c r="L596" s="255"/>
      <c r="M596" s="256"/>
      <c r="N596" s="257"/>
      <c r="O596" s="257"/>
      <c r="P596" s="257"/>
      <c r="Q596" s="257"/>
      <c r="R596" s="257"/>
      <c r="S596" s="257"/>
      <c r="T596" s="258"/>
      <c r="AT596" s="259" t="s">
        <v>398</v>
      </c>
      <c r="AU596" s="259" t="s">
        <v>91</v>
      </c>
      <c r="AV596" s="11" t="s">
        <v>91</v>
      </c>
      <c r="AW596" s="11" t="s">
        <v>45</v>
      </c>
      <c r="AX596" s="11" t="s">
        <v>82</v>
      </c>
      <c r="AY596" s="259" t="s">
        <v>162</v>
      </c>
    </row>
    <row r="597" s="11" customFormat="1">
      <c r="B597" s="248"/>
      <c r="C597" s="249"/>
      <c r="D597" s="250" t="s">
        <v>398</v>
      </c>
      <c r="E597" s="251" t="s">
        <v>37</v>
      </c>
      <c r="F597" s="252" t="s">
        <v>1215</v>
      </c>
      <c r="G597" s="249"/>
      <c r="H597" s="253">
        <v>40.341000000000001</v>
      </c>
      <c r="I597" s="254"/>
      <c r="J597" s="249"/>
      <c r="K597" s="249"/>
      <c r="L597" s="255"/>
      <c r="M597" s="256"/>
      <c r="N597" s="257"/>
      <c r="O597" s="257"/>
      <c r="P597" s="257"/>
      <c r="Q597" s="257"/>
      <c r="R597" s="257"/>
      <c r="S597" s="257"/>
      <c r="T597" s="258"/>
      <c r="AT597" s="259" t="s">
        <v>398</v>
      </c>
      <c r="AU597" s="259" t="s">
        <v>91</v>
      </c>
      <c r="AV597" s="11" t="s">
        <v>91</v>
      </c>
      <c r="AW597" s="11" t="s">
        <v>45</v>
      </c>
      <c r="AX597" s="11" t="s">
        <v>82</v>
      </c>
      <c r="AY597" s="259" t="s">
        <v>162</v>
      </c>
    </row>
    <row r="598" s="12" customFormat="1">
      <c r="B598" s="260"/>
      <c r="C598" s="261"/>
      <c r="D598" s="250" t="s">
        <v>398</v>
      </c>
      <c r="E598" s="262" t="s">
        <v>37</v>
      </c>
      <c r="F598" s="263" t="s">
        <v>401</v>
      </c>
      <c r="G598" s="261"/>
      <c r="H598" s="264">
        <v>43.162999999999997</v>
      </c>
      <c r="I598" s="265"/>
      <c r="J598" s="261"/>
      <c r="K598" s="261"/>
      <c r="L598" s="266"/>
      <c r="M598" s="267"/>
      <c r="N598" s="268"/>
      <c r="O598" s="268"/>
      <c r="P598" s="268"/>
      <c r="Q598" s="268"/>
      <c r="R598" s="268"/>
      <c r="S598" s="268"/>
      <c r="T598" s="269"/>
      <c r="AT598" s="270" t="s">
        <v>398</v>
      </c>
      <c r="AU598" s="270" t="s">
        <v>91</v>
      </c>
      <c r="AV598" s="12" t="s">
        <v>161</v>
      </c>
      <c r="AW598" s="12" t="s">
        <v>45</v>
      </c>
      <c r="AX598" s="12" t="s">
        <v>24</v>
      </c>
      <c r="AY598" s="270" t="s">
        <v>162</v>
      </c>
    </row>
    <row r="599" s="1" customFormat="1" ht="16.5" customHeight="1">
      <c r="B599" s="47"/>
      <c r="C599" s="204" t="s">
        <v>768</v>
      </c>
      <c r="D599" s="204" t="s">
        <v>261</v>
      </c>
      <c r="E599" s="205" t="s">
        <v>1216</v>
      </c>
      <c r="F599" s="206" t="s">
        <v>1217</v>
      </c>
      <c r="G599" s="207" t="s">
        <v>159</v>
      </c>
      <c r="H599" s="208">
        <v>47.478999999999999</v>
      </c>
      <c r="I599" s="209"/>
      <c r="J599" s="210">
        <f>ROUND(I599*H599,2)</f>
        <v>0</v>
      </c>
      <c r="K599" s="206" t="s">
        <v>397</v>
      </c>
      <c r="L599" s="211"/>
      <c r="M599" s="212" t="s">
        <v>37</v>
      </c>
      <c r="N599" s="213" t="s">
        <v>53</v>
      </c>
      <c r="O599" s="48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4" t="s">
        <v>214</v>
      </c>
      <c r="AT599" s="24" t="s">
        <v>261</v>
      </c>
      <c r="AU599" s="24" t="s">
        <v>91</v>
      </c>
      <c r="AY599" s="24" t="s">
        <v>162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4" t="s">
        <v>24</v>
      </c>
      <c r="BK599" s="203">
        <f>ROUND(I599*H599,2)</f>
        <v>0</v>
      </c>
      <c r="BL599" s="24" t="s">
        <v>185</v>
      </c>
      <c r="BM599" s="24" t="s">
        <v>1218</v>
      </c>
    </row>
    <row r="600" s="1" customFormat="1" ht="16.5" customHeight="1">
      <c r="B600" s="47"/>
      <c r="C600" s="192" t="s">
        <v>1219</v>
      </c>
      <c r="D600" s="192" t="s">
        <v>156</v>
      </c>
      <c r="E600" s="193" t="s">
        <v>1220</v>
      </c>
      <c r="F600" s="194" t="s">
        <v>1221</v>
      </c>
      <c r="G600" s="195" t="s">
        <v>196</v>
      </c>
      <c r="H600" s="196">
        <v>0.84599999999999997</v>
      </c>
      <c r="I600" s="197"/>
      <c r="J600" s="198">
        <f>ROUND(I600*H600,2)</f>
        <v>0</v>
      </c>
      <c r="K600" s="194" t="s">
        <v>397</v>
      </c>
      <c r="L600" s="73"/>
      <c r="M600" s="199" t="s">
        <v>37</v>
      </c>
      <c r="N600" s="200" t="s">
        <v>53</v>
      </c>
      <c r="O600" s="48"/>
      <c r="P600" s="201">
        <f>O600*H600</f>
        <v>0</v>
      </c>
      <c r="Q600" s="201">
        <v>0</v>
      </c>
      <c r="R600" s="201">
        <f>Q600*H600</f>
        <v>0</v>
      </c>
      <c r="S600" s="201">
        <v>0</v>
      </c>
      <c r="T600" s="202">
        <f>S600*H600</f>
        <v>0</v>
      </c>
      <c r="AR600" s="24" t="s">
        <v>185</v>
      </c>
      <c r="AT600" s="24" t="s">
        <v>156</v>
      </c>
      <c r="AU600" s="24" t="s">
        <v>91</v>
      </c>
      <c r="AY600" s="24" t="s">
        <v>162</v>
      </c>
      <c r="BE600" s="203">
        <f>IF(N600="základní",J600,0)</f>
        <v>0</v>
      </c>
      <c r="BF600" s="203">
        <f>IF(N600="snížená",J600,0)</f>
        <v>0</v>
      </c>
      <c r="BG600" s="203">
        <f>IF(N600="zákl. přenesená",J600,0)</f>
        <v>0</v>
      </c>
      <c r="BH600" s="203">
        <f>IF(N600="sníž. přenesená",J600,0)</f>
        <v>0</v>
      </c>
      <c r="BI600" s="203">
        <f>IF(N600="nulová",J600,0)</f>
        <v>0</v>
      </c>
      <c r="BJ600" s="24" t="s">
        <v>24</v>
      </c>
      <c r="BK600" s="203">
        <f>ROUND(I600*H600,2)</f>
        <v>0</v>
      </c>
      <c r="BL600" s="24" t="s">
        <v>185</v>
      </c>
      <c r="BM600" s="24" t="s">
        <v>1222</v>
      </c>
    </row>
    <row r="601" s="10" customFormat="1" ht="29.88" customHeight="1">
      <c r="B601" s="232"/>
      <c r="C601" s="233"/>
      <c r="D601" s="234" t="s">
        <v>81</v>
      </c>
      <c r="E601" s="246" t="s">
        <v>1223</v>
      </c>
      <c r="F601" s="246" t="s">
        <v>1224</v>
      </c>
      <c r="G601" s="233"/>
      <c r="H601" s="233"/>
      <c r="I601" s="236"/>
      <c r="J601" s="247">
        <f>BK601</f>
        <v>0</v>
      </c>
      <c r="K601" s="233"/>
      <c r="L601" s="238"/>
      <c r="M601" s="239"/>
      <c r="N601" s="240"/>
      <c r="O601" s="240"/>
      <c r="P601" s="241">
        <f>SUM(P602:P614)</f>
        <v>0</v>
      </c>
      <c r="Q601" s="240"/>
      <c r="R601" s="241">
        <f>SUM(R602:R614)</f>
        <v>0</v>
      </c>
      <c r="S601" s="240"/>
      <c r="T601" s="242">
        <f>SUM(T602:T614)</f>
        <v>0</v>
      </c>
      <c r="AR601" s="243" t="s">
        <v>91</v>
      </c>
      <c r="AT601" s="244" t="s">
        <v>81</v>
      </c>
      <c r="AU601" s="244" t="s">
        <v>24</v>
      </c>
      <c r="AY601" s="243" t="s">
        <v>162</v>
      </c>
      <c r="BK601" s="245">
        <f>SUM(BK602:BK614)</f>
        <v>0</v>
      </c>
    </row>
    <row r="602" s="1" customFormat="1" ht="16.5" customHeight="1">
      <c r="B602" s="47"/>
      <c r="C602" s="192" t="s">
        <v>772</v>
      </c>
      <c r="D602" s="192" t="s">
        <v>156</v>
      </c>
      <c r="E602" s="193" t="s">
        <v>1225</v>
      </c>
      <c r="F602" s="194" t="s">
        <v>1226</v>
      </c>
      <c r="G602" s="195" t="s">
        <v>159</v>
      </c>
      <c r="H602" s="196">
        <v>44.399999999999999</v>
      </c>
      <c r="I602" s="197"/>
      <c r="J602" s="198">
        <f>ROUND(I602*H602,2)</f>
        <v>0</v>
      </c>
      <c r="K602" s="194" t="s">
        <v>397</v>
      </c>
      <c r="L602" s="73"/>
      <c r="M602" s="199" t="s">
        <v>37</v>
      </c>
      <c r="N602" s="200" t="s">
        <v>53</v>
      </c>
      <c r="O602" s="48"/>
      <c r="P602" s="201">
        <f>O602*H602</f>
        <v>0</v>
      </c>
      <c r="Q602" s="201">
        <v>0</v>
      </c>
      <c r="R602" s="201">
        <f>Q602*H602</f>
        <v>0</v>
      </c>
      <c r="S602" s="201">
        <v>0</v>
      </c>
      <c r="T602" s="202">
        <f>S602*H602</f>
        <v>0</v>
      </c>
      <c r="AR602" s="24" t="s">
        <v>185</v>
      </c>
      <c r="AT602" s="24" t="s">
        <v>156</v>
      </c>
      <c r="AU602" s="24" t="s">
        <v>91</v>
      </c>
      <c r="AY602" s="24" t="s">
        <v>162</v>
      </c>
      <c r="BE602" s="203">
        <f>IF(N602="základní",J602,0)</f>
        <v>0</v>
      </c>
      <c r="BF602" s="203">
        <f>IF(N602="snížená",J602,0)</f>
        <v>0</v>
      </c>
      <c r="BG602" s="203">
        <f>IF(N602="zákl. přenesená",J602,0)</f>
        <v>0</v>
      </c>
      <c r="BH602" s="203">
        <f>IF(N602="sníž. přenesená",J602,0)</f>
        <v>0</v>
      </c>
      <c r="BI602" s="203">
        <f>IF(N602="nulová",J602,0)</f>
        <v>0</v>
      </c>
      <c r="BJ602" s="24" t="s">
        <v>24</v>
      </c>
      <c r="BK602" s="203">
        <f>ROUND(I602*H602,2)</f>
        <v>0</v>
      </c>
      <c r="BL602" s="24" t="s">
        <v>185</v>
      </c>
      <c r="BM602" s="24" t="s">
        <v>1227</v>
      </c>
    </row>
    <row r="603" s="13" customFormat="1">
      <c r="B603" s="271"/>
      <c r="C603" s="272"/>
      <c r="D603" s="250" t="s">
        <v>398</v>
      </c>
      <c r="E603" s="273" t="s">
        <v>37</v>
      </c>
      <c r="F603" s="274" t="s">
        <v>1228</v>
      </c>
      <c r="G603" s="272"/>
      <c r="H603" s="273" t="s">
        <v>37</v>
      </c>
      <c r="I603" s="275"/>
      <c r="J603" s="272"/>
      <c r="K603" s="272"/>
      <c r="L603" s="276"/>
      <c r="M603" s="277"/>
      <c r="N603" s="278"/>
      <c r="O603" s="278"/>
      <c r="P603" s="278"/>
      <c r="Q603" s="278"/>
      <c r="R603" s="278"/>
      <c r="S603" s="278"/>
      <c r="T603" s="279"/>
      <c r="AT603" s="280" t="s">
        <v>398</v>
      </c>
      <c r="AU603" s="280" t="s">
        <v>91</v>
      </c>
      <c r="AV603" s="13" t="s">
        <v>24</v>
      </c>
      <c r="AW603" s="13" t="s">
        <v>45</v>
      </c>
      <c r="AX603" s="13" t="s">
        <v>82</v>
      </c>
      <c r="AY603" s="280" t="s">
        <v>162</v>
      </c>
    </row>
    <row r="604" s="11" customFormat="1">
      <c r="B604" s="248"/>
      <c r="C604" s="249"/>
      <c r="D604" s="250" t="s">
        <v>398</v>
      </c>
      <c r="E604" s="251" t="s">
        <v>37</v>
      </c>
      <c r="F604" s="252" t="s">
        <v>1229</v>
      </c>
      <c r="G604" s="249"/>
      <c r="H604" s="253">
        <v>44.399999999999999</v>
      </c>
      <c r="I604" s="254"/>
      <c r="J604" s="249"/>
      <c r="K604" s="249"/>
      <c r="L604" s="255"/>
      <c r="M604" s="256"/>
      <c r="N604" s="257"/>
      <c r="O604" s="257"/>
      <c r="P604" s="257"/>
      <c r="Q604" s="257"/>
      <c r="R604" s="257"/>
      <c r="S604" s="257"/>
      <c r="T604" s="258"/>
      <c r="AT604" s="259" t="s">
        <v>398</v>
      </c>
      <c r="AU604" s="259" t="s">
        <v>91</v>
      </c>
      <c r="AV604" s="11" t="s">
        <v>91</v>
      </c>
      <c r="AW604" s="11" t="s">
        <v>45</v>
      </c>
      <c r="AX604" s="11" t="s">
        <v>82</v>
      </c>
      <c r="AY604" s="259" t="s">
        <v>162</v>
      </c>
    </row>
    <row r="605" s="12" customFormat="1">
      <c r="B605" s="260"/>
      <c r="C605" s="261"/>
      <c r="D605" s="250" t="s">
        <v>398</v>
      </c>
      <c r="E605" s="262" t="s">
        <v>37</v>
      </c>
      <c r="F605" s="263" t="s">
        <v>401</v>
      </c>
      <c r="G605" s="261"/>
      <c r="H605" s="264">
        <v>44.399999999999999</v>
      </c>
      <c r="I605" s="265"/>
      <c r="J605" s="261"/>
      <c r="K605" s="261"/>
      <c r="L605" s="266"/>
      <c r="M605" s="267"/>
      <c r="N605" s="268"/>
      <c r="O605" s="268"/>
      <c r="P605" s="268"/>
      <c r="Q605" s="268"/>
      <c r="R605" s="268"/>
      <c r="S605" s="268"/>
      <c r="T605" s="269"/>
      <c r="AT605" s="270" t="s">
        <v>398</v>
      </c>
      <c r="AU605" s="270" t="s">
        <v>91</v>
      </c>
      <c r="AV605" s="12" t="s">
        <v>161</v>
      </c>
      <c r="AW605" s="12" t="s">
        <v>45</v>
      </c>
      <c r="AX605" s="12" t="s">
        <v>24</v>
      </c>
      <c r="AY605" s="270" t="s">
        <v>162</v>
      </c>
    </row>
    <row r="606" s="1" customFormat="1" ht="16.5" customHeight="1">
      <c r="B606" s="47"/>
      <c r="C606" s="192" t="s">
        <v>1230</v>
      </c>
      <c r="D606" s="192" t="s">
        <v>156</v>
      </c>
      <c r="E606" s="193" t="s">
        <v>1231</v>
      </c>
      <c r="F606" s="194" t="s">
        <v>1232</v>
      </c>
      <c r="G606" s="195" t="s">
        <v>159</v>
      </c>
      <c r="H606" s="196">
        <v>5.75</v>
      </c>
      <c r="I606" s="197"/>
      <c r="J606" s="198">
        <f>ROUND(I606*H606,2)</f>
        <v>0</v>
      </c>
      <c r="K606" s="194" t="s">
        <v>397</v>
      </c>
      <c r="L606" s="73"/>
      <c r="M606" s="199" t="s">
        <v>37</v>
      </c>
      <c r="N606" s="200" t="s">
        <v>53</v>
      </c>
      <c r="O606" s="48"/>
      <c r="P606" s="201">
        <f>O606*H606</f>
        <v>0</v>
      </c>
      <c r="Q606" s="201">
        <v>0</v>
      </c>
      <c r="R606" s="201">
        <f>Q606*H606</f>
        <v>0</v>
      </c>
      <c r="S606" s="201">
        <v>0</v>
      </c>
      <c r="T606" s="202">
        <f>S606*H606</f>
        <v>0</v>
      </c>
      <c r="AR606" s="24" t="s">
        <v>185</v>
      </c>
      <c r="AT606" s="24" t="s">
        <v>156</v>
      </c>
      <c r="AU606" s="24" t="s">
        <v>91</v>
      </c>
      <c r="AY606" s="24" t="s">
        <v>162</v>
      </c>
      <c r="BE606" s="203">
        <f>IF(N606="základní",J606,0)</f>
        <v>0</v>
      </c>
      <c r="BF606" s="203">
        <f>IF(N606="snížená",J606,0)</f>
        <v>0</v>
      </c>
      <c r="BG606" s="203">
        <f>IF(N606="zákl. přenesená",J606,0)</f>
        <v>0</v>
      </c>
      <c r="BH606" s="203">
        <f>IF(N606="sníž. přenesená",J606,0)</f>
        <v>0</v>
      </c>
      <c r="BI606" s="203">
        <f>IF(N606="nulová",J606,0)</f>
        <v>0</v>
      </c>
      <c r="BJ606" s="24" t="s">
        <v>24</v>
      </c>
      <c r="BK606" s="203">
        <f>ROUND(I606*H606,2)</f>
        <v>0</v>
      </c>
      <c r="BL606" s="24" t="s">
        <v>185</v>
      </c>
      <c r="BM606" s="24" t="s">
        <v>1233</v>
      </c>
    </row>
    <row r="607" s="13" customFormat="1">
      <c r="B607" s="271"/>
      <c r="C607" s="272"/>
      <c r="D607" s="250" t="s">
        <v>398</v>
      </c>
      <c r="E607" s="273" t="s">
        <v>37</v>
      </c>
      <c r="F607" s="274" t="s">
        <v>1234</v>
      </c>
      <c r="G607" s="272"/>
      <c r="H607" s="273" t="s">
        <v>37</v>
      </c>
      <c r="I607" s="275"/>
      <c r="J607" s="272"/>
      <c r="K607" s="272"/>
      <c r="L607" s="276"/>
      <c r="M607" s="277"/>
      <c r="N607" s="278"/>
      <c r="O607" s="278"/>
      <c r="P607" s="278"/>
      <c r="Q607" s="278"/>
      <c r="R607" s="278"/>
      <c r="S607" s="278"/>
      <c r="T607" s="279"/>
      <c r="AT607" s="280" t="s">
        <v>398</v>
      </c>
      <c r="AU607" s="280" t="s">
        <v>91</v>
      </c>
      <c r="AV607" s="13" t="s">
        <v>24</v>
      </c>
      <c r="AW607" s="13" t="s">
        <v>45</v>
      </c>
      <c r="AX607" s="13" t="s">
        <v>82</v>
      </c>
      <c r="AY607" s="280" t="s">
        <v>162</v>
      </c>
    </row>
    <row r="608" s="11" customFormat="1">
      <c r="B608" s="248"/>
      <c r="C608" s="249"/>
      <c r="D608" s="250" t="s">
        <v>398</v>
      </c>
      <c r="E608" s="251" t="s">
        <v>37</v>
      </c>
      <c r="F608" s="252" t="s">
        <v>1235</v>
      </c>
      <c r="G608" s="249"/>
      <c r="H608" s="253">
        <v>5.75</v>
      </c>
      <c r="I608" s="254"/>
      <c r="J608" s="249"/>
      <c r="K608" s="249"/>
      <c r="L608" s="255"/>
      <c r="M608" s="256"/>
      <c r="N608" s="257"/>
      <c r="O608" s="257"/>
      <c r="P608" s="257"/>
      <c r="Q608" s="257"/>
      <c r="R608" s="257"/>
      <c r="S608" s="257"/>
      <c r="T608" s="258"/>
      <c r="AT608" s="259" t="s">
        <v>398</v>
      </c>
      <c r="AU608" s="259" t="s">
        <v>91</v>
      </c>
      <c r="AV608" s="11" t="s">
        <v>91</v>
      </c>
      <c r="AW608" s="11" t="s">
        <v>45</v>
      </c>
      <c r="AX608" s="11" t="s">
        <v>82</v>
      </c>
      <c r="AY608" s="259" t="s">
        <v>162</v>
      </c>
    </row>
    <row r="609" s="12" customFormat="1">
      <c r="B609" s="260"/>
      <c r="C609" s="261"/>
      <c r="D609" s="250" t="s">
        <v>398</v>
      </c>
      <c r="E609" s="262" t="s">
        <v>37</v>
      </c>
      <c r="F609" s="263" t="s">
        <v>401</v>
      </c>
      <c r="G609" s="261"/>
      <c r="H609" s="264">
        <v>5.75</v>
      </c>
      <c r="I609" s="265"/>
      <c r="J609" s="261"/>
      <c r="K609" s="261"/>
      <c r="L609" s="266"/>
      <c r="M609" s="267"/>
      <c r="N609" s="268"/>
      <c r="O609" s="268"/>
      <c r="P609" s="268"/>
      <c r="Q609" s="268"/>
      <c r="R609" s="268"/>
      <c r="S609" s="268"/>
      <c r="T609" s="269"/>
      <c r="AT609" s="270" t="s">
        <v>398</v>
      </c>
      <c r="AU609" s="270" t="s">
        <v>91</v>
      </c>
      <c r="AV609" s="12" t="s">
        <v>161</v>
      </c>
      <c r="AW609" s="12" t="s">
        <v>45</v>
      </c>
      <c r="AX609" s="12" t="s">
        <v>24</v>
      </c>
      <c r="AY609" s="270" t="s">
        <v>162</v>
      </c>
    </row>
    <row r="610" s="1" customFormat="1" ht="25.5" customHeight="1">
      <c r="B610" s="47"/>
      <c r="C610" s="192" t="s">
        <v>777</v>
      </c>
      <c r="D610" s="192" t="s">
        <v>156</v>
      </c>
      <c r="E610" s="193" t="s">
        <v>1236</v>
      </c>
      <c r="F610" s="194" t="s">
        <v>1237</v>
      </c>
      <c r="G610" s="195" t="s">
        <v>159</v>
      </c>
      <c r="H610" s="196">
        <v>44.399999999999999</v>
      </c>
      <c r="I610" s="197"/>
      <c r="J610" s="198">
        <f>ROUND(I610*H610,2)</f>
        <v>0</v>
      </c>
      <c r="K610" s="194" t="s">
        <v>397</v>
      </c>
      <c r="L610" s="73"/>
      <c r="M610" s="199" t="s">
        <v>37</v>
      </c>
      <c r="N610" s="200" t="s">
        <v>53</v>
      </c>
      <c r="O610" s="48"/>
      <c r="P610" s="201">
        <f>O610*H610</f>
        <v>0</v>
      </c>
      <c r="Q610" s="201">
        <v>0</v>
      </c>
      <c r="R610" s="201">
        <f>Q610*H610</f>
        <v>0</v>
      </c>
      <c r="S610" s="201">
        <v>0</v>
      </c>
      <c r="T610" s="202">
        <f>S610*H610</f>
        <v>0</v>
      </c>
      <c r="AR610" s="24" t="s">
        <v>185</v>
      </c>
      <c r="AT610" s="24" t="s">
        <v>156</v>
      </c>
      <c r="AU610" s="24" t="s">
        <v>91</v>
      </c>
      <c r="AY610" s="24" t="s">
        <v>162</v>
      </c>
      <c r="BE610" s="203">
        <f>IF(N610="základní",J610,0)</f>
        <v>0</v>
      </c>
      <c r="BF610" s="203">
        <f>IF(N610="snížená",J610,0)</f>
        <v>0</v>
      </c>
      <c r="BG610" s="203">
        <f>IF(N610="zákl. přenesená",J610,0)</f>
        <v>0</v>
      </c>
      <c r="BH610" s="203">
        <f>IF(N610="sníž. přenesená",J610,0)</f>
        <v>0</v>
      </c>
      <c r="BI610" s="203">
        <f>IF(N610="nulová",J610,0)</f>
        <v>0</v>
      </c>
      <c r="BJ610" s="24" t="s">
        <v>24</v>
      </c>
      <c r="BK610" s="203">
        <f>ROUND(I610*H610,2)</f>
        <v>0</v>
      </c>
      <c r="BL610" s="24" t="s">
        <v>185</v>
      </c>
      <c r="BM610" s="24" t="s">
        <v>1238</v>
      </c>
    </row>
    <row r="611" s="1" customFormat="1" ht="16.5" customHeight="1">
      <c r="B611" s="47"/>
      <c r="C611" s="192" t="s">
        <v>1239</v>
      </c>
      <c r="D611" s="192" t="s">
        <v>156</v>
      </c>
      <c r="E611" s="193" t="s">
        <v>1240</v>
      </c>
      <c r="F611" s="194" t="s">
        <v>1241</v>
      </c>
      <c r="G611" s="195" t="s">
        <v>159</v>
      </c>
      <c r="H611" s="196">
        <v>5.75</v>
      </c>
      <c r="I611" s="197"/>
      <c r="J611" s="198">
        <f>ROUND(I611*H611,2)</f>
        <v>0</v>
      </c>
      <c r="K611" s="194" t="s">
        <v>397</v>
      </c>
      <c r="L611" s="73"/>
      <c r="M611" s="199" t="s">
        <v>37</v>
      </c>
      <c r="N611" s="200" t="s">
        <v>53</v>
      </c>
      <c r="O611" s="48"/>
      <c r="P611" s="201">
        <f>O611*H611</f>
        <v>0</v>
      </c>
      <c r="Q611" s="201">
        <v>0</v>
      </c>
      <c r="R611" s="201">
        <f>Q611*H611</f>
        <v>0</v>
      </c>
      <c r="S611" s="201">
        <v>0</v>
      </c>
      <c r="T611" s="202">
        <f>S611*H611</f>
        <v>0</v>
      </c>
      <c r="AR611" s="24" t="s">
        <v>185</v>
      </c>
      <c r="AT611" s="24" t="s">
        <v>156</v>
      </c>
      <c r="AU611" s="24" t="s">
        <v>91</v>
      </c>
      <c r="AY611" s="24" t="s">
        <v>162</v>
      </c>
      <c r="BE611" s="203">
        <f>IF(N611="základní",J611,0)</f>
        <v>0</v>
      </c>
      <c r="BF611" s="203">
        <f>IF(N611="snížená",J611,0)</f>
        <v>0</v>
      </c>
      <c r="BG611" s="203">
        <f>IF(N611="zákl. přenesená",J611,0)</f>
        <v>0</v>
      </c>
      <c r="BH611" s="203">
        <f>IF(N611="sníž. přenesená",J611,0)</f>
        <v>0</v>
      </c>
      <c r="BI611" s="203">
        <f>IF(N611="nulová",J611,0)</f>
        <v>0</v>
      </c>
      <c r="BJ611" s="24" t="s">
        <v>24</v>
      </c>
      <c r="BK611" s="203">
        <f>ROUND(I611*H611,2)</f>
        <v>0</v>
      </c>
      <c r="BL611" s="24" t="s">
        <v>185</v>
      </c>
      <c r="BM611" s="24" t="s">
        <v>1242</v>
      </c>
    </row>
    <row r="612" s="1" customFormat="1" ht="16.5" customHeight="1">
      <c r="B612" s="47"/>
      <c r="C612" s="192" t="s">
        <v>782</v>
      </c>
      <c r="D612" s="192" t="s">
        <v>156</v>
      </c>
      <c r="E612" s="193" t="s">
        <v>1243</v>
      </c>
      <c r="F612" s="194" t="s">
        <v>1244</v>
      </c>
      <c r="G612" s="195" t="s">
        <v>159</v>
      </c>
      <c r="H612" s="196">
        <v>11.5</v>
      </c>
      <c r="I612" s="197"/>
      <c r="J612" s="198">
        <f>ROUND(I612*H612,2)</f>
        <v>0</v>
      </c>
      <c r="K612" s="194" t="s">
        <v>397</v>
      </c>
      <c r="L612" s="73"/>
      <c r="M612" s="199" t="s">
        <v>37</v>
      </c>
      <c r="N612" s="200" t="s">
        <v>53</v>
      </c>
      <c r="O612" s="48"/>
      <c r="P612" s="201">
        <f>O612*H612</f>
        <v>0</v>
      </c>
      <c r="Q612" s="201">
        <v>0</v>
      </c>
      <c r="R612" s="201">
        <f>Q612*H612</f>
        <v>0</v>
      </c>
      <c r="S612" s="201">
        <v>0</v>
      </c>
      <c r="T612" s="202">
        <f>S612*H612</f>
        <v>0</v>
      </c>
      <c r="AR612" s="24" t="s">
        <v>185</v>
      </c>
      <c r="AT612" s="24" t="s">
        <v>156</v>
      </c>
      <c r="AU612" s="24" t="s">
        <v>91</v>
      </c>
      <c r="AY612" s="24" t="s">
        <v>162</v>
      </c>
      <c r="BE612" s="203">
        <f>IF(N612="základní",J612,0)</f>
        <v>0</v>
      </c>
      <c r="BF612" s="203">
        <f>IF(N612="snížená",J612,0)</f>
        <v>0</v>
      </c>
      <c r="BG612" s="203">
        <f>IF(N612="zákl. přenesená",J612,0)</f>
        <v>0</v>
      </c>
      <c r="BH612" s="203">
        <f>IF(N612="sníž. přenesená",J612,0)</f>
        <v>0</v>
      </c>
      <c r="BI612" s="203">
        <f>IF(N612="nulová",J612,0)</f>
        <v>0</v>
      </c>
      <c r="BJ612" s="24" t="s">
        <v>24</v>
      </c>
      <c r="BK612" s="203">
        <f>ROUND(I612*H612,2)</f>
        <v>0</v>
      </c>
      <c r="BL612" s="24" t="s">
        <v>185</v>
      </c>
      <c r="BM612" s="24" t="s">
        <v>1245</v>
      </c>
    </row>
    <row r="613" s="11" customFormat="1">
      <c r="B613" s="248"/>
      <c r="C613" s="249"/>
      <c r="D613" s="250" t="s">
        <v>398</v>
      </c>
      <c r="E613" s="251" t="s">
        <v>37</v>
      </c>
      <c r="F613" s="252" t="s">
        <v>1246</v>
      </c>
      <c r="G613" s="249"/>
      <c r="H613" s="253">
        <v>11.5</v>
      </c>
      <c r="I613" s="254"/>
      <c r="J613" s="249"/>
      <c r="K613" s="249"/>
      <c r="L613" s="255"/>
      <c r="M613" s="256"/>
      <c r="N613" s="257"/>
      <c r="O613" s="257"/>
      <c r="P613" s="257"/>
      <c r="Q613" s="257"/>
      <c r="R613" s="257"/>
      <c r="S613" s="257"/>
      <c r="T613" s="258"/>
      <c r="AT613" s="259" t="s">
        <v>398</v>
      </c>
      <c r="AU613" s="259" t="s">
        <v>91</v>
      </c>
      <c r="AV613" s="11" t="s">
        <v>91</v>
      </c>
      <c r="AW613" s="11" t="s">
        <v>45</v>
      </c>
      <c r="AX613" s="11" t="s">
        <v>82</v>
      </c>
      <c r="AY613" s="259" t="s">
        <v>162</v>
      </c>
    </row>
    <row r="614" s="12" customFormat="1">
      <c r="B614" s="260"/>
      <c r="C614" s="261"/>
      <c r="D614" s="250" t="s">
        <v>398</v>
      </c>
      <c r="E614" s="262" t="s">
        <v>37</v>
      </c>
      <c r="F614" s="263" t="s">
        <v>401</v>
      </c>
      <c r="G614" s="261"/>
      <c r="H614" s="264">
        <v>11.5</v>
      </c>
      <c r="I614" s="265"/>
      <c r="J614" s="261"/>
      <c r="K614" s="261"/>
      <c r="L614" s="266"/>
      <c r="M614" s="267"/>
      <c r="N614" s="268"/>
      <c r="O614" s="268"/>
      <c r="P614" s="268"/>
      <c r="Q614" s="268"/>
      <c r="R614" s="268"/>
      <c r="S614" s="268"/>
      <c r="T614" s="269"/>
      <c r="AT614" s="270" t="s">
        <v>398</v>
      </c>
      <c r="AU614" s="270" t="s">
        <v>91</v>
      </c>
      <c r="AV614" s="12" t="s">
        <v>161</v>
      </c>
      <c r="AW614" s="12" t="s">
        <v>45</v>
      </c>
      <c r="AX614" s="12" t="s">
        <v>24</v>
      </c>
      <c r="AY614" s="270" t="s">
        <v>162</v>
      </c>
    </row>
    <row r="615" s="10" customFormat="1" ht="29.88" customHeight="1">
      <c r="B615" s="232"/>
      <c r="C615" s="233"/>
      <c r="D615" s="234" t="s">
        <v>81</v>
      </c>
      <c r="E615" s="246" t="s">
        <v>1247</v>
      </c>
      <c r="F615" s="246" t="s">
        <v>1248</v>
      </c>
      <c r="G615" s="233"/>
      <c r="H615" s="233"/>
      <c r="I615" s="236"/>
      <c r="J615" s="247">
        <f>BK615</f>
        <v>0</v>
      </c>
      <c r="K615" s="233"/>
      <c r="L615" s="238"/>
      <c r="M615" s="239"/>
      <c r="N615" s="240"/>
      <c r="O615" s="240"/>
      <c r="P615" s="241">
        <f>SUM(P616:P620)</f>
        <v>0</v>
      </c>
      <c r="Q615" s="240"/>
      <c r="R615" s="241">
        <f>SUM(R616:R620)</f>
        <v>0</v>
      </c>
      <c r="S615" s="240"/>
      <c r="T615" s="242">
        <f>SUM(T616:T620)</f>
        <v>0</v>
      </c>
      <c r="AR615" s="243" t="s">
        <v>91</v>
      </c>
      <c r="AT615" s="244" t="s">
        <v>81</v>
      </c>
      <c r="AU615" s="244" t="s">
        <v>24</v>
      </c>
      <c r="AY615" s="243" t="s">
        <v>162</v>
      </c>
      <c r="BK615" s="245">
        <f>SUM(BK616:BK620)</f>
        <v>0</v>
      </c>
    </row>
    <row r="616" s="1" customFormat="1" ht="25.5" customHeight="1">
      <c r="B616" s="47"/>
      <c r="C616" s="192" t="s">
        <v>1249</v>
      </c>
      <c r="D616" s="192" t="s">
        <v>156</v>
      </c>
      <c r="E616" s="193" t="s">
        <v>1250</v>
      </c>
      <c r="F616" s="194" t="s">
        <v>1251</v>
      </c>
      <c r="G616" s="195" t="s">
        <v>159</v>
      </c>
      <c r="H616" s="196">
        <v>258.58999999999997</v>
      </c>
      <c r="I616" s="197"/>
      <c r="J616" s="198">
        <f>ROUND(I616*H616,2)</f>
        <v>0</v>
      </c>
      <c r="K616" s="194" t="s">
        <v>397</v>
      </c>
      <c r="L616" s="73"/>
      <c r="M616" s="199" t="s">
        <v>37</v>
      </c>
      <c r="N616" s="200" t="s">
        <v>53</v>
      </c>
      <c r="O616" s="48"/>
      <c r="P616" s="201">
        <f>O616*H616</f>
        <v>0</v>
      </c>
      <c r="Q616" s="201">
        <v>0</v>
      </c>
      <c r="R616" s="201">
        <f>Q616*H616</f>
        <v>0</v>
      </c>
      <c r="S616" s="201">
        <v>0</v>
      </c>
      <c r="T616" s="202">
        <f>S616*H616</f>
        <v>0</v>
      </c>
      <c r="AR616" s="24" t="s">
        <v>185</v>
      </c>
      <c r="AT616" s="24" t="s">
        <v>156</v>
      </c>
      <c r="AU616" s="24" t="s">
        <v>91</v>
      </c>
      <c r="AY616" s="24" t="s">
        <v>162</v>
      </c>
      <c r="BE616" s="203">
        <f>IF(N616="základní",J616,0)</f>
        <v>0</v>
      </c>
      <c r="BF616" s="203">
        <f>IF(N616="snížená",J616,0)</f>
        <v>0</v>
      </c>
      <c r="BG616" s="203">
        <f>IF(N616="zákl. přenesená",J616,0)</f>
        <v>0</v>
      </c>
      <c r="BH616" s="203">
        <f>IF(N616="sníž. přenesená",J616,0)</f>
        <v>0</v>
      </c>
      <c r="BI616" s="203">
        <f>IF(N616="nulová",J616,0)</f>
        <v>0</v>
      </c>
      <c r="BJ616" s="24" t="s">
        <v>24</v>
      </c>
      <c r="BK616" s="203">
        <f>ROUND(I616*H616,2)</f>
        <v>0</v>
      </c>
      <c r="BL616" s="24" t="s">
        <v>185</v>
      </c>
      <c r="BM616" s="24" t="s">
        <v>1252</v>
      </c>
    </row>
    <row r="617" s="1" customFormat="1" ht="16.5" customHeight="1">
      <c r="B617" s="47"/>
      <c r="C617" s="192" t="s">
        <v>785</v>
      </c>
      <c r="D617" s="192" t="s">
        <v>156</v>
      </c>
      <c r="E617" s="193" t="s">
        <v>1253</v>
      </c>
      <c r="F617" s="194" t="s">
        <v>1254</v>
      </c>
      <c r="G617" s="195" t="s">
        <v>159</v>
      </c>
      <c r="H617" s="196">
        <v>258.58999999999997</v>
      </c>
      <c r="I617" s="197"/>
      <c r="J617" s="198">
        <f>ROUND(I617*H617,2)</f>
        <v>0</v>
      </c>
      <c r="K617" s="194" t="s">
        <v>397</v>
      </c>
      <c r="L617" s="73"/>
      <c r="M617" s="199" t="s">
        <v>37</v>
      </c>
      <c r="N617" s="200" t="s">
        <v>53</v>
      </c>
      <c r="O617" s="48"/>
      <c r="P617" s="201">
        <f>O617*H617</f>
        <v>0</v>
      </c>
      <c r="Q617" s="201">
        <v>0</v>
      </c>
      <c r="R617" s="201">
        <f>Q617*H617</f>
        <v>0</v>
      </c>
      <c r="S617" s="201">
        <v>0</v>
      </c>
      <c r="T617" s="202">
        <f>S617*H617</f>
        <v>0</v>
      </c>
      <c r="AR617" s="24" t="s">
        <v>185</v>
      </c>
      <c r="AT617" s="24" t="s">
        <v>156</v>
      </c>
      <c r="AU617" s="24" t="s">
        <v>91</v>
      </c>
      <c r="AY617" s="24" t="s">
        <v>162</v>
      </c>
      <c r="BE617" s="203">
        <f>IF(N617="základní",J617,0)</f>
        <v>0</v>
      </c>
      <c r="BF617" s="203">
        <f>IF(N617="snížená",J617,0)</f>
        <v>0</v>
      </c>
      <c r="BG617" s="203">
        <f>IF(N617="zákl. přenesená",J617,0)</f>
        <v>0</v>
      </c>
      <c r="BH617" s="203">
        <f>IF(N617="sníž. přenesená",J617,0)</f>
        <v>0</v>
      </c>
      <c r="BI617" s="203">
        <f>IF(N617="nulová",J617,0)</f>
        <v>0</v>
      </c>
      <c r="BJ617" s="24" t="s">
        <v>24</v>
      </c>
      <c r="BK617" s="203">
        <f>ROUND(I617*H617,2)</f>
        <v>0</v>
      </c>
      <c r="BL617" s="24" t="s">
        <v>185</v>
      </c>
      <c r="BM617" s="24" t="s">
        <v>1255</v>
      </c>
    </row>
    <row r="618" s="11" customFormat="1">
      <c r="B618" s="248"/>
      <c r="C618" s="249"/>
      <c r="D618" s="250" t="s">
        <v>398</v>
      </c>
      <c r="E618" s="251" t="s">
        <v>37</v>
      </c>
      <c r="F618" s="252" t="s">
        <v>1256</v>
      </c>
      <c r="G618" s="249"/>
      <c r="H618" s="253">
        <v>342.62</v>
      </c>
      <c r="I618" s="254"/>
      <c r="J618" s="249"/>
      <c r="K618" s="249"/>
      <c r="L618" s="255"/>
      <c r="M618" s="256"/>
      <c r="N618" s="257"/>
      <c r="O618" s="257"/>
      <c r="P618" s="257"/>
      <c r="Q618" s="257"/>
      <c r="R618" s="257"/>
      <c r="S618" s="257"/>
      <c r="T618" s="258"/>
      <c r="AT618" s="259" t="s">
        <v>398</v>
      </c>
      <c r="AU618" s="259" t="s">
        <v>91</v>
      </c>
      <c r="AV618" s="11" t="s">
        <v>91</v>
      </c>
      <c r="AW618" s="11" t="s">
        <v>45</v>
      </c>
      <c r="AX618" s="11" t="s">
        <v>82</v>
      </c>
      <c r="AY618" s="259" t="s">
        <v>162</v>
      </c>
    </row>
    <row r="619" s="11" customFormat="1">
      <c r="B619" s="248"/>
      <c r="C619" s="249"/>
      <c r="D619" s="250" t="s">
        <v>398</v>
      </c>
      <c r="E619" s="251" t="s">
        <v>37</v>
      </c>
      <c r="F619" s="252" t="s">
        <v>1257</v>
      </c>
      <c r="G619" s="249"/>
      <c r="H619" s="253">
        <v>-84.030000000000001</v>
      </c>
      <c r="I619" s="254"/>
      <c r="J619" s="249"/>
      <c r="K619" s="249"/>
      <c r="L619" s="255"/>
      <c r="M619" s="256"/>
      <c r="N619" s="257"/>
      <c r="O619" s="257"/>
      <c r="P619" s="257"/>
      <c r="Q619" s="257"/>
      <c r="R619" s="257"/>
      <c r="S619" s="257"/>
      <c r="T619" s="258"/>
      <c r="AT619" s="259" t="s">
        <v>398</v>
      </c>
      <c r="AU619" s="259" t="s">
        <v>91</v>
      </c>
      <c r="AV619" s="11" t="s">
        <v>91</v>
      </c>
      <c r="AW619" s="11" t="s">
        <v>45</v>
      </c>
      <c r="AX619" s="11" t="s">
        <v>82</v>
      </c>
      <c r="AY619" s="259" t="s">
        <v>162</v>
      </c>
    </row>
    <row r="620" s="12" customFormat="1">
      <c r="B620" s="260"/>
      <c r="C620" s="261"/>
      <c r="D620" s="250" t="s">
        <v>398</v>
      </c>
      <c r="E620" s="262" t="s">
        <v>37</v>
      </c>
      <c r="F620" s="263" t="s">
        <v>401</v>
      </c>
      <c r="G620" s="261"/>
      <c r="H620" s="264">
        <v>258.58999999999997</v>
      </c>
      <c r="I620" s="265"/>
      <c r="J620" s="261"/>
      <c r="K620" s="261"/>
      <c r="L620" s="266"/>
      <c r="M620" s="267"/>
      <c r="N620" s="268"/>
      <c r="O620" s="268"/>
      <c r="P620" s="268"/>
      <c r="Q620" s="268"/>
      <c r="R620" s="268"/>
      <c r="S620" s="268"/>
      <c r="T620" s="269"/>
      <c r="AT620" s="270" t="s">
        <v>398</v>
      </c>
      <c r="AU620" s="270" t="s">
        <v>91</v>
      </c>
      <c r="AV620" s="12" t="s">
        <v>161</v>
      </c>
      <c r="AW620" s="12" t="s">
        <v>45</v>
      </c>
      <c r="AX620" s="12" t="s">
        <v>24</v>
      </c>
      <c r="AY620" s="270" t="s">
        <v>162</v>
      </c>
    </row>
    <row r="621" s="10" customFormat="1" ht="29.88" customHeight="1">
      <c r="B621" s="232"/>
      <c r="C621" s="233"/>
      <c r="D621" s="234" t="s">
        <v>81</v>
      </c>
      <c r="E621" s="246" t="s">
        <v>1258</v>
      </c>
      <c r="F621" s="246" t="s">
        <v>1259</v>
      </c>
      <c r="G621" s="233"/>
      <c r="H621" s="233"/>
      <c r="I621" s="236"/>
      <c r="J621" s="247">
        <f>BK621</f>
        <v>0</v>
      </c>
      <c r="K621" s="233"/>
      <c r="L621" s="238"/>
      <c r="M621" s="239"/>
      <c r="N621" s="240"/>
      <c r="O621" s="240"/>
      <c r="P621" s="241">
        <f>SUM(P622:P625)</f>
        <v>0</v>
      </c>
      <c r="Q621" s="240"/>
      <c r="R621" s="241">
        <f>SUM(R622:R625)</f>
        <v>0</v>
      </c>
      <c r="S621" s="240"/>
      <c r="T621" s="242">
        <f>SUM(T622:T625)</f>
        <v>0</v>
      </c>
      <c r="AR621" s="243" t="s">
        <v>91</v>
      </c>
      <c r="AT621" s="244" t="s">
        <v>81</v>
      </c>
      <c r="AU621" s="244" t="s">
        <v>24</v>
      </c>
      <c r="AY621" s="243" t="s">
        <v>162</v>
      </c>
      <c r="BK621" s="245">
        <f>SUM(BK622:BK625)</f>
        <v>0</v>
      </c>
    </row>
    <row r="622" s="1" customFormat="1" ht="25.5" customHeight="1">
      <c r="B622" s="47"/>
      <c r="C622" s="192" t="s">
        <v>1260</v>
      </c>
      <c r="D622" s="192" t="s">
        <v>156</v>
      </c>
      <c r="E622" s="193" t="s">
        <v>1261</v>
      </c>
      <c r="F622" s="194" t="s">
        <v>1262</v>
      </c>
      <c r="G622" s="195" t="s">
        <v>159</v>
      </c>
      <c r="H622" s="196">
        <v>180</v>
      </c>
      <c r="I622" s="197"/>
      <c r="J622" s="198">
        <f>ROUND(I622*H622,2)</f>
        <v>0</v>
      </c>
      <c r="K622" s="194" t="s">
        <v>397</v>
      </c>
      <c r="L622" s="73"/>
      <c r="M622" s="199" t="s">
        <v>37</v>
      </c>
      <c r="N622" s="200" t="s">
        <v>53</v>
      </c>
      <c r="O622" s="48"/>
      <c r="P622" s="201">
        <f>O622*H622</f>
        <v>0</v>
      </c>
      <c r="Q622" s="201">
        <v>0</v>
      </c>
      <c r="R622" s="201">
        <f>Q622*H622</f>
        <v>0</v>
      </c>
      <c r="S622" s="201">
        <v>0</v>
      </c>
      <c r="T622" s="202">
        <f>S622*H622</f>
        <v>0</v>
      </c>
      <c r="AR622" s="24" t="s">
        <v>185</v>
      </c>
      <c r="AT622" s="24" t="s">
        <v>156</v>
      </c>
      <c r="AU622" s="24" t="s">
        <v>91</v>
      </c>
      <c r="AY622" s="24" t="s">
        <v>162</v>
      </c>
      <c r="BE622" s="203">
        <f>IF(N622="základní",J622,0)</f>
        <v>0</v>
      </c>
      <c r="BF622" s="203">
        <f>IF(N622="snížená",J622,0)</f>
        <v>0</v>
      </c>
      <c r="BG622" s="203">
        <f>IF(N622="zákl. přenesená",J622,0)</f>
        <v>0</v>
      </c>
      <c r="BH622" s="203">
        <f>IF(N622="sníž. přenesená",J622,0)</f>
        <v>0</v>
      </c>
      <c r="BI622" s="203">
        <f>IF(N622="nulová",J622,0)</f>
        <v>0</v>
      </c>
      <c r="BJ622" s="24" t="s">
        <v>24</v>
      </c>
      <c r="BK622" s="203">
        <f>ROUND(I622*H622,2)</f>
        <v>0</v>
      </c>
      <c r="BL622" s="24" t="s">
        <v>185</v>
      </c>
      <c r="BM622" s="24" t="s">
        <v>1263</v>
      </c>
    </row>
    <row r="623" s="13" customFormat="1">
      <c r="B623" s="271"/>
      <c r="C623" s="272"/>
      <c r="D623" s="250" t="s">
        <v>398</v>
      </c>
      <c r="E623" s="273" t="s">
        <v>37</v>
      </c>
      <c r="F623" s="274" t="s">
        <v>1264</v>
      </c>
      <c r="G623" s="272"/>
      <c r="H623" s="273" t="s">
        <v>37</v>
      </c>
      <c r="I623" s="275"/>
      <c r="J623" s="272"/>
      <c r="K623" s="272"/>
      <c r="L623" s="276"/>
      <c r="M623" s="277"/>
      <c r="N623" s="278"/>
      <c r="O623" s="278"/>
      <c r="P623" s="278"/>
      <c r="Q623" s="278"/>
      <c r="R623" s="278"/>
      <c r="S623" s="278"/>
      <c r="T623" s="279"/>
      <c r="AT623" s="280" t="s">
        <v>398</v>
      </c>
      <c r="AU623" s="280" t="s">
        <v>91</v>
      </c>
      <c r="AV623" s="13" t="s">
        <v>24</v>
      </c>
      <c r="AW623" s="13" t="s">
        <v>45</v>
      </c>
      <c r="AX623" s="13" t="s">
        <v>82</v>
      </c>
      <c r="AY623" s="280" t="s">
        <v>162</v>
      </c>
    </row>
    <row r="624" s="11" customFormat="1">
      <c r="B624" s="248"/>
      <c r="C624" s="249"/>
      <c r="D624" s="250" t="s">
        <v>398</v>
      </c>
      <c r="E624" s="251" t="s">
        <v>37</v>
      </c>
      <c r="F624" s="252" t="s">
        <v>1265</v>
      </c>
      <c r="G624" s="249"/>
      <c r="H624" s="253">
        <v>180</v>
      </c>
      <c r="I624" s="254"/>
      <c r="J624" s="249"/>
      <c r="K624" s="249"/>
      <c r="L624" s="255"/>
      <c r="M624" s="256"/>
      <c r="N624" s="257"/>
      <c r="O624" s="257"/>
      <c r="P624" s="257"/>
      <c r="Q624" s="257"/>
      <c r="R624" s="257"/>
      <c r="S624" s="257"/>
      <c r="T624" s="258"/>
      <c r="AT624" s="259" t="s">
        <v>398</v>
      </c>
      <c r="AU624" s="259" t="s">
        <v>91</v>
      </c>
      <c r="AV624" s="11" t="s">
        <v>91</v>
      </c>
      <c r="AW624" s="11" t="s">
        <v>45</v>
      </c>
      <c r="AX624" s="11" t="s">
        <v>82</v>
      </c>
      <c r="AY624" s="259" t="s">
        <v>162</v>
      </c>
    </row>
    <row r="625" s="12" customFormat="1">
      <c r="B625" s="260"/>
      <c r="C625" s="261"/>
      <c r="D625" s="250" t="s">
        <v>398</v>
      </c>
      <c r="E625" s="262" t="s">
        <v>37</v>
      </c>
      <c r="F625" s="263" t="s">
        <v>401</v>
      </c>
      <c r="G625" s="261"/>
      <c r="H625" s="264">
        <v>180</v>
      </c>
      <c r="I625" s="265"/>
      <c r="J625" s="261"/>
      <c r="K625" s="261"/>
      <c r="L625" s="266"/>
      <c r="M625" s="294"/>
      <c r="N625" s="295"/>
      <c r="O625" s="295"/>
      <c r="P625" s="295"/>
      <c r="Q625" s="295"/>
      <c r="R625" s="295"/>
      <c r="S625" s="295"/>
      <c r="T625" s="296"/>
      <c r="AT625" s="270" t="s">
        <v>398</v>
      </c>
      <c r="AU625" s="270" t="s">
        <v>91</v>
      </c>
      <c r="AV625" s="12" t="s">
        <v>161</v>
      </c>
      <c r="AW625" s="12" t="s">
        <v>45</v>
      </c>
      <c r="AX625" s="12" t="s">
        <v>24</v>
      </c>
      <c r="AY625" s="270" t="s">
        <v>162</v>
      </c>
    </row>
    <row r="626" s="1" customFormat="1" ht="6.96" customHeight="1">
      <c r="B626" s="68"/>
      <c r="C626" s="69"/>
      <c r="D626" s="69"/>
      <c r="E626" s="69"/>
      <c r="F626" s="69"/>
      <c r="G626" s="69"/>
      <c r="H626" s="69"/>
      <c r="I626" s="167"/>
      <c r="J626" s="69"/>
      <c r="K626" s="69"/>
      <c r="L626" s="73"/>
    </row>
  </sheetData>
  <sheetProtection sheet="1" autoFilter="0" formatColumns="0" formatRows="0" objects="1" scenarios="1" spinCount="100000" saltValue="/sJN/EWqmfy/mE/KNpuhk1eHWYda4r3PfEPUEV6aMsZgOJsdz2u43XTpDOYwBL+84bkTVCE52mzyOqRo5nqcKw==" hashValue="YH3sZtlkz3RT2OhJNIPCHo6G+j3IX3ccB67x57f+icEzeQ62A97o18L1o4/8EeN8eJTkjiSEf+wIuSSApRqh/w==" algorithmName="SHA-512" password="CC35"/>
  <autoFilter ref="C97:K625"/>
  <mergeCells count="10">
    <mergeCell ref="E7:H7"/>
    <mergeCell ref="E9:H9"/>
    <mergeCell ref="E24:H24"/>
    <mergeCell ref="E45:H45"/>
    <mergeCell ref="E47:H47"/>
    <mergeCell ref="J51:J52"/>
    <mergeCell ref="E88:H88"/>
    <mergeCell ref="E90:H90"/>
    <mergeCell ref="G1:H1"/>
    <mergeCell ref="L2:V2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97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1266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26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ROUND(SUM(BE97:BE503), 2)</f>
        <v>0</v>
      </c>
      <c r="G30" s="48"/>
      <c r="H30" s="48"/>
      <c r="I30" s="159">
        <v>0.20999999999999999</v>
      </c>
      <c r="J30" s="158">
        <f>ROUND(ROUND((SUM(BE97:BE503)),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ROUND(SUM(BF97:BF503), 2)</f>
        <v>0</v>
      </c>
      <c r="G31" s="48"/>
      <c r="H31" s="48"/>
      <c r="I31" s="159">
        <v>0.14999999999999999</v>
      </c>
      <c r="J31" s="158">
        <f>ROUND(ROUND((SUM(BF97:BF503)),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ROUND(SUM(BG97:BG503),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ROUND(SUM(BH97:BH503),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ROUND(SUM(BI97:BI503),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166022 - SO 02 Příst -  SO 02 Přístavba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Ostrava-Hošťálkovice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1267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1268</v>
      </c>
      <c r="E59" s="228"/>
      <c r="F59" s="228"/>
      <c r="G59" s="228"/>
      <c r="H59" s="228"/>
      <c r="I59" s="229"/>
      <c r="J59" s="230">
        <f>J123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J142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J168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J196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J201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J293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J317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J322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J324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J325</f>
        <v>0</v>
      </c>
      <c r="K68" s="231"/>
    </row>
    <row r="69" s="9" customFormat="1" ht="19.92" customHeight="1">
      <c r="B69" s="225"/>
      <c r="C69" s="226"/>
      <c r="D69" s="227" t="s">
        <v>380</v>
      </c>
      <c r="E69" s="228"/>
      <c r="F69" s="228"/>
      <c r="G69" s="228"/>
      <c r="H69" s="228"/>
      <c r="I69" s="229"/>
      <c r="J69" s="230">
        <f>J344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J366</f>
        <v>0</v>
      </c>
      <c r="K70" s="231"/>
    </row>
    <row r="71" s="9" customFormat="1" ht="19.92" customHeight="1">
      <c r="B71" s="225"/>
      <c r="C71" s="226"/>
      <c r="D71" s="227" t="s">
        <v>384</v>
      </c>
      <c r="E71" s="228"/>
      <c r="F71" s="228"/>
      <c r="G71" s="228"/>
      <c r="H71" s="228"/>
      <c r="I71" s="229"/>
      <c r="J71" s="230">
        <f>J415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J427</f>
        <v>0</v>
      </c>
      <c r="K72" s="231"/>
    </row>
    <row r="73" s="9" customFormat="1" ht="19.92" customHeight="1">
      <c r="B73" s="225"/>
      <c r="C73" s="226"/>
      <c r="D73" s="227" t="s">
        <v>1269</v>
      </c>
      <c r="E73" s="228"/>
      <c r="F73" s="228"/>
      <c r="G73" s="228"/>
      <c r="H73" s="228"/>
      <c r="I73" s="229"/>
      <c r="J73" s="230">
        <f>J452</f>
        <v>0</v>
      </c>
      <c r="K73" s="231"/>
    </row>
    <row r="74" s="9" customFormat="1" ht="19.92" customHeight="1">
      <c r="B74" s="225"/>
      <c r="C74" s="226"/>
      <c r="D74" s="227" t="s">
        <v>386</v>
      </c>
      <c r="E74" s="228"/>
      <c r="F74" s="228"/>
      <c r="G74" s="228"/>
      <c r="H74" s="228"/>
      <c r="I74" s="229"/>
      <c r="J74" s="230">
        <f>J459</f>
        <v>0</v>
      </c>
      <c r="K74" s="231"/>
    </row>
    <row r="75" s="9" customFormat="1" ht="19.92" customHeight="1">
      <c r="B75" s="225"/>
      <c r="C75" s="226"/>
      <c r="D75" s="227" t="s">
        <v>388</v>
      </c>
      <c r="E75" s="228"/>
      <c r="F75" s="228"/>
      <c r="G75" s="228"/>
      <c r="H75" s="228"/>
      <c r="I75" s="229"/>
      <c r="J75" s="230">
        <f>J477</f>
        <v>0</v>
      </c>
      <c r="K75" s="231"/>
    </row>
    <row r="76" s="9" customFormat="1" ht="19.92" customHeight="1">
      <c r="B76" s="225"/>
      <c r="C76" s="226"/>
      <c r="D76" s="227" t="s">
        <v>389</v>
      </c>
      <c r="E76" s="228"/>
      <c r="F76" s="228"/>
      <c r="G76" s="228"/>
      <c r="H76" s="228"/>
      <c r="I76" s="229"/>
      <c r="J76" s="230">
        <f>J492</f>
        <v>0</v>
      </c>
      <c r="K76" s="231"/>
    </row>
    <row r="77" s="9" customFormat="1" ht="19.92" customHeight="1">
      <c r="B77" s="225"/>
      <c r="C77" s="226"/>
      <c r="D77" s="227" t="s">
        <v>390</v>
      </c>
      <c r="E77" s="228"/>
      <c r="F77" s="228"/>
      <c r="G77" s="228"/>
      <c r="H77" s="228"/>
      <c r="I77" s="229"/>
      <c r="J77" s="230">
        <f>J499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166022 - SO 02 Příst -  SO 02 Přístavba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Ostrava-Hošťálkovice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P98+P324</f>
        <v>0</v>
      </c>
      <c r="Q97" s="107"/>
      <c r="R97" s="189">
        <f>R98+R324</f>
        <v>0</v>
      </c>
      <c r="S97" s="107"/>
      <c r="T97" s="190">
        <f>T98+T324</f>
        <v>0</v>
      </c>
      <c r="AT97" s="24" t="s">
        <v>81</v>
      </c>
      <c r="AU97" s="24" t="s">
        <v>141</v>
      </c>
      <c r="BK97" s="191">
        <f>BK98+BK324</f>
        <v>0</v>
      </c>
    </row>
    <row r="98" s="10" customFormat="1" ht="37.44" customHeight="1">
      <c r="B98" s="232"/>
      <c r="C98" s="233"/>
      <c r="D98" s="234" t="s">
        <v>81</v>
      </c>
      <c r="E98" s="235" t="s">
        <v>392</v>
      </c>
      <c r="F98" s="235" t="s">
        <v>393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P99+P123+P142+P168+P196+P201+P293+P317+P322</f>
        <v>0</v>
      </c>
      <c r="Q98" s="240"/>
      <c r="R98" s="241">
        <f>R99+R123+R142+R168+R196+R201+R293+R317+R322</f>
        <v>0</v>
      </c>
      <c r="S98" s="240"/>
      <c r="T98" s="242">
        <f>T99+T123+T142+T168+T196+T201+T293+T317+T322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BK99+BK123+BK142+BK168+BK196+BK201+BK293+BK317+BK322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1270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SUM(P100:P122)</f>
        <v>0</v>
      </c>
      <c r="Q99" s="240"/>
      <c r="R99" s="241">
        <f>SUM(R100:R122)</f>
        <v>0</v>
      </c>
      <c r="S99" s="240"/>
      <c r="T99" s="242">
        <f>SUM(T100:T122)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SUM(BK100:BK122)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1271</v>
      </c>
      <c r="F100" s="194" t="s">
        <v>1272</v>
      </c>
      <c r="G100" s="195" t="s">
        <v>159</v>
      </c>
      <c r="H100" s="196">
        <v>108.90000000000001</v>
      </c>
      <c r="I100" s="197"/>
      <c r="J100" s="198">
        <f>ROUND(I100*H100,2)</f>
        <v>0</v>
      </c>
      <c r="K100" s="194" t="s">
        <v>397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91</v>
      </c>
    </row>
    <row r="101" s="11" customFormat="1">
      <c r="B101" s="248"/>
      <c r="C101" s="249"/>
      <c r="D101" s="250" t="s">
        <v>398</v>
      </c>
      <c r="E101" s="251" t="s">
        <v>37</v>
      </c>
      <c r="F101" s="252" t="s">
        <v>1273</v>
      </c>
      <c r="G101" s="249"/>
      <c r="H101" s="253">
        <v>108.90000000000001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398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398</v>
      </c>
      <c r="E102" s="262" t="s">
        <v>37</v>
      </c>
      <c r="F102" s="263" t="s">
        <v>401</v>
      </c>
      <c r="G102" s="261"/>
      <c r="H102" s="264">
        <v>108.90000000000001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398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1274</v>
      </c>
      <c r="F103" s="194" t="s">
        <v>1275</v>
      </c>
      <c r="G103" s="195" t="s">
        <v>171</v>
      </c>
      <c r="H103" s="196">
        <v>32.670000000000002</v>
      </c>
      <c r="I103" s="197"/>
      <c r="J103" s="198">
        <f>ROUND(I103*H103,2)</f>
        <v>0</v>
      </c>
      <c r="K103" s="194" t="s">
        <v>397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161</v>
      </c>
    </row>
    <row r="104" s="13" customFormat="1">
      <c r="B104" s="271"/>
      <c r="C104" s="272"/>
      <c r="D104" s="250" t="s">
        <v>398</v>
      </c>
      <c r="E104" s="273" t="s">
        <v>37</v>
      </c>
      <c r="F104" s="274" t="s">
        <v>1276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398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398</v>
      </c>
      <c r="E105" s="251" t="s">
        <v>37</v>
      </c>
      <c r="F105" s="252" t="s">
        <v>1277</v>
      </c>
      <c r="G105" s="249"/>
      <c r="H105" s="253">
        <v>32.670000000000002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398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398</v>
      </c>
      <c r="E106" s="262" t="s">
        <v>37</v>
      </c>
      <c r="F106" s="263" t="s">
        <v>401</v>
      </c>
      <c r="G106" s="261"/>
      <c r="H106" s="264">
        <v>32.670000000000002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398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165</v>
      </c>
      <c r="D107" s="192" t="s">
        <v>156</v>
      </c>
      <c r="E107" s="193" t="s">
        <v>1278</v>
      </c>
      <c r="F107" s="194" t="s">
        <v>1279</v>
      </c>
      <c r="G107" s="195" t="s">
        <v>171</v>
      </c>
      <c r="H107" s="196">
        <v>14.532</v>
      </c>
      <c r="I107" s="197"/>
      <c r="J107" s="198">
        <f>ROUND(I107*H107,2)</f>
        <v>0</v>
      </c>
      <c r="K107" s="194" t="s">
        <v>397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168</v>
      </c>
    </row>
    <row r="108" s="11" customFormat="1">
      <c r="B108" s="248"/>
      <c r="C108" s="249"/>
      <c r="D108" s="250" t="s">
        <v>398</v>
      </c>
      <c r="E108" s="251" t="s">
        <v>37</v>
      </c>
      <c r="F108" s="252" t="s">
        <v>1280</v>
      </c>
      <c r="G108" s="249"/>
      <c r="H108" s="253">
        <v>10.640000000000001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398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1" customFormat="1">
      <c r="B109" s="248"/>
      <c r="C109" s="249"/>
      <c r="D109" s="250" t="s">
        <v>398</v>
      </c>
      <c r="E109" s="251" t="s">
        <v>37</v>
      </c>
      <c r="F109" s="252" t="s">
        <v>1281</v>
      </c>
      <c r="G109" s="249"/>
      <c r="H109" s="253">
        <v>3.8919999999999999</v>
      </c>
      <c r="I109" s="254"/>
      <c r="J109" s="249"/>
      <c r="K109" s="249"/>
      <c r="L109" s="255"/>
      <c r="M109" s="256"/>
      <c r="N109" s="257"/>
      <c r="O109" s="257"/>
      <c r="P109" s="257"/>
      <c r="Q109" s="257"/>
      <c r="R109" s="257"/>
      <c r="S109" s="257"/>
      <c r="T109" s="258"/>
      <c r="AT109" s="259" t="s">
        <v>398</v>
      </c>
      <c r="AU109" s="259" t="s">
        <v>91</v>
      </c>
      <c r="AV109" s="11" t="s">
        <v>91</v>
      </c>
      <c r="AW109" s="11" t="s">
        <v>45</v>
      </c>
      <c r="AX109" s="11" t="s">
        <v>82</v>
      </c>
      <c r="AY109" s="259" t="s">
        <v>162</v>
      </c>
    </row>
    <row r="110" s="12" customFormat="1">
      <c r="B110" s="260"/>
      <c r="C110" s="261"/>
      <c r="D110" s="250" t="s">
        <v>398</v>
      </c>
      <c r="E110" s="262" t="s">
        <v>37</v>
      </c>
      <c r="F110" s="263" t="s">
        <v>401</v>
      </c>
      <c r="G110" s="261"/>
      <c r="H110" s="264">
        <v>14.532</v>
      </c>
      <c r="I110" s="265"/>
      <c r="J110" s="261"/>
      <c r="K110" s="261"/>
      <c r="L110" s="266"/>
      <c r="M110" s="267"/>
      <c r="N110" s="268"/>
      <c r="O110" s="268"/>
      <c r="P110" s="268"/>
      <c r="Q110" s="268"/>
      <c r="R110" s="268"/>
      <c r="S110" s="268"/>
      <c r="T110" s="269"/>
      <c r="AT110" s="270" t="s">
        <v>398</v>
      </c>
      <c r="AU110" s="270" t="s">
        <v>91</v>
      </c>
      <c r="AV110" s="12" t="s">
        <v>161</v>
      </c>
      <c r="AW110" s="12" t="s">
        <v>45</v>
      </c>
      <c r="AX110" s="12" t="s">
        <v>24</v>
      </c>
      <c r="AY110" s="270" t="s">
        <v>162</v>
      </c>
    </row>
    <row r="111" s="1" customFormat="1" ht="16.5" customHeight="1">
      <c r="B111" s="47"/>
      <c r="C111" s="192" t="s">
        <v>161</v>
      </c>
      <c r="D111" s="192" t="s">
        <v>156</v>
      </c>
      <c r="E111" s="193" t="s">
        <v>1282</v>
      </c>
      <c r="F111" s="194" t="s">
        <v>1283</v>
      </c>
      <c r="G111" s="195" t="s">
        <v>171</v>
      </c>
      <c r="H111" s="196">
        <v>47.201999999999998</v>
      </c>
      <c r="I111" s="197"/>
      <c r="J111" s="198">
        <f>ROUND(I111*H111,2)</f>
        <v>0</v>
      </c>
      <c r="K111" s="194" t="s">
        <v>397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161</v>
      </c>
      <c r="AT111" s="24" t="s">
        <v>156</v>
      </c>
      <c r="AU111" s="24" t="s">
        <v>91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161</v>
      </c>
      <c r="BM111" s="24" t="s">
        <v>172</v>
      </c>
    </row>
    <row r="112" s="13" customFormat="1">
      <c r="B112" s="271"/>
      <c r="C112" s="272"/>
      <c r="D112" s="250" t="s">
        <v>398</v>
      </c>
      <c r="E112" s="273" t="s">
        <v>37</v>
      </c>
      <c r="F112" s="274" t="s">
        <v>1284</v>
      </c>
      <c r="G112" s="272"/>
      <c r="H112" s="273" t="s">
        <v>37</v>
      </c>
      <c r="I112" s="275"/>
      <c r="J112" s="272"/>
      <c r="K112" s="272"/>
      <c r="L112" s="276"/>
      <c r="M112" s="277"/>
      <c r="N112" s="278"/>
      <c r="O112" s="278"/>
      <c r="P112" s="278"/>
      <c r="Q112" s="278"/>
      <c r="R112" s="278"/>
      <c r="S112" s="278"/>
      <c r="T112" s="279"/>
      <c r="AT112" s="280" t="s">
        <v>398</v>
      </c>
      <c r="AU112" s="280" t="s">
        <v>91</v>
      </c>
      <c r="AV112" s="13" t="s">
        <v>24</v>
      </c>
      <c r="AW112" s="13" t="s">
        <v>45</v>
      </c>
      <c r="AX112" s="13" t="s">
        <v>82</v>
      </c>
      <c r="AY112" s="280" t="s">
        <v>162</v>
      </c>
    </row>
    <row r="113" s="11" customFormat="1">
      <c r="B113" s="248"/>
      <c r="C113" s="249"/>
      <c r="D113" s="250" t="s">
        <v>398</v>
      </c>
      <c r="E113" s="251" t="s">
        <v>37</v>
      </c>
      <c r="F113" s="252" t="s">
        <v>1285</v>
      </c>
      <c r="G113" s="249"/>
      <c r="H113" s="253">
        <v>47.201999999999998</v>
      </c>
      <c r="I113" s="254"/>
      <c r="J113" s="249"/>
      <c r="K113" s="249"/>
      <c r="L113" s="255"/>
      <c r="M113" s="256"/>
      <c r="N113" s="257"/>
      <c r="O113" s="257"/>
      <c r="P113" s="257"/>
      <c r="Q113" s="257"/>
      <c r="R113" s="257"/>
      <c r="S113" s="257"/>
      <c r="T113" s="258"/>
      <c r="AT113" s="259" t="s">
        <v>398</v>
      </c>
      <c r="AU113" s="259" t="s">
        <v>91</v>
      </c>
      <c r="AV113" s="11" t="s">
        <v>91</v>
      </c>
      <c r="AW113" s="11" t="s">
        <v>45</v>
      </c>
      <c r="AX113" s="11" t="s">
        <v>82</v>
      </c>
      <c r="AY113" s="259" t="s">
        <v>162</v>
      </c>
    </row>
    <row r="114" s="12" customFormat="1">
      <c r="B114" s="260"/>
      <c r="C114" s="261"/>
      <c r="D114" s="250" t="s">
        <v>398</v>
      </c>
      <c r="E114" s="262" t="s">
        <v>37</v>
      </c>
      <c r="F114" s="263" t="s">
        <v>401</v>
      </c>
      <c r="G114" s="261"/>
      <c r="H114" s="264">
        <v>47.201999999999998</v>
      </c>
      <c r="I114" s="265"/>
      <c r="J114" s="261"/>
      <c r="K114" s="261"/>
      <c r="L114" s="266"/>
      <c r="M114" s="267"/>
      <c r="N114" s="268"/>
      <c r="O114" s="268"/>
      <c r="P114" s="268"/>
      <c r="Q114" s="268"/>
      <c r="R114" s="268"/>
      <c r="S114" s="268"/>
      <c r="T114" s="269"/>
      <c r="AT114" s="270" t="s">
        <v>398</v>
      </c>
      <c r="AU114" s="270" t="s">
        <v>91</v>
      </c>
      <c r="AV114" s="12" t="s">
        <v>161</v>
      </c>
      <c r="AW114" s="12" t="s">
        <v>45</v>
      </c>
      <c r="AX114" s="12" t="s">
        <v>24</v>
      </c>
      <c r="AY114" s="270" t="s">
        <v>162</v>
      </c>
    </row>
    <row r="115" s="1" customFormat="1" ht="16.5" customHeight="1">
      <c r="B115" s="47"/>
      <c r="C115" s="192" t="s">
        <v>173</v>
      </c>
      <c r="D115" s="192" t="s">
        <v>156</v>
      </c>
      <c r="E115" s="193" t="s">
        <v>1286</v>
      </c>
      <c r="F115" s="194" t="s">
        <v>1287</v>
      </c>
      <c r="G115" s="195" t="s">
        <v>171</v>
      </c>
      <c r="H115" s="196">
        <v>47.201999999999998</v>
      </c>
      <c r="I115" s="197"/>
      <c r="J115" s="198">
        <f>ROUND(I115*H115,2)</f>
        <v>0</v>
      </c>
      <c r="K115" s="194" t="s">
        <v>397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29</v>
      </c>
    </row>
    <row r="116" s="11" customFormat="1">
      <c r="B116" s="248"/>
      <c r="C116" s="249"/>
      <c r="D116" s="250" t="s">
        <v>398</v>
      </c>
      <c r="E116" s="251" t="s">
        <v>37</v>
      </c>
      <c r="F116" s="252" t="s">
        <v>1285</v>
      </c>
      <c r="G116" s="249"/>
      <c r="H116" s="253">
        <v>47.201999999999998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398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398</v>
      </c>
      <c r="E117" s="262" t="s">
        <v>37</v>
      </c>
      <c r="F117" s="263" t="s">
        <v>401</v>
      </c>
      <c r="G117" s="261"/>
      <c r="H117" s="264">
        <v>47.201999999999998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398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" customFormat="1" ht="16.5" customHeight="1">
      <c r="B118" s="47"/>
      <c r="C118" s="192" t="s">
        <v>168</v>
      </c>
      <c r="D118" s="192" t="s">
        <v>156</v>
      </c>
      <c r="E118" s="193" t="s">
        <v>1288</v>
      </c>
      <c r="F118" s="194" t="s">
        <v>1289</v>
      </c>
      <c r="G118" s="195" t="s">
        <v>171</v>
      </c>
      <c r="H118" s="196">
        <v>47.201999999999998</v>
      </c>
      <c r="I118" s="197"/>
      <c r="J118" s="198">
        <f>ROUND(I118*H118,2)</f>
        <v>0</v>
      </c>
      <c r="K118" s="194" t="s">
        <v>397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161</v>
      </c>
      <c r="AT118" s="24" t="s">
        <v>156</v>
      </c>
      <c r="AU118" s="24" t="s">
        <v>91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161</v>
      </c>
      <c r="BM118" s="24" t="s">
        <v>178</v>
      </c>
    </row>
    <row r="119" s="1" customFormat="1" ht="16.5" customHeight="1">
      <c r="B119" s="47"/>
      <c r="C119" s="192" t="s">
        <v>179</v>
      </c>
      <c r="D119" s="192" t="s">
        <v>156</v>
      </c>
      <c r="E119" s="193" t="s">
        <v>1290</v>
      </c>
      <c r="F119" s="194" t="s">
        <v>1291</v>
      </c>
      <c r="G119" s="195" t="s">
        <v>171</v>
      </c>
      <c r="H119" s="196">
        <v>47.201999999999998</v>
      </c>
      <c r="I119" s="197"/>
      <c r="J119" s="198">
        <f>ROUND(I119*H119,2)</f>
        <v>0</v>
      </c>
      <c r="K119" s="194" t="s">
        <v>397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182</v>
      </c>
    </row>
    <row r="120" s="1" customFormat="1" ht="16.5" customHeight="1">
      <c r="B120" s="47"/>
      <c r="C120" s="192" t="s">
        <v>172</v>
      </c>
      <c r="D120" s="192" t="s">
        <v>156</v>
      </c>
      <c r="E120" s="193" t="s">
        <v>1292</v>
      </c>
      <c r="F120" s="194" t="s">
        <v>1293</v>
      </c>
      <c r="G120" s="195" t="s">
        <v>196</v>
      </c>
      <c r="H120" s="196">
        <v>80.242999999999995</v>
      </c>
      <c r="I120" s="197"/>
      <c r="J120" s="198">
        <f>ROUND(I120*H120,2)</f>
        <v>0</v>
      </c>
      <c r="K120" s="194" t="s">
        <v>397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161</v>
      </c>
      <c r="AT120" s="24" t="s">
        <v>156</v>
      </c>
      <c r="AU120" s="24" t="s">
        <v>91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161</v>
      </c>
      <c r="BM120" s="24" t="s">
        <v>185</v>
      </c>
    </row>
    <row r="121" s="11" customFormat="1">
      <c r="B121" s="248"/>
      <c r="C121" s="249"/>
      <c r="D121" s="250" t="s">
        <v>398</v>
      </c>
      <c r="E121" s="251" t="s">
        <v>37</v>
      </c>
      <c r="F121" s="252" t="s">
        <v>1294</v>
      </c>
      <c r="G121" s="249"/>
      <c r="H121" s="253">
        <v>80.242999999999995</v>
      </c>
      <c r="I121" s="254"/>
      <c r="J121" s="249"/>
      <c r="K121" s="249"/>
      <c r="L121" s="255"/>
      <c r="M121" s="256"/>
      <c r="N121" s="257"/>
      <c r="O121" s="257"/>
      <c r="P121" s="257"/>
      <c r="Q121" s="257"/>
      <c r="R121" s="257"/>
      <c r="S121" s="257"/>
      <c r="T121" s="258"/>
      <c r="AT121" s="259" t="s">
        <v>398</v>
      </c>
      <c r="AU121" s="259" t="s">
        <v>91</v>
      </c>
      <c r="AV121" s="11" t="s">
        <v>91</v>
      </c>
      <c r="AW121" s="11" t="s">
        <v>45</v>
      </c>
      <c r="AX121" s="11" t="s">
        <v>82</v>
      </c>
      <c r="AY121" s="259" t="s">
        <v>162</v>
      </c>
    </row>
    <row r="122" s="12" customFormat="1">
      <c r="B122" s="260"/>
      <c r="C122" s="261"/>
      <c r="D122" s="250" t="s">
        <v>398</v>
      </c>
      <c r="E122" s="262" t="s">
        <v>37</v>
      </c>
      <c r="F122" s="263" t="s">
        <v>401</v>
      </c>
      <c r="G122" s="261"/>
      <c r="H122" s="264">
        <v>80.242999999999995</v>
      </c>
      <c r="I122" s="265"/>
      <c r="J122" s="261"/>
      <c r="K122" s="261"/>
      <c r="L122" s="266"/>
      <c r="M122" s="267"/>
      <c r="N122" s="268"/>
      <c r="O122" s="268"/>
      <c r="P122" s="268"/>
      <c r="Q122" s="268"/>
      <c r="R122" s="268"/>
      <c r="S122" s="268"/>
      <c r="T122" s="269"/>
      <c r="AT122" s="270" t="s">
        <v>398</v>
      </c>
      <c r="AU122" s="270" t="s">
        <v>91</v>
      </c>
      <c r="AV122" s="12" t="s">
        <v>161</v>
      </c>
      <c r="AW122" s="12" t="s">
        <v>45</v>
      </c>
      <c r="AX122" s="12" t="s">
        <v>24</v>
      </c>
      <c r="AY122" s="270" t="s">
        <v>162</v>
      </c>
    </row>
    <row r="123" s="10" customFormat="1" ht="29.88" customHeight="1">
      <c r="B123" s="232"/>
      <c r="C123" s="233"/>
      <c r="D123" s="234" t="s">
        <v>81</v>
      </c>
      <c r="E123" s="246" t="s">
        <v>91</v>
      </c>
      <c r="F123" s="246" t="s">
        <v>1295</v>
      </c>
      <c r="G123" s="233"/>
      <c r="H123" s="233"/>
      <c r="I123" s="236"/>
      <c r="J123" s="247">
        <f>BK123</f>
        <v>0</v>
      </c>
      <c r="K123" s="233"/>
      <c r="L123" s="238"/>
      <c r="M123" s="239"/>
      <c r="N123" s="240"/>
      <c r="O123" s="240"/>
      <c r="P123" s="241">
        <f>SUM(P124:P141)</f>
        <v>0</v>
      </c>
      <c r="Q123" s="240"/>
      <c r="R123" s="241">
        <f>SUM(R124:R141)</f>
        <v>0</v>
      </c>
      <c r="S123" s="240"/>
      <c r="T123" s="242">
        <f>SUM(T124:T141)</f>
        <v>0</v>
      </c>
      <c r="AR123" s="243" t="s">
        <v>24</v>
      </c>
      <c r="AT123" s="244" t="s">
        <v>81</v>
      </c>
      <c r="AU123" s="244" t="s">
        <v>24</v>
      </c>
      <c r="AY123" s="243" t="s">
        <v>162</v>
      </c>
      <c r="BK123" s="245">
        <f>SUM(BK124:BK141)</f>
        <v>0</v>
      </c>
    </row>
    <row r="124" s="1" customFormat="1" ht="16.5" customHeight="1">
      <c r="B124" s="47"/>
      <c r="C124" s="192" t="s">
        <v>186</v>
      </c>
      <c r="D124" s="192" t="s">
        <v>156</v>
      </c>
      <c r="E124" s="193" t="s">
        <v>1296</v>
      </c>
      <c r="F124" s="194" t="s">
        <v>1297</v>
      </c>
      <c r="G124" s="195" t="s">
        <v>171</v>
      </c>
      <c r="H124" s="196">
        <v>16.335000000000001</v>
      </c>
      <c r="I124" s="197"/>
      <c r="J124" s="198">
        <f>ROUND(I124*H124,2)</f>
        <v>0</v>
      </c>
      <c r="K124" s="194" t="s">
        <v>397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189</v>
      </c>
    </row>
    <row r="125" s="11" customFormat="1">
      <c r="B125" s="248"/>
      <c r="C125" s="249"/>
      <c r="D125" s="250" t="s">
        <v>398</v>
      </c>
      <c r="E125" s="251" t="s">
        <v>37</v>
      </c>
      <c r="F125" s="252" t="s">
        <v>1298</v>
      </c>
      <c r="G125" s="249"/>
      <c r="H125" s="253">
        <v>16.335000000000001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398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398</v>
      </c>
      <c r="E126" s="262" t="s">
        <v>37</v>
      </c>
      <c r="F126" s="263" t="s">
        <v>401</v>
      </c>
      <c r="G126" s="261"/>
      <c r="H126" s="264">
        <v>16.335000000000001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398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29</v>
      </c>
      <c r="D127" s="192" t="s">
        <v>156</v>
      </c>
      <c r="E127" s="193" t="s">
        <v>1299</v>
      </c>
      <c r="F127" s="194" t="s">
        <v>1300</v>
      </c>
      <c r="G127" s="195" t="s">
        <v>171</v>
      </c>
      <c r="H127" s="196">
        <v>10.890000000000001</v>
      </c>
      <c r="I127" s="197"/>
      <c r="J127" s="198">
        <f>ROUND(I127*H127,2)</f>
        <v>0</v>
      </c>
      <c r="K127" s="194" t="s">
        <v>397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192</v>
      </c>
    </row>
    <row r="128" s="11" customFormat="1">
      <c r="B128" s="248"/>
      <c r="C128" s="249"/>
      <c r="D128" s="250" t="s">
        <v>398</v>
      </c>
      <c r="E128" s="251" t="s">
        <v>37</v>
      </c>
      <c r="F128" s="252" t="s">
        <v>1301</v>
      </c>
      <c r="G128" s="249"/>
      <c r="H128" s="253">
        <v>10.890000000000001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398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398</v>
      </c>
      <c r="E129" s="262" t="s">
        <v>37</v>
      </c>
      <c r="F129" s="263" t="s">
        <v>401</v>
      </c>
      <c r="G129" s="261"/>
      <c r="H129" s="264">
        <v>10.890000000000001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398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193</v>
      </c>
      <c r="D130" s="192" t="s">
        <v>156</v>
      </c>
      <c r="E130" s="193" t="s">
        <v>1302</v>
      </c>
      <c r="F130" s="194" t="s">
        <v>1303</v>
      </c>
      <c r="G130" s="195" t="s">
        <v>196</v>
      </c>
      <c r="H130" s="196">
        <v>0.55600000000000005</v>
      </c>
      <c r="I130" s="197"/>
      <c r="J130" s="198">
        <f>ROUND(I130*H130,2)</f>
        <v>0</v>
      </c>
      <c r="K130" s="194" t="s">
        <v>397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197</v>
      </c>
    </row>
    <row r="131" s="11" customFormat="1">
      <c r="B131" s="248"/>
      <c r="C131" s="249"/>
      <c r="D131" s="250" t="s">
        <v>398</v>
      </c>
      <c r="E131" s="251" t="s">
        <v>37</v>
      </c>
      <c r="F131" s="252" t="s">
        <v>1304</v>
      </c>
      <c r="G131" s="249"/>
      <c r="H131" s="253">
        <v>0.55600000000000005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398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398</v>
      </c>
      <c r="E132" s="262" t="s">
        <v>37</v>
      </c>
      <c r="F132" s="263" t="s">
        <v>401</v>
      </c>
      <c r="G132" s="261"/>
      <c r="H132" s="264">
        <v>0.55600000000000005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398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178</v>
      </c>
      <c r="D133" s="192" t="s">
        <v>156</v>
      </c>
      <c r="E133" s="193" t="s">
        <v>1305</v>
      </c>
      <c r="F133" s="194" t="s">
        <v>1306</v>
      </c>
      <c r="G133" s="195" t="s">
        <v>171</v>
      </c>
      <c r="H133" s="196">
        <v>18.472000000000001</v>
      </c>
      <c r="I133" s="197"/>
      <c r="J133" s="198">
        <f>ROUND(I133*H133,2)</f>
        <v>0</v>
      </c>
      <c r="K133" s="194" t="s">
        <v>397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200</v>
      </c>
    </row>
    <row r="134" s="11" customFormat="1">
      <c r="B134" s="248"/>
      <c r="C134" s="249"/>
      <c r="D134" s="250" t="s">
        <v>398</v>
      </c>
      <c r="E134" s="251" t="s">
        <v>37</v>
      </c>
      <c r="F134" s="252" t="s">
        <v>1307</v>
      </c>
      <c r="G134" s="249"/>
      <c r="H134" s="253">
        <v>12.635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398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398</v>
      </c>
      <c r="E135" s="251" t="s">
        <v>37</v>
      </c>
      <c r="F135" s="252" t="s">
        <v>1308</v>
      </c>
      <c r="G135" s="249"/>
      <c r="H135" s="253">
        <v>5.8369999999999997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398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398</v>
      </c>
      <c r="E136" s="262" t="s">
        <v>37</v>
      </c>
      <c r="F136" s="263" t="s">
        <v>401</v>
      </c>
      <c r="G136" s="261"/>
      <c r="H136" s="264">
        <v>18.472000000000001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398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201</v>
      </c>
      <c r="D137" s="192" t="s">
        <v>156</v>
      </c>
      <c r="E137" s="193" t="s">
        <v>1309</v>
      </c>
      <c r="F137" s="194" t="s">
        <v>1310</v>
      </c>
      <c r="G137" s="195" t="s">
        <v>159</v>
      </c>
      <c r="H137" s="196">
        <v>20.713999999999999</v>
      </c>
      <c r="I137" s="197"/>
      <c r="J137" s="198">
        <f>ROUND(I137*H137,2)</f>
        <v>0</v>
      </c>
      <c r="K137" s="194" t="s">
        <v>397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204</v>
      </c>
    </row>
    <row r="138" s="11" customFormat="1">
      <c r="B138" s="248"/>
      <c r="C138" s="249"/>
      <c r="D138" s="250" t="s">
        <v>398</v>
      </c>
      <c r="E138" s="251" t="s">
        <v>37</v>
      </c>
      <c r="F138" s="252" t="s">
        <v>1311</v>
      </c>
      <c r="G138" s="249"/>
      <c r="H138" s="253">
        <v>10.550000000000001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398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398</v>
      </c>
      <c r="E139" s="251" t="s">
        <v>37</v>
      </c>
      <c r="F139" s="252" t="s">
        <v>1312</v>
      </c>
      <c r="G139" s="249"/>
      <c r="H139" s="253">
        <v>10.164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398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2" customFormat="1">
      <c r="B140" s="260"/>
      <c r="C140" s="261"/>
      <c r="D140" s="250" t="s">
        <v>398</v>
      </c>
      <c r="E140" s="262" t="s">
        <v>37</v>
      </c>
      <c r="F140" s="263" t="s">
        <v>401</v>
      </c>
      <c r="G140" s="261"/>
      <c r="H140" s="264">
        <v>20.713999999999999</v>
      </c>
      <c r="I140" s="265"/>
      <c r="J140" s="261"/>
      <c r="K140" s="261"/>
      <c r="L140" s="266"/>
      <c r="M140" s="267"/>
      <c r="N140" s="268"/>
      <c r="O140" s="268"/>
      <c r="P140" s="268"/>
      <c r="Q140" s="268"/>
      <c r="R140" s="268"/>
      <c r="S140" s="268"/>
      <c r="T140" s="269"/>
      <c r="AT140" s="270" t="s">
        <v>398</v>
      </c>
      <c r="AU140" s="270" t="s">
        <v>91</v>
      </c>
      <c r="AV140" s="12" t="s">
        <v>161</v>
      </c>
      <c r="AW140" s="12" t="s">
        <v>45</v>
      </c>
      <c r="AX140" s="12" t="s">
        <v>24</v>
      </c>
      <c r="AY140" s="270" t="s">
        <v>162</v>
      </c>
    </row>
    <row r="141" s="1" customFormat="1" ht="16.5" customHeight="1">
      <c r="B141" s="47"/>
      <c r="C141" s="192" t="s">
        <v>182</v>
      </c>
      <c r="D141" s="192" t="s">
        <v>156</v>
      </c>
      <c r="E141" s="193" t="s">
        <v>1313</v>
      </c>
      <c r="F141" s="194" t="s">
        <v>1314</v>
      </c>
      <c r="G141" s="195" t="s">
        <v>159</v>
      </c>
      <c r="H141" s="196">
        <v>20.713999999999999</v>
      </c>
      <c r="I141" s="197"/>
      <c r="J141" s="198">
        <f>ROUND(I141*H141,2)</f>
        <v>0</v>
      </c>
      <c r="K141" s="194" t="s">
        <v>397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161</v>
      </c>
      <c r="AT141" s="24" t="s">
        <v>156</v>
      </c>
      <c r="AU141" s="24" t="s">
        <v>91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161</v>
      </c>
      <c r="BM141" s="24" t="s">
        <v>208</v>
      </c>
    </row>
    <row r="142" s="10" customFormat="1" ht="29.88" customHeight="1">
      <c r="B142" s="232"/>
      <c r="C142" s="233"/>
      <c r="D142" s="234" t="s">
        <v>81</v>
      </c>
      <c r="E142" s="246" t="s">
        <v>165</v>
      </c>
      <c r="F142" s="246" t="s">
        <v>394</v>
      </c>
      <c r="G142" s="233"/>
      <c r="H142" s="233"/>
      <c r="I142" s="236"/>
      <c r="J142" s="247">
        <f>BK142</f>
        <v>0</v>
      </c>
      <c r="K142" s="233"/>
      <c r="L142" s="238"/>
      <c r="M142" s="239"/>
      <c r="N142" s="240"/>
      <c r="O142" s="240"/>
      <c r="P142" s="241">
        <f>SUM(P143:P167)</f>
        <v>0</v>
      </c>
      <c r="Q142" s="240"/>
      <c r="R142" s="241">
        <f>SUM(R143:R167)</f>
        <v>0</v>
      </c>
      <c r="S142" s="240"/>
      <c r="T142" s="242">
        <f>SUM(T143:T167)</f>
        <v>0</v>
      </c>
      <c r="AR142" s="243" t="s">
        <v>24</v>
      </c>
      <c r="AT142" s="244" t="s">
        <v>81</v>
      </c>
      <c r="AU142" s="244" t="s">
        <v>24</v>
      </c>
      <c r="AY142" s="243" t="s">
        <v>162</v>
      </c>
      <c r="BK142" s="245">
        <f>SUM(BK143:BK167)</f>
        <v>0</v>
      </c>
    </row>
    <row r="143" s="1" customFormat="1" ht="25.5" customHeight="1">
      <c r="B143" s="47"/>
      <c r="C143" s="192" t="s">
        <v>10</v>
      </c>
      <c r="D143" s="192" t="s">
        <v>156</v>
      </c>
      <c r="E143" s="193" t="s">
        <v>402</v>
      </c>
      <c r="F143" s="194" t="s">
        <v>403</v>
      </c>
      <c r="G143" s="195" t="s">
        <v>171</v>
      </c>
      <c r="H143" s="196">
        <v>49.677</v>
      </c>
      <c r="I143" s="197"/>
      <c r="J143" s="198">
        <f>ROUND(I143*H143,2)</f>
        <v>0</v>
      </c>
      <c r="K143" s="194" t="s">
        <v>397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211</v>
      </c>
    </row>
    <row r="144" s="11" customFormat="1">
      <c r="B144" s="248"/>
      <c r="C144" s="249"/>
      <c r="D144" s="250" t="s">
        <v>398</v>
      </c>
      <c r="E144" s="251" t="s">
        <v>37</v>
      </c>
      <c r="F144" s="252" t="s">
        <v>1315</v>
      </c>
      <c r="G144" s="249"/>
      <c r="H144" s="253">
        <v>53.960000000000001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398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1" customFormat="1">
      <c r="B145" s="248"/>
      <c r="C145" s="249"/>
      <c r="D145" s="250" t="s">
        <v>398</v>
      </c>
      <c r="E145" s="251" t="s">
        <v>37</v>
      </c>
      <c r="F145" s="252" t="s">
        <v>1316</v>
      </c>
      <c r="G145" s="249"/>
      <c r="H145" s="253">
        <v>-3.2400000000000002</v>
      </c>
      <c r="I145" s="254"/>
      <c r="J145" s="249"/>
      <c r="K145" s="249"/>
      <c r="L145" s="255"/>
      <c r="M145" s="256"/>
      <c r="N145" s="257"/>
      <c r="O145" s="257"/>
      <c r="P145" s="257"/>
      <c r="Q145" s="257"/>
      <c r="R145" s="257"/>
      <c r="S145" s="257"/>
      <c r="T145" s="258"/>
      <c r="AT145" s="259" t="s">
        <v>398</v>
      </c>
      <c r="AU145" s="259" t="s">
        <v>91</v>
      </c>
      <c r="AV145" s="11" t="s">
        <v>91</v>
      </c>
      <c r="AW145" s="11" t="s">
        <v>45</v>
      </c>
      <c r="AX145" s="11" t="s">
        <v>82</v>
      </c>
      <c r="AY145" s="259" t="s">
        <v>162</v>
      </c>
    </row>
    <row r="146" s="11" customFormat="1">
      <c r="B146" s="248"/>
      <c r="C146" s="249"/>
      <c r="D146" s="250" t="s">
        <v>398</v>
      </c>
      <c r="E146" s="251" t="s">
        <v>37</v>
      </c>
      <c r="F146" s="252" t="s">
        <v>1317</v>
      </c>
      <c r="G146" s="249"/>
      <c r="H146" s="253">
        <v>-5.3630000000000004</v>
      </c>
      <c r="I146" s="254"/>
      <c r="J146" s="249"/>
      <c r="K146" s="249"/>
      <c r="L146" s="255"/>
      <c r="M146" s="256"/>
      <c r="N146" s="257"/>
      <c r="O146" s="257"/>
      <c r="P146" s="257"/>
      <c r="Q146" s="257"/>
      <c r="R146" s="257"/>
      <c r="S146" s="257"/>
      <c r="T146" s="258"/>
      <c r="AT146" s="259" t="s">
        <v>398</v>
      </c>
      <c r="AU146" s="259" t="s">
        <v>91</v>
      </c>
      <c r="AV146" s="11" t="s">
        <v>91</v>
      </c>
      <c r="AW146" s="11" t="s">
        <v>45</v>
      </c>
      <c r="AX146" s="11" t="s">
        <v>82</v>
      </c>
      <c r="AY146" s="259" t="s">
        <v>162</v>
      </c>
    </row>
    <row r="147" s="13" customFormat="1">
      <c r="B147" s="271"/>
      <c r="C147" s="272"/>
      <c r="D147" s="250" t="s">
        <v>398</v>
      </c>
      <c r="E147" s="273" t="s">
        <v>37</v>
      </c>
      <c r="F147" s="274" t="s">
        <v>407</v>
      </c>
      <c r="G147" s="272"/>
      <c r="H147" s="273" t="s">
        <v>37</v>
      </c>
      <c r="I147" s="275"/>
      <c r="J147" s="272"/>
      <c r="K147" s="272"/>
      <c r="L147" s="276"/>
      <c r="M147" s="277"/>
      <c r="N147" s="278"/>
      <c r="O147" s="278"/>
      <c r="P147" s="278"/>
      <c r="Q147" s="278"/>
      <c r="R147" s="278"/>
      <c r="S147" s="278"/>
      <c r="T147" s="279"/>
      <c r="AT147" s="280" t="s">
        <v>398</v>
      </c>
      <c r="AU147" s="280" t="s">
        <v>91</v>
      </c>
      <c r="AV147" s="13" t="s">
        <v>24</v>
      </c>
      <c r="AW147" s="13" t="s">
        <v>45</v>
      </c>
      <c r="AX147" s="13" t="s">
        <v>82</v>
      </c>
      <c r="AY147" s="280" t="s">
        <v>162</v>
      </c>
    </row>
    <row r="148" s="11" customFormat="1">
      <c r="B148" s="248"/>
      <c r="C148" s="249"/>
      <c r="D148" s="250" t="s">
        <v>398</v>
      </c>
      <c r="E148" s="251" t="s">
        <v>37</v>
      </c>
      <c r="F148" s="252" t="s">
        <v>1318</v>
      </c>
      <c r="G148" s="249"/>
      <c r="H148" s="253">
        <v>4.3200000000000003</v>
      </c>
      <c r="I148" s="254"/>
      <c r="J148" s="249"/>
      <c r="K148" s="249"/>
      <c r="L148" s="255"/>
      <c r="M148" s="256"/>
      <c r="N148" s="257"/>
      <c r="O148" s="257"/>
      <c r="P148" s="257"/>
      <c r="Q148" s="257"/>
      <c r="R148" s="257"/>
      <c r="S148" s="257"/>
      <c r="T148" s="258"/>
      <c r="AT148" s="259" t="s">
        <v>398</v>
      </c>
      <c r="AU148" s="259" t="s">
        <v>91</v>
      </c>
      <c r="AV148" s="11" t="s">
        <v>91</v>
      </c>
      <c r="AW148" s="11" t="s">
        <v>45</v>
      </c>
      <c r="AX148" s="11" t="s">
        <v>82</v>
      </c>
      <c r="AY148" s="259" t="s">
        <v>162</v>
      </c>
    </row>
    <row r="149" s="12" customFormat="1">
      <c r="B149" s="260"/>
      <c r="C149" s="261"/>
      <c r="D149" s="250" t="s">
        <v>398</v>
      </c>
      <c r="E149" s="262" t="s">
        <v>37</v>
      </c>
      <c r="F149" s="263" t="s">
        <v>401</v>
      </c>
      <c r="G149" s="261"/>
      <c r="H149" s="264">
        <v>49.677</v>
      </c>
      <c r="I149" s="265"/>
      <c r="J149" s="261"/>
      <c r="K149" s="261"/>
      <c r="L149" s="266"/>
      <c r="M149" s="267"/>
      <c r="N149" s="268"/>
      <c r="O149" s="268"/>
      <c r="P149" s="268"/>
      <c r="Q149" s="268"/>
      <c r="R149" s="268"/>
      <c r="S149" s="268"/>
      <c r="T149" s="269"/>
      <c r="AT149" s="270" t="s">
        <v>398</v>
      </c>
      <c r="AU149" s="270" t="s">
        <v>91</v>
      </c>
      <c r="AV149" s="12" t="s">
        <v>161</v>
      </c>
      <c r="AW149" s="12" t="s">
        <v>45</v>
      </c>
      <c r="AX149" s="12" t="s">
        <v>24</v>
      </c>
      <c r="AY149" s="270" t="s">
        <v>162</v>
      </c>
    </row>
    <row r="150" s="1" customFormat="1" ht="25.5" customHeight="1">
      <c r="B150" s="47"/>
      <c r="C150" s="192" t="s">
        <v>185</v>
      </c>
      <c r="D150" s="192" t="s">
        <v>156</v>
      </c>
      <c r="E150" s="193" t="s">
        <v>409</v>
      </c>
      <c r="F150" s="194" t="s">
        <v>410</v>
      </c>
      <c r="G150" s="195" t="s">
        <v>344</v>
      </c>
      <c r="H150" s="196">
        <v>5</v>
      </c>
      <c r="I150" s="197"/>
      <c r="J150" s="198">
        <f>ROUND(I150*H150,2)</f>
        <v>0</v>
      </c>
      <c r="K150" s="194" t="s">
        <v>397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161</v>
      </c>
      <c r="AT150" s="24" t="s">
        <v>156</v>
      </c>
      <c r="AU150" s="24" t="s">
        <v>91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161</v>
      </c>
      <c r="BM150" s="24" t="s">
        <v>214</v>
      </c>
    </row>
    <row r="151" s="1" customFormat="1" ht="16.5" customHeight="1">
      <c r="B151" s="47"/>
      <c r="C151" s="192" t="s">
        <v>215</v>
      </c>
      <c r="D151" s="192" t="s">
        <v>156</v>
      </c>
      <c r="E151" s="193" t="s">
        <v>413</v>
      </c>
      <c r="F151" s="194" t="s">
        <v>414</v>
      </c>
      <c r="G151" s="195" t="s">
        <v>344</v>
      </c>
      <c r="H151" s="196">
        <v>24</v>
      </c>
      <c r="I151" s="197"/>
      <c r="J151" s="198">
        <f>ROUND(I151*H151,2)</f>
        <v>0</v>
      </c>
      <c r="K151" s="194" t="s">
        <v>397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161</v>
      </c>
      <c r="AT151" s="24" t="s">
        <v>156</v>
      </c>
      <c r="AU151" s="24" t="s">
        <v>91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161</v>
      </c>
      <c r="BM151" s="24" t="s">
        <v>218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415</v>
      </c>
      <c r="F152" s="194" t="s">
        <v>416</v>
      </c>
      <c r="G152" s="195" t="s">
        <v>344</v>
      </c>
      <c r="H152" s="196">
        <v>8</v>
      </c>
      <c r="I152" s="197"/>
      <c r="J152" s="198">
        <f>ROUND(I152*H152,2)</f>
        <v>0</v>
      </c>
      <c r="K152" s="194" t="s">
        <v>397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" customFormat="1" ht="16.5" customHeight="1">
      <c r="B153" s="47"/>
      <c r="C153" s="192" t="s">
        <v>222</v>
      </c>
      <c r="D153" s="192" t="s">
        <v>156</v>
      </c>
      <c r="E153" s="193" t="s">
        <v>417</v>
      </c>
      <c r="F153" s="194" t="s">
        <v>418</v>
      </c>
      <c r="G153" s="195" t="s">
        <v>344</v>
      </c>
      <c r="H153" s="196">
        <v>16</v>
      </c>
      <c r="I153" s="197"/>
      <c r="J153" s="198">
        <f>ROUND(I153*H153,2)</f>
        <v>0</v>
      </c>
      <c r="K153" s="194" t="s">
        <v>397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161</v>
      </c>
      <c r="AT153" s="24" t="s">
        <v>156</v>
      </c>
      <c r="AU153" s="24" t="s">
        <v>91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161</v>
      </c>
      <c r="BM153" s="24" t="s">
        <v>225</v>
      </c>
    </row>
    <row r="154" s="1" customFormat="1" ht="16.5" customHeight="1">
      <c r="B154" s="47"/>
      <c r="C154" s="192" t="s">
        <v>192</v>
      </c>
      <c r="D154" s="192" t="s">
        <v>156</v>
      </c>
      <c r="E154" s="193" t="s">
        <v>423</v>
      </c>
      <c r="F154" s="194" t="s">
        <v>424</v>
      </c>
      <c r="G154" s="195" t="s">
        <v>344</v>
      </c>
      <c r="H154" s="196">
        <v>4</v>
      </c>
      <c r="I154" s="197"/>
      <c r="J154" s="198">
        <f>ROUND(I154*H154,2)</f>
        <v>0</v>
      </c>
      <c r="K154" s="194" t="s">
        <v>397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161</v>
      </c>
      <c r="AT154" s="24" t="s">
        <v>156</v>
      </c>
      <c r="AU154" s="24" t="s">
        <v>91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161</v>
      </c>
      <c r="BM154" s="24" t="s">
        <v>228</v>
      </c>
    </row>
    <row r="155" s="1" customFormat="1" ht="16.5" customHeight="1">
      <c r="B155" s="47"/>
      <c r="C155" s="192" t="s">
        <v>9</v>
      </c>
      <c r="D155" s="192" t="s">
        <v>156</v>
      </c>
      <c r="E155" s="193" t="s">
        <v>433</v>
      </c>
      <c r="F155" s="194" t="s">
        <v>434</v>
      </c>
      <c r="G155" s="195" t="s">
        <v>207</v>
      </c>
      <c r="H155" s="196">
        <v>49.850000000000001</v>
      </c>
      <c r="I155" s="197"/>
      <c r="J155" s="198">
        <f>ROUND(I155*H155,2)</f>
        <v>0</v>
      </c>
      <c r="K155" s="194" t="s">
        <v>397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231</v>
      </c>
    </row>
    <row r="156" s="11" customFormat="1">
      <c r="B156" s="248"/>
      <c r="C156" s="249"/>
      <c r="D156" s="250" t="s">
        <v>398</v>
      </c>
      <c r="E156" s="251" t="s">
        <v>37</v>
      </c>
      <c r="F156" s="252" t="s">
        <v>1319</v>
      </c>
      <c r="G156" s="249"/>
      <c r="H156" s="253">
        <v>19.75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398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3" customFormat="1">
      <c r="B157" s="271"/>
      <c r="C157" s="272"/>
      <c r="D157" s="250" t="s">
        <v>398</v>
      </c>
      <c r="E157" s="273" t="s">
        <v>37</v>
      </c>
      <c r="F157" s="274" t="s">
        <v>1320</v>
      </c>
      <c r="G157" s="272"/>
      <c r="H157" s="273" t="s">
        <v>37</v>
      </c>
      <c r="I157" s="275"/>
      <c r="J157" s="272"/>
      <c r="K157" s="272"/>
      <c r="L157" s="276"/>
      <c r="M157" s="277"/>
      <c r="N157" s="278"/>
      <c r="O157" s="278"/>
      <c r="P157" s="278"/>
      <c r="Q157" s="278"/>
      <c r="R157" s="278"/>
      <c r="S157" s="278"/>
      <c r="T157" s="279"/>
      <c r="AT157" s="280" t="s">
        <v>398</v>
      </c>
      <c r="AU157" s="280" t="s">
        <v>91</v>
      </c>
      <c r="AV157" s="13" t="s">
        <v>24</v>
      </c>
      <c r="AW157" s="13" t="s">
        <v>45</v>
      </c>
      <c r="AX157" s="13" t="s">
        <v>82</v>
      </c>
      <c r="AY157" s="280" t="s">
        <v>162</v>
      </c>
    </row>
    <row r="158" s="11" customFormat="1">
      <c r="B158" s="248"/>
      <c r="C158" s="249"/>
      <c r="D158" s="250" t="s">
        <v>398</v>
      </c>
      <c r="E158" s="251" t="s">
        <v>37</v>
      </c>
      <c r="F158" s="252" t="s">
        <v>1321</v>
      </c>
      <c r="G158" s="249"/>
      <c r="H158" s="253">
        <v>30.100000000000001</v>
      </c>
      <c r="I158" s="254"/>
      <c r="J158" s="249"/>
      <c r="K158" s="249"/>
      <c r="L158" s="255"/>
      <c r="M158" s="256"/>
      <c r="N158" s="257"/>
      <c r="O158" s="257"/>
      <c r="P158" s="257"/>
      <c r="Q158" s="257"/>
      <c r="R158" s="257"/>
      <c r="S158" s="257"/>
      <c r="T158" s="258"/>
      <c r="AT158" s="259" t="s">
        <v>398</v>
      </c>
      <c r="AU158" s="259" t="s">
        <v>91</v>
      </c>
      <c r="AV158" s="11" t="s">
        <v>91</v>
      </c>
      <c r="AW158" s="11" t="s">
        <v>45</v>
      </c>
      <c r="AX158" s="11" t="s">
        <v>82</v>
      </c>
      <c r="AY158" s="259" t="s">
        <v>162</v>
      </c>
    </row>
    <row r="159" s="12" customFormat="1">
      <c r="B159" s="260"/>
      <c r="C159" s="261"/>
      <c r="D159" s="250" t="s">
        <v>398</v>
      </c>
      <c r="E159" s="262" t="s">
        <v>37</v>
      </c>
      <c r="F159" s="263" t="s">
        <v>401</v>
      </c>
      <c r="G159" s="261"/>
      <c r="H159" s="264">
        <v>49.850000000000001</v>
      </c>
      <c r="I159" s="265"/>
      <c r="J159" s="261"/>
      <c r="K159" s="261"/>
      <c r="L159" s="266"/>
      <c r="M159" s="267"/>
      <c r="N159" s="268"/>
      <c r="O159" s="268"/>
      <c r="P159" s="268"/>
      <c r="Q159" s="268"/>
      <c r="R159" s="268"/>
      <c r="S159" s="268"/>
      <c r="T159" s="269"/>
      <c r="AT159" s="270" t="s">
        <v>398</v>
      </c>
      <c r="AU159" s="270" t="s">
        <v>91</v>
      </c>
      <c r="AV159" s="12" t="s">
        <v>161</v>
      </c>
      <c r="AW159" s="12" t="s">
        <v>45</v>
      </c>
      <c r="AX159" s="12" t="s">
        <v>24</v>
      </c>
      <c r="AY159" s="270" t="s">
        <v>162</v>
      </c>
    </row>
    <row r="160" s="1" customFormat="1" ht="25.5" customHeight="1">
      <c r="B160" s="47"/>
      <c r="C160" s="192" t="s">
        <v>197</v>
      </c>
      <c r="D160" s="192" t="s">
        <v>156</v>
      </c>
      <c r="E160" s="193" t="s">
        <v>1322</v>
      </c>
      <c r="F160" s="194" t="s">
        <v>1323</v>
      </c>
      <c r="G160" s="195" t="s">
        <v>159</v>
      </c>
      <c r="H160" s="196">
        <v>13.035</v>
      </c>
      <c r="I160" s="197"/>
      <c r="J160" s="198">
        <f>ROUND(I160*H160,2)</f>
        <v>0</v>
      </c>
      <c r="K160" s="194" t="s">
        <v>397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161</v>
      </c>
      <c r="AT160" s="24" t="s">
        <v>156</v>
      </c>
      <c r="AU160" s="24" t="s">
        <v>91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161</v>
      </c>
      <c r="BM160" s="24" t="s">
        <v>234</v>
      </c>
    </row>
    <row r="161" s="11" customFormat="1">
      <c r="B161" s="248"/>
      <c r="C161" s="249"/>
      <c r="D161" s="250" t="s">
        <v>398</v>
      </c>
      <c r="E161" s="251" t="s">
        <v>37</v>
      </c>
      <c r="F161" s="252" t="s">
        <v>1324</v>
      </c>
      <c r="G161" s="249"/>
      <c r="H161" s="253">
        <v>15.435000000000001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398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1" customFormat="1">
      <c r="B162" s="248"/>
      <c r="C162" s="249"/>
      <c r="D162" s="250" t="s">
        <v>398</v>
      </c>
      <c r="E162" s="251" t="s">
        <v>37</v>
      </c>
      <c r="F162" s="252" t="s">
        <v>1325</v>
      </c>
      <c r="G162" s="249"/>
      <c r="H162" s="253">
        <v>-2.3999999999999999</v>
      </c>
      <c r="I162" s="254"/>
      <c r="J162" s="249"/>
      <c r="K162" s="249"/>
      <c r="L162" s="255"/>
      <c r="M162" s="256"/>
      <c r="N162" s="257"/>
      <c r="O162" s="257"/>
      <c r="P162" s="257"/>
      <c r="Q162" s="257"/>
      <c r="R162" s="257"/>
      <c r="S162" s="257"/>
      <c r="T162" s="258"/>
      <c r="AT162" s="259" t="s">
        <v>398</v>
      </c>
      <c r="AU162" s="259" t="s">
        <v>91</v>
      </c>
      <c r="AV162" s="11" t="s">
        <v>91</v>
      </c>
      <c r="AW162" s="11" t="s">
        <v>45</v>
      </c>
      <c r="AX162" s="11" t="s">
        <v>82</v>
      </c>
      <c r="AY162" s="259" t="s">
        <v>162</v>
      </c>
    </row>
    <row r="163" s="12" customFormat="1">
      <c r="B163" s="260"/>
      <c r="C163" s="261"/>
      <c r="D163" s="250" t="s">
        <v>398</v>
      </c>
      <c r="E163" s="262" t="s">
        <v>37</v>
      </c>
      <c r="F163" s="263" t="s">
        <v>401</v>
      </c>
      <c r="G163" s="261"/>
      <c r="H163" s="264">
        <v>13.035</v>
      </c>
      <c r="I163" s="265"/>
      <c r="J163" s="261"/>
      <c r="K163" s="261"/>
      <c r="L163" s="266"/>
      <c r="M163" s="267"/>
      <c r="N163" s="268"/>
      <c r="O163" s="268"/>
      <c r="P163" s="268"/>
      <c r="Q163" s="268"/>
      <c r="R163" s="268"/>
      <c r="S163" s="268"/>
      <c r="T163" s="269"/>
      <c r="AT163" s="270" t="s">
        <v>398</v>
      </c>
      <c r="AU163" s="270" t="s">
        <v>91</v>
      </c>
      <c r="AV163" s="12" t="s">
        <v>161</v>
      </c>
      <c r="AW163" s="12" t="s">
        <v>45</v>
      </c>
      <c r="AX163" s="12" t="s">
        <v>24</v>
      </c>
      <c r="AY163" s="270" t="s">
        <v>162</v>
      </c>
    </row>
    <row r="164" s="1" customFormat="1" ht="25.5" customHeight="1">
      <c r="B164" s="47"/>
      <c r="C164" s="192" t="s">
        <v>235</v>
      </c>
      <c r="D164" s="192" t="s">
        <v>156</v>
      </c>
      <c r="E164" s="193" t="s">
        <v>439</v>
      </c>
      <c r="F164" s="194" t="s">
        <v>440</v>
      </c>
      <c r="G164" s="195" t="s">
        <v>159</v>
      </c>
      <c r="H164" s="196">
        <v>76.757999999999996</v>
      </c>
      <c r="I164" s="197"/>
      <c r="J164" s="198">
        <f>ROUND(I164*H164,2)</f>
        <v>0</v>
      </c>
      <c r="K164" s="194" t="s">
        <v>397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238</v>
      </c>
    </row>
    <row r="165" s="11" customFormat="1">
      <c r="B165" s="248"/>
      <c r="C165" s="249"/>
      <c r="D165" s="250" t="s">
        <v>398</v>
      </c>
      <c r="E165" s="251" t="s">
        <v>37</v>
      </c>
      <c r="F165" s="252" t="s">
        <v>1326</v>
      </c>
      <c r="G165" s="249"/>
      <c r="H165" s="253">
        <v>84.158000000000001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398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1" customFormat="1">
      <c r="B166" s="248"/>
      <c r="C166" s="249"/>
      <c r="D166" s="250" t="s">
        <v>398</v>
      </c>
      <c r="E166" s="251" t="s">
        <v>37</v>
      </c>
      <c r="F166" s="252" t="s">
        <v>1327</v>
      </c>
      <c r="G166" s="249"/>
      <c r="H166" s="253">
        <v>-7.4000000000000004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398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398</v>
      </c>
      <c r="E167" s="262" t="s">
        <v>37</v>
      </c>
      <c r="F167" s="263" t="s">
        <v>401</v>
      </c>
      <c r="G167" s="261"/>
      <c r="H167" s="264">
        <v>76.757999999999996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398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161</v>
      </c>
      <c r="F168" s="246" t="s">
        <v>444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SUM(P169:P195)</f>
        <v>0</v>
      </c>
      <c r="Q168" s="240"/>
      <c r="R168" s="241">
        <f>SUM(R169:R195)</f>
        <v>0</v>
      </c>
      <c r="S168" s="240"/>
      <c r="T168" s="242">
        <f>SUM(T169:T195)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SUM(BK169:BK195)</f>
        <v>0</v>
      </c>
    </row>
    <row r="169" s="1" customFormat="1" ht="25.5" customHeight="1">
      <c r="B169" s="47"/>
      <c r="C169" s="192" t="s">
        <v>200</v>
      </c>
      <c r="D169" s="192" t="s">
        <v>156</v>
      </c>
      <c r="E169" s="193" t="s">
        <v>1328</v>
      </c>
      <c r="F169" s="194" t="s">
        <v>1329</v>
      </c>
      <c r="G169" s="195" t="s">
        <v>159</v>
      </c>
      <c r="H169" s="196">
        <v>7</v>
      </c>
      <c r="I169" s="197"/>
      <c r="J169" s="198">
        <f>ROUND(I169*H169,2)</f>
        <v>0</v>
      </c>
      <c r="K169" s="194" t="s">
        <v>397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241</v>
      </c>
    </row>
    <row r="170" s="11" customFormat="1">
      <c r="B170" s="248"/>
      <c r="C170" s="249"/>
      <c r="D170" s="250" t="s">
        <v>398</v>
      </c>
      <c r="E170" s="251" t="s">
        <v>37</v>
      </c>
      <c r="F170" s="252" t="s">
        <v>1330</v>
      </c>
      <c r="G170" s="249"/>
      <c r="H170" s="253">
        <v>7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398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2" customFormat="1">
      <c r="B171" s="260"/>
      <c r="C171" s="261"/>
      <c r="D171" s="250" t="s">
        <v>398</v>
      </c>
      <c r="E171" s="262" t="s">
        <v>37</v>
      </c>
      <c r="F171" s="263" t="s">
        <v>401</v>
      </c>
      <c r="G171" s="261"/>
      <c r="H171" s="264">
        <v>7</v>
      </c>
      <c r="I171" s="265"/>
      <c r="J171" s="261"/>
      <c r="K171" s="261"/>
      <c r="L171" s="266"/>
      <c r="M171" s="267"/>
      <c r="N171" s="268"/>
      <c r="O171" s="268"/>
      <c r="P171" s="268"/>
      <c r="Q171" s="268"/>
      <c r="R171" s="268"/>
      <c r="S171" s="268"/>
      <c r="T171" s="269"/>
      <c r="AT171" s="270" t="s">
        <v>398</v>
      </c>
      <c r="AU171" s="270" t="s">
        <v>91</v>
      </c>
      <c r="AV171" s="12" t="s">
        <v>161</v>
      </c>
      <c r="AW171" s="12" t="s">
        <v>45</v>
      </c>
      <c r="AX171" s="12" t="s">
        <v>24</v>
      </c>
      <c r="AY171" s="270" t="s">
        <v>162</v>
      </c>
    </row>
    <row r="172" s="1" customFormat="1" ht="25.5" customHeight="1">
      <c r="B172" s="47"/>
      <c r="C172" s="192" t="s">
        <v>242</v>
      </c>
      <c r="D172" s="192" t="s">
        <v>156</v>
      </c>
      <c r="E172" s="193" t="s">
        <v>1331</v>
      </c>
      <c r="F172" s="194" t="s">
        <v>1332</v>
      </c>
      <c r="G172" s="195" t="s">
        <v>159</v>
      </c>
      <c r="H172" s="196">
        <v>83.150000000000006</v>
      </c>
      <c r="I172" s="197"/>
      <c r="J172" s="198">
        <f>ROUND(I172*H172,2)</f>
        <v>0</v>
      </c>
      <c r="K172" s="194" t="s">
        <v>397</v>
      </c>
      <c r="L172" s="73"/>
      <c r="M172" s="199" t="s">
        <v>37</v>
      </c>
      <c r="N172" s="200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161</v>
      </c>
      <c r="AT172" s="24" t="s">
        <v>156</v>
      </c>
      <c r="AU172" s="24" t="s">
        <v>91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161</v>
      </c>
      <c r="BM172" s="24" t="s">
        <v>243</v>
      </c>
    </row>
    <row r="173" s="11" customFormat="1">
      <c r="B173" s="248"/>
      <c r="C173" s="249"/>
      <c r="D173" s="250" t="s">
        <v>398</v>
      </c>
      <c r="E173" s="251" t="s">
        <v>37</v>
      </c>
      <c r="F173" s="252" t="s">
        <v>1333</v>
      </c>
      <c r="G173" s="249"/>
      <c r="H173" s="253">
        <v>83.150000000000006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398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398</v>
      </c>
      <c r="E174" s="262" t="s">
        <v>37</v>
      </c>
      <c r="F174" s="263" t="s">
        <v>401</v>
      </c>
      <c r="G174" s="261"/>
      <c r="H174" s="264">
        <v>83.150000000000006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398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204</v>
      </c>
      <c r="D175" s="192" t="s">
        <v>156</v>
      </c>
      <c r="E175" s="193" t="s">
        <v>1334</v>
      </c>
      <c r="F175" s="194" t="s">
        <v>1335</v>
      </c>
      <c r="G175" s="195" t="s">
        <v>344</v>
      </c>
      <c r="H175" s="196">
        <v>28</v>
      </c>
      <c r="I175" s="197"/>
      <c r="J175" s="198">
        <f>ROUND(I175*H175,2)</f>
        <v>0</v>
      </c>
      <c r="K175" s="194" t="s">
        <v>397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244</v>
      </c>
    </row>
    <row r="176" s="1" customFormat="1" ht="16.5" customHeight="1">
      <c r="B176" s="47"/>
      <c r="C176" s="204" t="s">
        <v>245</v>
      </c>
      <c r="D176" s="204" t="s">
        <v>261</v>
      </c>
      <c r="E176" s="205" t="s">
        <v>1336</v>
      </c>
      <c r="F176" s="206" t="s">
        <v>1337</v>
      </c>
      <c r="G176" s="207" t="s">
        <v>344</v>
      </c>
      <c r="H176" s="208">
        <v>15</v>
      </c>
      <c r="I176" s="209"/>
      <c r="J176" s="210">
        <f>ROUND(I176*H176,2)</f>
        <v>0</v>
      </c>
      <c r="K176" s="206" t="s">
        <v>397</v>
      </c>
      <c r="L176" s="211"/>
      <c r="M176" s="212" t="s">
        <v>37</v>
      </c>
      <c r="N176" s="213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172</v>
      </c>
      <c r="AT176" s="24" t="s">
        <v>261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246</v>
      </c>
    </row>
    <row r="177" s="1" customFormat="1" ht="16.5" customHeight="1">
      <c r="B177" s="47"/>
      <c r="C177" s="204" t="s">
        <v>208</v>
      </c>
      <c r="D177" s="204" t="s">
        <v>261</v>
      </c>
      <c r="E177" s="205" t="s">
        <v>1338</v>
      </c>
      <c r="F177" s="206" t="s">
        <v>1339</v>
      </c>
      <c r="G177" s="207" t="s">
        <v>344</v>
      </c>
      <c r="H177" s="208">
        <v>13</v>
      </c>
      <c r="I177" s="209"/>
      <c r="J177" s="210">
        <f>ROUND(I177*H177,2)</f>
        <v>0</v>
      </c>
      <c r="K177" s="206" t="s">
        <v>397</v>
      </c>
      <c r="L177" s="211"/>
      <c r="M177" s="212" t="s">
        <v>37</v>
      </c>
      <c r="N177" s="213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172</v>
      </c>
      <c r="AT177" s="24" t="s">
        <v>261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249</v>
      </c>
    </row>
    <row r="178" s="1" customFormat="1" ht="16.5" customHeight="1">
      <c r="B178" s="47"/>
      <c r="C178" s="192" t="s">
        <v>250</v>
      </c>
      <c r="D178" s="192" t="s">
        <v>156</v>
      </c>
      <c r="E178" s="193" t="s">
        <v>1340</v>
      </c>
      <c r="F178" s="194" t="s">
        <v>1341</v>
      </c>
      <c r="G178" s="195" t="s">
        <v>344</v>
      </c>
      <c r="H178" s="196">
        <v>13</v>
      </c>
      <c r="I178" s="197"/>
      <c r="J178" s="198">
        <f>ROUND(I178*H178,2)</f>
        <v>0</v>
      </c>
      <c r="K178" s="194" t="s">
        <v>397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251</v>
      </c>
    </row>
    <row r="179" s="1" customFormat="1" ht="16.5" customHeight="1">
      <c r="B179" s="47"/>
      <c r="C179" s="204" t="s">
        <v>211</v>
      </c>
      <c r="D179" s="204" t="s">
        <v>261</v>
      </c>
      <c r="E179" s="205" t="s">
        <v>1342</v>
      </c>
      <c r="F179" s="206" t="s">
        <v>1343</v>
      </c>
      <c r="G179" s="207" t="s">
        <v>344</v>
      </c>
      <c r="H179" s="208">
        <v>13</v>
      </c>
      <c r="I179" s="209"/>
      <c r="J179" s="210">
        <f>ROUND(I179*H179,2)</f>
        <v>0</v>
      </c>
      <c r="K179" s="206" t="s">
        <v>397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172</v>
      </c>
      <c r="AT179" s="24" t="s">
        <v>261</v>
      </c>
      <c r="AU179" s="24" t="s">
        <v>91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161</v>
      </c>
      <c r="BM179" s="24" t="s">
        <v>252</v>
      </c>
    </row>
    <row r="180" s="1" customFormat="1" ht="16.5" customHeight="1">
      <c r="B180" s="47"/>
      <c r="C180" s="192" t="s">
        <v>253</v>
      </c>
      <c r="D180" s="192" t="s">
        <v>156</v>
      </c>
      <c r="E180" s="193" t="s">
        <v>1344</v>
      </c>
      <c r="F180" s="194" t="s">
        <v>1345</v>
      </c>
      <c r="G180" s="195" t="s">
        <v>159</v>
      </c>
      <c r="H180" s="196">
        <v>90.150000000000006</v>
      </c>
      <c r="I180" s="197"/>
      <c r="J180" s="198">
        <f>ROUND(I180*H180,2)</f>
        <v>0</v>
      </c>
      <c r="K180" s="194" t="s">
        <v>397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161</v>
      </c>
      <c r="AT180" s="24" t="s">
        <v>156</v>
      </c>
      <c r="AU180" s="24" t="s">
        <v>91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161</v>
      </c>
      <c r="BM180" s="24" t="s">
        <v>256</v>
      </c>
    </row>
    <row r="181" s="11" customFormat="1">
      <c r="B181" s="248"/>
      <c r="C181" s="249"/>
      <c r="D181" s="250" t="s">
        <v>398</v>
      </c>
      <c r="E181" s="251" t="s">
        <v>37</v>
      </c>
      <c r="F181" s="252" t="s">
        <v>1346</v>
      </c>
      <c r="G181" s="249"/>
      <c r="H181" s="253">
        <v>90.150000000000006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398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398</v>
      </c>
      <c r="E182" s="262" t="s">
        <v>37</v>
      </c>
      <c r="F182" s="263" t="s">
        <v>401</v>
      </c>
      <c r="G182" s="261"/>
      <c r="H182" s="264">
        <v>90.150000000000006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398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16.5" customHeight="1">
      <c r="B183" s="47"/>
      <c r="C183" s="192" t="s">
        <v>214</v>
      </c>
      <c r="D183" s="192" t="s">
        <v>156</v>
      </c>
      <c r="E183" s="193" t="s">
        <v>1347</v>
      </c>
      <c r="F183" s="194" t="s">
        <v>1348</v>
      </c>
      <c r="G183" s="195" t="s">
        <v>159</v>
      </c>
      <c r="H183" s="196">
        <v>90.150000000000006</v>
      </c>
      <c r="I183" s="197"/>
      <c r="J183" s="198">
        <f>ROUND(I183*H183,2)</f>
        <v>0</v>
      </c>
      <c r="K183" s="194" t="s">
        <v>397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259</v>
      </c>
    </row>
    <row r="184" s="1" customFormat="1" ht="16.5" customHeight="1">
      <c r="B184" s="47"/>
      <c r="C184" s="192" t="s">
        <v>260</v>
      </c>
      <c r="D184" s="192" t="s">
        <v>156</v>
      </c>
      <c r="E184" s="193" t="s">
        <v>445</v>
      </c>
      <c r="F184" s="194" t="s">
        <v>446</v>
      </c>
      <c r="G184" s="195" t="s">
        <v>171</v>
      </c>
      <c r="H184" s="196">
        <v>5.5549999999999997</v>
      </c>
      <c r="I184" s="197"/>
      <c r="J184" s="198">
        <f>ROUND(I184*H184,2)</f>
        <v>0</v>
      </c>
      <c r="K184" s="194" t="s">
        <v>397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518</v>
      </c>
    </row>
    <row r="185" s="11" customFormat="1">
      <c r="B185" s="248"/>
      <c r="C185" s="249"/>
      <c r="D185" s="250" t="s">
        <v>398</v>
      </c>
      <c r="E185" s="251" t="s">
        <v>37</v>
      </c>
      <c r="F185" s="252" t="s">
        <v>1349</v>
      </c>
      <c r="G185" s="249"/>
      <c r="H185" s="253">
        <v>5.5549999999999997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398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398</v>
      </c>
      <c r="E186" s="262" t="s">
        <v>37</v>
      </c>
      <c r="F186" s="263" t="s">
        <v>401</v>
      </c>
      <c r="G186" s="261"/>
      <c r="H186" s="264">
        <v>5.5549999999999997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398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16.5" customHeight="1">
      <c r="B187" s="47"/>
      <c r="C187" s="192" t="s">
        <v>218</v>
      </c>
      <c r="D187" s="192" t="s">
        <v>156</v>
      </c>
      <c r="E187" s="193" t="s">
        <v>449</v>
      </c>
      <c r="F187" s="194" t="s">
        <v>450</v>
      </c>
      <c r="G187" s="195" t="s">
        <v>159</v>
      </c>
      <c r="H187" s="196">
        <v>30.949999999999999</v>
      </c>
      <c r="I187" s="197"/>
      <c r="J187" s="198">
        <f>ROUND(I187*H187,2)</f>
        <v>0</v>
      </c>
      <c r="K187" s="194" t="s">
        <v>397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267</v>
      </c>
    </row>
    <row r="188" s="11" customFormat="1">
      <c r="B188" s="248"/>
      <c r="C188" s="249"/>
      <c r="D188" s="250" t="s">
        <v>398</v>
      </c>
      <c r="E188" s="251" t="s">
        <v>37</v>
      </c>
      <c r="F188" s="252" t="s">
        <v>1350</v>
      </c>
      <c r="G188" s="249"/>
      <c r="H188" s="253">
        <v>30.949999999999999</v>
      </c>
      <c r="I188" s="254"/>
      <c r="J188" s="249"/>
      <c r="K188" s="249"/>
      <c r="L188" s="255"/>
      <c r="M188" s="256"/>
      <c r="N188" s="257"/>
      <c r="O188" s="257"/>
      <c r="P188" s="257"/>
      <c r="Q188" s="257"/>
      <c r="R188" s="257"/>
      <c r="S188" s="257"/>
      <c r="T188" s="258"/>
      <c r="AT188" s="259" t="s">
        <v>398</v>
      </c>
      <c r="AU188" s="259" t="s">
        <v>91</v>
      </c>
      <c r="AV188" s="11" t="s">
        <v>91</v>
      </c>
      <c r="AW188" s="11" t="s">
        <v>45</v>
      </c>
      <c r="AX188" s="11" t="s">
        <v>82</v>
      </c>
      <c r="AY188" s="259" t="s">
        <v>162</v>
      </c>
    </row>
    <row r="189" s="12" customFormat="1">
      <c r="B189" s="260"/>
      <c r="C189" s="261"/>
      <c r="D189" s="250" t="s">
        <v>398</v>
      </c>
      <c r="E189" s="262" t="s">
        <v>37</v>
      </c>
      <c r="F189" s="263" t="s">
        <v>401</v>
      </c>
      <c r="G189" s="261"/>
      <c r="H189" s="264">
        <v>30.949999999999999</v>
      </c>
      <c r="I189" s="265"/>
      <c r="J189" s="261"/>
      <c r="K189" s="261"/>
      <c r="L189" s="266"/>
      <c r="M189" s="267"/>
      <c r="N189" s="268"/>
      <c r="O189" s="268"/>
      <c r="P189" s="268"/>
      <c r="Q189" s="268"/>
      <c r="R189" s="268"/>
      <c r="S189" s="268"/>
      <c r="T189" s="269"/>
      <c r="AT189" s="270" t="s">
        <v>398</v>
      </c>
      <c r="AU189" s="270" t="s">
        <v>91</v>
      </c>
      <c r="AV189" s="12" t="s">
        <v>161</v>
      </c>
      <c r="AW189" s="12" t="s">
        <v>45</v>
      </c>
      <c r="AX189" s="12" t="s">
        <v>24</v>
      </c>
      <c r="AY189" s="270" t="s">
        <v>162</v>
      </c>
    </row>
    <row r="190" s="1" customFormat="1" ht="16.5" customHeight="1">
      <c r="B190" s="47"/>
      <c r="C190" s="192" t="s">
        <v>268</v>
      </c>
      <c r="D190" s="192" t="s">
        <v>156</v>
      </c>
      <c r="E190" s="193" t="s">
        <v>452</v>
      </c>
      <c r="F190" s="194" t="s">
        <v>453</v>
      </c>
      <c r="G190" s="195" t="s">
        <v>159</v>
      </c>
      <c r="H190" s="196">
        <v>30.949999999999999</v>
      </c>
      <c r="I190" s="197"/>
      <c r="J190" s="198">
        <f>ROUND(I190*H190,2)</f>
        <v>0</v>
      </c>
      <c r="K190" s="194" t="s">
        <v>397</v>
      </c>
      <c r="L190" s="73"/>
      <c r="M190" s="199" t="s">
        <v>37</v>
      </c>
      <c r="N190" s="200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161</v>
      </c>
      <c r="AT190" s="24" t="s">
        <v>156</v>
      </c>
      <c r="AU190" s="24" t="s">
        <v>91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161</v>
      </c>
      <c r="BM190" s="24" t="s">
        <v>271</v>
      </c>
    </row>
    <row r="191" s="11" customFormat="1">
      <c r="B191" s="248"/>
      <c r="C191" s="249"/>
      <c r="D191" s="250" t="s">
        <v>398</v>
      </c>
      <c r="E191" s="251" t="s">
        <v>37</v>
      </c>
      <c r="F191" s="252" t="s">
        <v>1351</v>
      </c>
      <c r="G191" s="249"/>
      <c r="H191" s="253">
        <v>30.949999999999999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398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398</v>
      </c>
      <c r="E192" s="262" t="s">
        <v>37</v>
      </c>
      <c r="F192" s="263" t="s">
        <v>401</v>
      </c>
      <c r="G192" s="261"/>
      <c r="H192" s="264">
        <v>30.949999999999999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398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221</v>
      </c>
      <c r="D193" s="192" t="s">
        <v>156</v>
      </c>
      <c r="E193" s="193" t="s">
        <v>454</v>
      </c>
      <c r="F193" s="194" t="s">
        <v>455</v>
      </c>
      <c r="G193" s="195" t="s">
        <v>196</v>
      </c>
      <c r="H193" s="196">
        <v>0.27000000000000002</v>
      </c>
      <c r="I193" s="197"/>
      <c r="J193" s="198">
        <f>ROUND(I193*H193,2)</f>
        <v>0</v>
      </c>
      <c r="K193" s="194" t="s">
        <v>397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531</v>
      </c>
    </row>
    <row r="194" s="11" customFormat="1">
      <c r="B194" s="248"/>
      <c r="C194" s="249"/>
      <c r="D194" s="250" t="s">
        <v>398</v>
      </c>
      <c r="E194" s="251" t="s">
        <v>37</v>
      </c>
      <c r="F194" s="252" t="s">
        <v>1352</v>
      </c>
      <c r="G194" s="249"/>
      <c r="H194" s="253">
        <v>0.27000000000000002</v>
      </c>
      <c r="I194" s="254"/>
      <c r="J194" s="249"/>
      <c r="K194" s="249"/>
      <c r="L194" s="255"/>
      <c r="M194" s="256"/>
      <c r="N194" s="257"/>
      <c r="O194" s="257"/>
      <c r="P194" s="257"/>
      <c r="Q194" s="257"/>
      <c r="R194" s="257"/>
      <c r="S194" s="257"/>
      <c r="T194" s="258"/>
      <c r="AT194" s="259" t="s">
        <v>398</v>
      </c>
      <c r="AU194" s="259" t="s">
        <v>91</v>
      </c>
      <c r="AV194" s="11" t="s">
        <v>91</v>
      </c>
      <c r="AW194" s="11" t="s">
        <v>45</v>
      </c>
      <c r="AX194" s="11" t="s">
        <v>82</v>
      </c>
      <c r="AY194" s="259" t="s">
        <v>162</v>
      </c>
    </row>
    <row r="195" s="12" customFormat="1">
      <c r="B195" s="260"/>
      <c r="C195" s="261"/>
      <c r="D195" s="250" t="s">
        <v>398</v>
      </c>
      <c r="E195" s="262" t="s">
        <v>37</v>
      </c>
      <c r="F195" s="263" t="s">
        <v>401</v>
      </c>
      <c r="G195" s="261"/>
      <c r="H195" s="264">
        <v>0.27000000000000002</v>
      </c>
      <c r="I195" s="265"/>
      <c r="J195" s="261"/>
      <c r="K195" s="261"/>
      <c r="L195" s="266"/>
      <c r="M195" s="267"/>
      <c r="N195" s="268"/>
      <c r="O195" s="268"/>
      <c r="P195" s="268"/>
      <c r="Q195" s="268"/>
      <c r="R195" s="268"/>
      <c r="S195" s="268"/>
      <c r="T195" s="269"/>
      <c r="AT195" s="270" t="s">
        <v>398</v>
      </c>
      <c r="AU195" s="270" t="s">
        <v>91</v>
      </c>
      <c r="AV195" s="12" t="s">
        <v>161</v>
      </c>
      <c r="AW195" s="12" t="s">
        <v>45</v>
      </c>
      <c r="AX195" s="12" t="s">
        <v>24</v>
      </c>
      <c r="AY195" s="270" t="s">
        <v>162</v>
      </c>
    </row>
    <row r="196" s="10" customFormat="1" ht="29.88" customHeight="1">
      <c r="B196" s="232"/>
      <c r="C196" s="233"/>
      <c r="D196" s="234" t="s">
        <v>81</v>
      </c>
      <c r="E196" s="246" t="s">
        <v>173</v>
      </c>
      <c r="F196" s="246" t="s">
        <v>458</v>
      </c>
      <c r="G196" s="233"/>
      <c r="H196" s="233"/>
      <c r="I196" s="236"/>
      <c r="J196" s="247">
        <f>BK196</f>
        <v>0</v>
      </c>
      <c r="K196" s="233"/>
      <c r="L196" s="238"/>
      <c r="M196" s="239"/>
      <c r="N196" s="240"/>
      <c r="O196" s="240"/>
      <c r="P196" s="241">
        <f>SUM(P197:P200)</f>
        <v>0</v>
      </c>
      <c r="Q196" s="240"/>
      <c r="R196" s="241">
        <f>SUM(R197:R200)</f>
        <v>0</v>
      </c>
      <c r="S196" s="240"/>
      <c r="T196" s="242">
        <f>SUM(T197:T200)</f>
        <v>0</v>
      </c>
      <c r="AR196" s="243" t="s">
        <v>24</v>
      </c>
      <c r="AT196" s="244" t="s">
        <v>81</v>
      </c>
      <c r="AU196" s="244" t="s">
        <v>24</v>
      </c>
      <c r="AY196" s="243" t="s">
        <v>162</v>
      </c>
      <c r="BK196" s="245">
        <f>SUM(BK197:BK200)</f>
        <v>0</v>
      </c>
    </row>
    <row r="197" s="1" customFormat="1" ht="16.5" customHeight="1">
      <c r="B197" s="47"/>
      <c r="C197" s="192" t="s">
        <v>275</v>
      </c>
      <c r="D197" s="192" t="s">
        <v>156</v>
      </c>
      <c r="E197" s="193" t="s">
        <v>459</v>
      </c>
      <c r="F197" s="194" t="s">
        <v>460</v>
      </c>
      <c r="G197" s="195" t="s">
        <v>159</v>
      </c>
      <c r="H197" s="196">
        <v>14.65</v>
      </c>
      <c r="I197" s="197"/>
      <c r="J197" s="198">
        <f>ROUND(I197*H197,2)</f>
        <v>0</v>
      </c>
      <c r="K197" s="194" t="s">
        <v>397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278</v>
      </c>
    </row>
    <row r="198" s="13" customFormat="1">
      <c r="B198" s="271"/>
      <c r="C198" s="272"/>
      <c r="D198" s="250" t="s">
        <v>398</v>
      </c>
      <c r="E198" s="273" t="s">
        <v>37</v>
      </c>
      <c r="F198" s="274" t="s">
        <v>1353</v>
      </c>
      <c r="G198" s="272"/>
      <c r="H198" s="273" t="s">
        <v>37</v>
      </c>
      <c r="I198" s="275"/>
      <c r="J198" s="272"/>
      <c r="K198" s="272"/>
      <c r="L198" s="276"/>
      <c r="M198" s="277"/>
      <c r="N198" s="278"/>
      <c r="O198" s="278"/>
      <c r="P198" s="278"/>
      <c r="Q198" s="278"/>
      <c r="R198" s="278"/>
      <c r="S198" s="278"/>
      <c r="T198" s="279"/>
      <c r="AT198" s="280" t="s">
        <v>398</v>
      </c>
      <c r="AU198" s="280" t="s">
        <v>91</v>
      </c>
      <c r="AV198" s="13" t="s">
        <v>24</v>
      </c>
      <c r="AW198" s="13" t="s">
        <v>45</v>
      </c>
      <c r="AX198" s="13" t="s">
        <v>82</v>
      </c>
      <c r="AY198" s="280" t="s">
        <v>162</v>
      </c>
    </row>
    <row r="199" s="11" customFormat="1">
      <c r="B199" s="248"/>
      <c r="C199" s="249"/>
      <c r="D199" s="250" t="s">
        <v>398</v>
      </c>
      <c r="E199" s="251" t="s">
        <v>37</v>
      </c>
      <c r="F199" s="252" t="s">
        <v>1354</v>
      </c>
      <c r="G199" s="249"/>
      <c r="H199" s="253">
        <v>14.65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398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398</v>
      </c>
      <c r="E200" s="262" t="s">
        <v>37</v>
      </c>
      <c r="F200" s="263" t="s">
        <v>401</v>
      </c>
      <c r="G200" s="261"/>
      <c r="H200" s="264">
        <v>14.65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398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0" customFormat="1" ht="29.88" customHeight="1">
      <c r="B201" s="232"/>
      <c r="C201" s="233"/>
      <c r="D201" s="234" t="s">
        <v>81</v>
      </c>
      <c r="E201" s="246" t="s">
        <v>168</v>
      </c>
      <c r="F201" s="246" t="s">
        <v>463</v>
      </c>
      <c r="G201" s="233"/>
      <c r="H201" s="233"/>
      <c r="I201" s="236"/>
      <c r="J201" s="247">
        <f>BK201</f>
        <v>0</v>
      </c>
      <c r="K201" s="233"/>
      <c r="L201" s="238"/>
      <c r="M201" s="239"/>
      <c r="N201" s="240"/>
      <c r="O201" s="240"/>
      <c r="P201" s="241">
        <f>SUM(P202:P292)</f>
        <v>0</v>
      </c>
      <c r="Q201" s="240"/>
      <c r="R201" s="241">
        <f>SUM(R202:R292)</f>
        <v>0</v>
      </c>
      <c r="S201" s="240"/>
      <c r="T201" s="242">
        <f>SUM(T202:T292)</f>
        <v>0</v>
      </c>
      <c r="AR201" s="243" t="s">
        <v>24</v>
      </c>
      <c r="AT201" s="244" t="s">
        <v>81</v>
      </c>
      <c r="AU201" s="244" t="s">
        <v>24</v>
      </c>
      <c r="AY201" s="243" t="s">
        <v>162</v>
      </c>
      <c r="BK201" s="245">
        <f>SUM(BK202:BK292)</f>
        <v>0</v>
      </c>
    </row>
    <row r="202" s="1" customFormat="1" ht="25.5" customHeight="1">
      <c r="B202" s="47"/>
      <c r="C202" s="192" t="s">
        <v>225</v>
      </c>
      <c r="D202" s="192" t="s">
        <v>156</v>
      </c>
      <c r="E202" s="193" t="s">
        <v>1355</v>
      </c>
      <c r="F202" s="194" t="s">
        <v>1356</v>
      </c>
      <c r="G202" s="195" t="s">
        <v>159</v>
      </c>
      <c r="H202" s="196">
        <v>91.605000000000004</v>
      </c>
      <c r="I202" s="197"/>
      <c r="J202" s="198">
        <f>ROUND(I202*H202,2)</f>
        <v>0</v>
      </c>
      <c r="K202" s="194" t="s">
        <v>397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281</v>
      </c>
    </row>
    <row r="203" s="11" customFormat="1">
      <c r="B203" s="248"/>
      <c r="C203" s="249"/>
      <c r="D203" s="250" t="s">
        <v>398</v>
      </c>
      <c r="E203" s="251" t="s">
        <v>37</v>
      </c>
      <c r="F203" s="252" t="s">
        <v>1357</v>
      </c>
      <c r="G203" s="249"/>
      <c r="H203" s="253">
        <v>91.605000000000004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398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398</v>
      </c>
      <c r="E204" s="262" t="s">
        <v>37</v>
      </c>
      <c r="F204" s="263" t="s">
        <v>401</v>
      </c>
      <c r="G204" s="261"/>
      <c r="H204" s="264">
        <v>91.605000000000004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398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16.5" customHeight="1">
      <c r="B205" s="47"/>
      <c r="C205" s="192" t="s">
        <v>282</v>
      </c>
      <c r="D205" s="192" t="s">
        <v>156</v>
      </c>
      <c r="E205" s="193" t="s">
        <v>1358</v>
      </c>
      <c r="F205" s="194" t="s">
        <v>1359</v>
      </c>
      <c r="G205" s="195" t="s">
        <v>159</v>
      </c>
      <c r="H205" s="196">
        <v>91.605000000000004</v>
      </c>
      <c r="I205" s="197"/>
      <c r="J205" s="198">
        <f>ROUND(I205*H205,2)</f>
        <v>0</v>
      </c>
      <c r="K205" s="194" t="s">
        <v>397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285</v>
      </c>
    </row>
    <row r="206" s="11" customFormat="1">
      <c r="B206" s="248"/>
      <c r="C206" s="249"/>
      <c r="D206" s="250" t="s">
        <v>398</v>
      </c>
      <c r="E206" s="251" t="s">
        <v>37</v>
      </c>
      <c r="F206" s="252" t="s">
        <v>1360</v>
      </c>
      <c r="G206" s="249"/>
      <c r="H206" s="253">
        <v>91.605000000000004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398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398</v>
      </c>
      <c r="E207" s="262" t="s">
        <v>37</v>
      </c>
      <c r="F207" s="263" t="s">
        <v>401</v>
      </c>
      <c r="G207" s="261"/>
      <c r="H207" s="264">
        <v>91.605000000000004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398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228</v>
      </c>
      <c r="D208" s="192" t="s">
        <v>156</v>
      </c>
      <c r="E208" s="193" t="s">
        <v>464</v>
      </c>
      <c r="F208" s="194" t="s">
        <v>465</v>
      </c>
      <c r="G208" s="195" t="s">
        <v>159</v>
      </c>
      <c r="H208" s="196">
        <v>349.185</v>
      </c>
      <c r="I208" s="197"/>
      <c r="J208" s="198">
        <f>ROUND(I208*H208,2)</f>
        <v>0</v>
      </c>
      <c r="K208" s="194" t="s">
        <v>397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288</v>
      </c>
    </row>
    <row r="209" s="11" customFormat="1">
      <c r="B209" s="248"/>
      <c r="C209" s="249"/>
      <c r="D209" s="250" t="s">
        <v>398</v>
      </c>
      <c r="E209" s="251" t="s">
        <v>37</v>
      </c>
      <c r="F209" s="252" t="s">
        <v>1361</v>
      </c>
      <c r="G209" s="249"/>
      <c r="H209" s="253">
        <v>219</v>
      </c>
      <c r="I209" s="254"/>
      <c r="J209" s="249"/>
      <c r="K209" s="249"/>
      <c r="L209" s="255"/>
      <c r="M209" s="256"/>
      <c r="N209" s="257"/>
      <c r="O209" s="257"/>
      <c r="P209" s="257"/>
      <c r="Q209" s="257"/>
      <c r="R209" s="257"/>
      <c r="S209" s="257"/>
      <c r="T209" s="258"/>
      <c r="AT209" s="259" t="s">
        <v>398</v>
      </c>
      <c r="AU209" s="259" t="s">
        <v>91</v>
      </c>
      <c r="AV209" s="11" t="s">
        <v>91</v>
      </c>
      <c r="AW209" s="11" t="s">
        <v>45</v>
      </c>
      <c r="AX209" s="11" t="s">
        <v>82</v>
      </c>
      <c r="AY209" s="259" t="s">
        <v>162</v>
      </c>
    </row>
    <row r="210" s="11" customFormat="1">
      <c r="B210" s="248"/>
      <c r="C210" s="249"/>
      <c r="D210" s="250" t="s">
        <v>398</v>
      </c>
      <c r="E210" s="251" t="s">
        <v>37</v>
      </c>
      <c r="F210" s="252" t="s">
        <v>1362</v>
      </c>
      <c r="G210" s="249"/>
      <c r="H210" s="253">
        <v>155.69999999999999</v>
      </c>
      <c r="I210" s="254"/>
      <c r="J210" s="249"/>
      <c r="K210" s="249"/>
      <c r="L210" s="255"/>
      <c r="M210" s="256"/>
      <c r="N210" s="257"/>
      <c r="O210" s="257"/>
      <c r="P210" s="257"/>
      <c r="Q210" s="257"/>
      <c r="R210" s="257"/>
      <c r="S210" s="257"/>
      <c r="T210" s="258"/>
      <c r="AT210" s="259" t="s">
        <v>398</v>
      </c>
      <c r="AU210" s="259" t="s">
        <v>91</v>
      </c>
      <c r="AV210" s="11" t="s">
        <v>91</v>
      </c>
      <c r="AW210" s="11" t="s">
        <v>45</v>
      </c>
      <c r="AX210" s="11" t="s">
        <v>82</v>
      </c>
      <c r="AY210" s="259" t="s">
        <v>162</v>
      </c>
    </row>
    <row r="211" s="11" customFormat="1">
      <c r="B211" s="248"/>
      <c r="C211" s="249"/>
      <c r="D211" s="250" t="s">
        <v>398</v>
      </c>
      <c r="E211" s="251" t="s">
        <v>37</v>
      </c>
      <c r="F211" s="252" t="s">
        <v>1363</v>
      </c>
      <c r="G211" s="249"/>
      <c r="H211" s="253">
        <v>-10.800000000000001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398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1" customFormat="1">
      <c r="B212" s="248"/>
      <c r="C212" s="249"/>
      <c r="D212" s="250" t="s">
        <v>398</v>
      </c>
      <c r="E212" s="251" t="s">
        <v>37</v>
      </c>
      <c r="F212" s="252" t="s">
        <v>1364</v>
      </c>
      <c r="G212" s="249"/>
      <c r="H212" s="253">
        <v>-9.5250000000000004</v>
      </c>
      <c r="I212" s="254"/>
      <c r="J212" s="249"/>
      <c r="K212" s="249"/>
      <c r="L212" s="255"/>
      <c r="M212" s="256"/>
      <c r="N212" s="257"/>
      <c r="O212" s="257"/>
      <c r="P212" s="257"/>
      <c r="Q212" s="257"/>
      <c r="R212" s="257"/>
      <c r="S212" s="257"/>
      <c r="T212" s="258"/>
      <c r="AT212" s="259" t="s">
        <v>398</v>
      </c>
      <c r="AU212" s="259" t="s">
        <v>91</v>
      </c>
      <c r="AV212" s="11" t="s">
        <v>91</v>
      </c>
      <c r="AW212" s="11" t="s">
        <v>45</v>
      </c>
      <c r="AX212" s="11" t="s">
        <v>82</v>
      </c>
      <c r="AY212" s="259" t="s">
        <v>162</v>
      </c>
    </row>
    <row r="213" s="11" customFormat="1">
      <c r="B213" s="248"/>
      <c r="C213" s="249"/>
      <c r="D213" s="250" t="s">
        <v>398</v>
      </c>
      <c r="E213" s="251" t="s">
        <v>37</v>
      </c>
      <c r="F213" s="252" t="s">
        <v>1365</v>
      </c>
      <c r="G213" s="249"/>
      <c r="H213" s="253">
        <v>-26.399999999999999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398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3" customFormat="1">
      <c r="B214" s="271"/>
      <c r="C214" s="272"/>
      <c r="D214" s="250" t="s">
        <v>398</v>
      </c>
      <c r="E214" s="273" t="s">
        <v>37</v>
      </c>
      <c r="F214" s="274" t="s">
        <v>1366</v>
      </c>
      <c r="G214" s="272"/>
      <c r="H214" s="273" t="s">
        <v>37</v>
      </c>
      <c r="I214" s="275"/>
      <c r="J214" s="272"/>
      <c r="K214" s="272"/>
      <c r="L214" s="276"/>
      <c r="M214" s="277"/>
      <c r="N214" s="278"/>
      <c r="O214" s="278"/>
      <c r="P214" s="278"/>
      <c r="Q214" s="278"/>
      <c r="R214" s="278"/>
      <c r="S214" s="278"/>
      <c r="T214" s="279"/>
      <c r="AT214" s="280" t="s">
        <v>398</v>
      </c>
      <c r="AU214" s="280" t="s">
        <v>91</v>
      </c>
      <c r="AV214" s="13" t="s">
        <v>24</v>
      </c>
      <c r="AW214" s="13" t="s">
        <v>45</v>
      </c>
      <c r="AX214" s="13" t="s">
        <v>82</v>
      </c>
      <c r="AY214" s="280" t="s">
        <v>162</v>
      </c>
    </row>
    <row r="215" s="11" customFormat="1">
      <c r="B215" s="248"/>
      <c r="C215" s="249"/>
      <c r="D215" s="250" t="s">
        <v>398</v>
      </c>
      <c r="E215" s="251" t="s">
        <v>37</v>
      </c>
      <c r="F215" s="252" t="s">
        <v>1367</v>
      </c>
      <c r="G215" s="249"/>
      <c r="H215" s="253">
        <v>2.3999999999999999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398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1" customFormat="1">
      <c r="B216" s="248"/>
      <c r="C216" s="249"/>
      <c r="D216" s="250" t="s">
        <v>398</v>
      </c>
      <c r="E216" s="251" t="s">
        <v>37</v>
      </c>
      <c r="F216" s="252" t="s">
        <v>1368</v>
      </c>
      <c r="G216" s="249"/>
      <c r="H216" s="253">
        <v>4.4100000000000001</v>
      </c>
      <c r="I216" s="254"/>
      <c r="J216" s="249"/>
      <c r="K216" s="249"/>
      <c r="L216" s="255"/>
      <c r="M216" s="256"/>
      <c r="N216" s="257"/>
      <c r="O216" s="257"/>
      <c r="P216" s="257"/>
      <c r="Q216" s="257"/>
      <c r="R216" s="257"/>
      <c r="S216" s="257"/>
      <c r="T216" s="258"/>
      <c r="AT216" s="259" t="s">
        <v>398</v>
      </c>
      <c r="AU216" s="259" t="s">
        <v>91</v>
      </c>
      <c r="AV216" s="11" t="s">
        <v>91</v>
      </c>
      <c r="AW216" s="11" t="s">
        <v>45</v>
      </c>
      <c r="AX216" s="11" t="s">
        <v>82</v>
      </c>
      <c r="AY216" s="259" t="s">
        <v>162</v>
      </c>
    </row>
    <row r="217" s="13" customFormat="1">
      <c r="B217" s="271"/>
      <c r="C217" s="272"/>
      <c r="D217" s="250" t="s">
        <v>398</v>
      </c>
      <c r="E217" s="273" t="s">
        <v>37</v>
      </c>
      <c r="F217" s="274" t="s">
        <v>407</v>
      </c>
      <c r="G217" s="272"/>
      <c r="H217" s="273" t="s">
        <v>37</v>
      </c>
      <c r="I217" s="275"/>
      <c r="J217" s="272"/>
      <c r="K217" s="272"/>
      <c r="L217" s="276"/>
      <c r="M217" s="277"/>
      <c r="N217" s="278"/>
      <c r="O217" s="278"/>
      <c r="P217" s="278"/>
      <c r="Q217" s="278"/>
      <c r="R217" s="278"/>
      <c r="S217" s="278"/>
      <c r="T217" s="279"/>
      <c r="AT217" s="280" t="s">
        <v>398</v>
      </c>
      <c r="AU217" s="280" t="s">
        <v>91</v>
      </c>
      <c r="AV217" s="13" t="s">
        <v>24</v>
      </c>
      <c r="AW217" s="13" t="s">
        <v>45</v>
      </c>
      <c r="AX217" s="13" t="s">
        <v>82</v>
      </c>
      <c r="AY217" s="280" t="s">
        <v>162</v>
      </c>
    </row>
    <row r="218" s="11" customFormat="1">
      <c r="B218" s="248"/>
      <c r="C218" s="249"/>
      <c r="D218" s="250" t="s">
        <v>398</v>
      </c>
      <c r="E218" s="251" t="s">
        <v>37</v>
      </c>
      <c r="F218" s="252" t="s">
        <v>1369</v>
      </c>
      <c r="G218" s="249"/>
      <c r="H218" s="253">
        <v>14.4</v>
      </c>
      <c r="I218" s="254"/>
      <c r="J218" s="249"/>
      <c r="K218" s="249"/>
      <c r="L218" s="255"/>
      <c r="M218" s="256"/>
      <c r="N218" s="257"/>
      <c r="O218" s="257"/>
      <c r="P218" s="257"/>
      <c r="Q218" s="257"/>
      <c r="R218" s="257"/>
      <c r="S218" s="257"/>
      <c r="T218" s="258"/>
      <c r="AT218" s="259" t="s">
        <v>398</v>
      </c>
      <c r="AU218" s="259" t="s">
        <v>91</v>
      </c>
      <c r="AV218" s="11" t="s">
        <v>91</v>
      </c>
      <c r="AW218" s="11" t="s">
        <v>45</v>
      </c>
      <c r="AX218" s="11" t="s">
        <v>82</v>
      </c>
      <c r="AY218" s="259" t="s">
        <v>162</v>
      </c>
    </row>
    <row r="219" s="12" customFormat="1">
      <c r="B219" s="260"/>
      <c r="C219" s="261"/>
      <c r="D219" s="250" t="s">
        <v>398</v>
      </c>
      <c r="E219" s="262" t="s">
        <v>37</v>
      </c>
      <c r="F219" s="263" t="s">
        <v>401</v>
      </c>
      <c r="G219" s="261"/>
      <c r="H219" s="264">
        <v>349.185</v>
      </c>
      <c r="I219" s="265"/>
      <c r="J219" s="261"/>
      <c r="K219" s="261"/>
      <c r="L219" s="266"/>
      <c r="M219" s="267"/>
      <c r="N219" s="268"/>
      <c r="O219" s="268"/>
      <c r="P219" s="268"/>
      <c r="Q219" s="268"/>
      <c r="R219" s="268"/>
      <c r="S219" s="268"/>
      <c r="T219" s="269"/>
      <c r="AT219" s="270" t="s">
        <v>398</v>
      </c>
      <c r="AU219" s="270" t="s">
        <v>91</v>
      </c>
      <c r="AV219" s="12" t="s">
        <v>161</v>
      </c>
      <c r="AW219" s="12" t="s">
        <v>45</v>
      </c>
      <c r="AX219" s="12" t="s">
        <v>24</v>
      </c>
      <c r="AY219" s="270" t="s">
        <v>162</v>
      </c>
    </row>
    <row r="220" s="1" customFormat="1" ht="16.5" customHeight="1">
      <c r="B220" s="47"/>
      <c r="C220" s="192" t="s">
        <v>33</v>
      </c>
      <c r="D220" s="192" t="s">
        <v>156</v>
      </c>
      <c r="E220" s="193" t="s">
        <v>475</v>
      </c>
      <c r="F220" s="194" t="s">
        <v>476</v>
      </c>
      <c r="G220" s="195" t="s">
        <v>159</v>
      </c>
      <c r="H220" s="196">
        <v>216.71000000000001</v>
      </c>
      <c r="I220" s="197"/>
      <c r="J220" s="198">
        <f>ROUND(I220*H220,2)</f>
        <v>0</v>
      </c>
      <c r="K220" s="194" t="s">
        <v>397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161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291</v>
      </c>
    </row>
    <row r="221" s="11" customFormat="1">
      <c r="B221" s="248"/>
      <c r="C221" s="249"/>
      <c r="D221" s="250" t="s">
        <v>398</v>
      </c>
      <c r="E221" s="251" t="s">
        <v>37</v>
      </c>
      <c r="F221" s="252" t="s">
        <v>1370</v>
      </c>
      <c r="G221" s="249"/>
      <c r="H221" s="253">
        <v>334.78500000000003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398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3" customFormat="1">
      <c r="B222" s="271"/>
      <c r="C222" s="272"/>
      <c r="D222" s="250" t="s">
        <v>398</v>
      </c>
      <c r="E222" s="273" t="s">
        <v>37</v>
      </c>
      <c r="F222" s="274" t="s">
        <v>523</v>
      </c>
      <c r="G222" s="272"/>
      <c r="H222" s="273" t="s">
        <v>37</v>
      </c>
      <c r="I222" s="275"/>
      <c r="J222" s="272"/>
      <c r="K222" s="272"/>
      <c r="L222" s="276"/>
      <c r="M222" s="277"/>
      <c r="N222" s="278"/>
      <c r="O222" s="278"/>
      <c r="P222" s="278"/>
      <c r="Q222" s="278"/>
      <c r="R222" s="278"/>
      <c r="S222" s="278"/>
      <c r="T222" s="279"/>
      <c r="AT222" s="280" t="s">
        <v>398</v>
      </c>
      <c r="AU222" s="280" t="s">
        <v>91</v>
      </c>
      <c r="AV222" s="13" t="s">
        <v>24</v>
      </c>
      <c r="AW222" s="13" t="s">
        <v>45</v>
      </c>
      <c r="AX222" s="13" t="s">
        <v>82</v>
      </c>
      <c r="AY222" s="280" t="s">
        <v>162</v>
      </c>
    </row>
    <row r="223" s="11" customFormat="1">
      <c r="B223" s="248"/>
      <c r="C223" s="249"/>
      <c r="D223" s="250" t="s">
        <v>398</v>
      </c>
      <c r="E223" s="251" t="s">
        <v>37</v>
      </c>
      <c r="F223" s="252" t="s">
        <v>1371</v>
      </c>
      <c r="G223" s="249"/>
      <c r="H223" s="253">
        <v>-118.075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398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398</v>
      </c>
      <c r="E224" s="262" t="s">
        <v>37</v>
      </c>
      <c r="F224" s="263" t="s">
        <v>401</v>
      </c>
      <c r="G224" s="261"/>
      <c r="H224" s="264">
        <v>216.71000000000001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398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231</v>
      </c>
      <c r="D225" s="192" t="s">
        <v>156</v>
      </c>
      <c r="E225" s="193" t="s">
        <v>484</v>
      </c>
      <c r="F225" s="194" t="s">
        <v>485</v>
      </c>
      <c r="G225" s="195" t="s">
        <v>159</v>
      </c>
      <c r="H225" s="196">
        <v>110.615</v>
      </c>
      <c r="I225" s="197"/>
      <c r="J225" s="198">
        <f>ROUND(I225*H225,2)</f>
        <v>0</v>
      </c>
      <c r="K225" s="194" t="s">
        <v>397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294</v>
      </c>
    </row>
    <row r="226" s="11" customFormat="1">
      <c r="B226" s="248"/>
      <c r="C226" s="249"/>
      <c r="D226" s="250" t="s">
        <v>398</v>
      </c>
      <c r="E226" s="251" t="s">
        <v>37</v>
      </c>
      <c r="F226" s="252" t="s">
        <v>1372</v>
      </c>
      <c r="G226" s="249"/>
      <c r="H226" s="253">
        <v>111.488</v>
      </c>
      <c r="I226" s="254"/>
      <c r="J226" s="249"/>
      <c r="K226" s="249"/>
      <c r="L226" s="255"/>
      <c r="M226" s="256"/>
      <c r="N226" s="257"/>
      <c r="O226" s="257"/>
      <c r="P226" s="257"/>
      <c r="Q226" s="257"/>
      <c r="R226" s="257"/>
      <c r="S226" s="257"/>
      <c r="T226" s="258"/>
      <c r="AT226" s="259" t="s">
        <v>398</v>
      </c>
      <c r="AU226" s="259" t="s">
        <v>91</v>
      </c>
      <c r="AV226" s="11" t="s">
        <v>91</v>
      </c>
      <c r="AW226" s="11" t="s">
        <v>45</v>
      </c>
      <c r="AX226" s="11" t="s">
        <v>82</v>
      </c>
      <c r="AY226" s="259" t="s">
        <v>162</v>
      </c>
    </row>
    <row r="227" s="11" customFormat="1">
      <c r="B227" s="248"/>
      <c r="C227" s="249"/>
      <c r="D227" s="250" t="s">
        <v>398</v>
      </c>
      <c r="E227" s="251" t="s">
        <v>37</v>
      </c>
      <c r="F227" s="252" t="s">
        <v>1373</v>
      </c>
      <c r="G227" s="249"/>
      <c r="H227" s="253">
        <v>-9.7050000000000001</v>
      </c>
      <c r="I227" s="254"/>
      <c r="J227" s="249"/>
      <c r="K227" s="249"/>
      <c r="L227" s="255"/>
      <c r="M227" s="256"/>
      <c r="N227" s="257"/>
      <c r="O227" s="257"/>
      <c r="P227" s="257"/>
      <c r="Q227" s="257"/>
      <c r="R227" s="257"/>
      <c r="S227" s="257"/>
      <c r="T227" s="258"/>
      <c r="AT227" s="259" t="s">
        <v>398</v>
      </c>
      <c r="AU227" s="259" t="s">
        <v>91</v>
      </c>
      <c r="AV227" s="11" t="s">
        <v>91</v>
      </c>
      <c r="AW227" s="11" t="s">
        <v>45</v>
      </c>
      <c r="AX227" s="11" t="s">
        <v>82</v>
      </c>
      <c r="AY227" s="259" t="s">
        <v>162</v>
      </c>
    </row>
    <row r="228" s="14" customFormat="1">
      <c r="B228" s="281"/>
      <c r="C228" s="282"/>
      <c r="D228" s="250" t="s">
        <v>398</v>
      </c>
      <c r="E228" s="283" t="s">
        <v>37</v>
      </c>
      <c r="F228" s="284" t="s">
        <v>490</v>
      </c>
      <c r="G228" s="282"/>
      <c r="H228" s="285">
        <v>101.783</v>
      </c>
      <c r="I228" s="286"/>
      <c r="J228" s="282"/>
      <c r="K228" s="282"/>
      <c r="L228" s="287"/>
      <c r="M228" s="288"/>
      <c r="N228" s="289"/>
      <c r="O228" s="289"/>
      <c r="P228" s="289"/>
      <c r="Q228" s="289"/>
      <c r="R228" s="289"/>
      <c r="S228" s="289"/>
      <c r="T228" s="290"/>
      <c r="AT228" s="291" t="s">
        <v>398</v>
      </c>
      <c r="AU228" s="291" t="s">
        <v>91</v>
      </c>
      <c r="AV228" s="14" t="s">
        <v>165</v>
      </c>
      <c r="AW228" s="14" t="s">
        <v>45</v>
      </c>
      <c r="AX228" s="14" t="s">
        <v>82</v>
      </c>
      <c r="AY228" s="291" t="s">
        <v>162</v>
      </c>
    </row>
    <row r="229" s="13" customFormat="1">
      <c r="B229" s="271"/>
      <c r="C229" s="272"/>
      <c r="D229" s="250" t="s">
        <v>398</v>
      </c>
      <c r="E229" s="273" t="s">
        <v>37</v>
      </c>
      <c r="F229" s="274" t="s">
        <v>1374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398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398</v>
      </c>
      <c r="E230" s="251" t="s">
        <v>37</v>
      </c>
      <c r="F230" s="252" t="s">
        <v>1375</v>
      </c>
      <c r="G230" s="249"/>
      <c r="H230" s="253">
        <v>8.8320000000000007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398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398</v>
      </c>
      <c r="E231" s="262" t="s">
        <v>37</v>
      </c>
      <c r="F231" s="263" t="s">
        <v>401</v>
      </c>
      <c r="G231" s="261"/>
      <c r="H231" s="264">
        <v>110.615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398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295</v>
      </c>
      <c r="D232" s="204" t="s">
        <v>261</v>
      </c>
      <c r="E232" s="205" t="s">
        <v>494</v>
      </c>
      <c r="F232" s="206" t="s">
        <v>495</v>
      </c>
      <c r="G232" s="207" t="s">
        <v>159</v>
      </c>
      <c r="H232" s="208">
        <v>103.819</v>
      </c>
      <c r="I232" s="209"/>
      <c r="J232" s="210">
        <f>ROUND(I232*H232,2)</f>
        <v>0</v>
      </c>
      <c r="K232" s="206" t="s">
        <v>397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172</v>
      </c>
      <c r="AT232" s="24" t="s">
        <v>261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298</v>
      </c>
    </row>
    <row r="233" s="1" customFormat="1" ht="25.5" customHeight="1">
      <c r="B233" s="47"/>
      <c r="C233" s="204" t="s">
        <v>234</v>
      </c>
      <c r="D233" s="204" t="s">
        <v>261</v>
      </c>
      <c r="E233" s="205" t="s">
        <v>496</v>
      </c>
      <c r="F233" s="206" t="s">
        <v>1376</v>
      </c>
      <c r="G233" s="207" t="s">
        <v>159</v>
      </c>
      <c r="H233" s="208">
        <v>9.0090000000000003</v>
      </c>
      <c r="I233" s="209"/>
      <c r="J233" s="210">
        <f>ROUND(I233*H233,2)</f>
        <v>0</v>
      </c>
      <c r="K233" s="206" t="s">
        <v>397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172</v>
      </c>
      <c r="AT233" s="24" t="s">
        <v>261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301</v>
      </c>
    </row>
    <row r="234" s="1" customFormat="1" ht="25.5" customHeight="1">
      <c r="B234" s="47"/>
      <c r="C234" s="192" t="s">
        <v>302</v>
      </c>
      <c r="D234" s="192" t="s">
        <v>156</v>
      </c>
      <c r="E234" s="193" t="s">
        <v>498</v>
      </c>
      <c r="F234" s="194" t="s">
        <v>499</v>
      </c>
      <c r="G234" s="195" t="s">
        <v>207</v>
      </c>
      <c r="H234" s="196">
        <v>28.100000000000001</v>
      </c>
      <c r="I234" s="197"/>
      <c r="J234" s="198">
        <f>ROUND(I234*H234,2)</f>
        <v>0</v>
      </c>
      <c r="K234" s="194" t="s">
        <v>397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305</v>
      </c>
    </row>
    <row r="235" s="11" customFormat="1">
      <c r="B235" s="248"/>
      <c r="C235" s="249"/>
      <c r="D235" s="250" t="s">
        <v>398</v>
      </c>
      <c r="E235" s="251" t="s">
        <v>37</v>
      </c>
      <c r="F235" s="252" t="s">
        <v>1377</v>
      </c>
      <c r="G235" s="249"/>
      <c r="H235" s="253">
        <v>28.100000000000001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398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398</v>
      </c>
      <c r="E236" s="262" t="s">
        <v>37</v>
      </c>
      <c r="F236" s="263" t="s">
        <v>401</v>
      </c>
      <c r="G236" s="261"/>
      <c r="H236" s="264">
        <v>28.100000000000001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398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238</v>
      </c>
      <c r="D237" s="204" t="s">
        <v>261</v>
      </c>
      <c r="E237" s="205" t="s">
        <v>502</v>
      </c>
      <c r="F237" s="206" t="s">
        <v>503</v>
      </c>
      <c r="G237" s="207" t="s">
        <v>159</v>
      </c>
      <c r="H237" s="208">
        <v>4.8410000000000002</v>
      </c>
      <c r="I237" s="209"/>
      <c r="J237" s="210">
        <f>ROUND(I237*H237,2)</f>
        <v>0</v>
      </c>
      <c r="K237" s="206" t="s">
        <v>397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172</v>
      </c>
      <c r="AT237" s="24" t="s">
        <v>261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306</v>
      </c>
    </row>
    <row r="238" s="1" customFormat="1" ht="16.5" customHeight="1">
      <c r="B238" s="47"/>
      <c r="C238" s="204" t="s">
        <v>307</v>
      </c>
      <c r="D238" s="204" t="s">
        <v>261</v>
      </c>
      <c r="E238" s="205" t="s">
        <v>504</v>
      </c>
      <c r="F238" s="206" t="s">
        <v>1378</v>
      </c>
      <c r="G238" s="207" t="s">
        <v>159</v>
      </c>
      <c r="H238" s="208">
        <v>0.13200000000000001</v>
      </c>
      <c r="I238" s="209"/>
      <c r="J238" s="210">
        <f>ROUND(I238*H238,2)</f>
        <v>0</v>
      </c>
      <c r="K238" s="206" t="s">
        <v>397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172</v>
      </c>
      <c r="AT238" s="24" t="s">
        <v>261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310</v>
      </c>
    </row>
    <row r="239" s="1" customFormat="1" ht="16.5" customHeight="1">
      <c r="B239" s="47"/>
      <c r="C239" s="192" t="s">
        <v>241</v>
      </c>
      <c r="D239" s="192" t="s">
        <v>156</v>
      </c>
      <c r="E239" s="193" t="s">
        <v>506</v>
      </c>
      <c r="F239" s="194" t="s">
        <v>507</v>
      </c>
      <c r="G239" s="195" t="s">
        <v>207</v>
      </c>
      <c r="H239" s="196">
        <v>29.140000000000001</v>
      </c>
      <c r="I239" s="197"/>
      <c r="J239" s="198">
        <f>ROUND(I239*H239,2)</f>
        <v>0</v>
      </c>
      <c r="K239" s="194" t="s">
        <v>397</v>
      </c>
      <c r="L239" s="73"/>
      <c r="M239" s="199" t="s">
        <v>37</v>
      </c>
      <c r="N239" s="200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161</v>
      </c>
      <c r="AT239" s="24" t="s">
        <v>156</v>
      </c>
      <c r="AU239" s="24" t="s">
        <v>91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313</v>
      </c>
    </row>
    <row r="240" s="11" customFormat="1">
      <c r="B240" s="248"/>
      <c r="C240" s="249"/>
      <c r="D240" s="250" t="s">
        <v>398</v>
      </c>
      <c r="E240" s="251" t="s">
        <v>37</v>
      </c>
      <c r="F240" s="252" t="s">
        <v>1379</v>
      </c>
      <c r="G240" s="249"/>
      <c r="H240" s="253">
        <v>29.140000000000001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398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398</v>
      </c>
      <c r="E241" s="262" t="s">
        <v>37</v>
      </c>
      <c r="F241" s="263" t="s">
        <v>401</v>
      </c>
      <c r="G241" s="261"/>
      <c r="H241" s="264">
        <v>29.140000000000001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398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314</v>
      </c>
      <c r="D242" s="204" t="s">
        <v>261</v>
      </c>
      <c r="E242" s="205" t="s">
        <v>509</v>
      </c>
      <c r="F242" s="206" t="s">
        <v>510</v>
      </c>
      <c r="G242" s="207" t="s">
        <v>207</v>
      </c>
      <c r="H242" s="208">
        <v>30.597000000000001</v>
      </c>
      <c r="I242" s="209"/>
      <c r="J242" s="210">
        <f>ROUND(I242*H242,2)</f>
        <v>0</v>
      </c>
      <c r="K242" s="206" t="s">
        <v>397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172</v>
      </c>
      <c r="AT242" s="24" t="s">
        <v>261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317</v>
      </c>
    </row>
    <row r="243" s="1" customFormat="1" ht="16.5" customHeight="1">
      <c r="B243" s="47"/>
      <c r="C243" s="192" t="s">
        <v>243</v>
      </c>
      <c r="D243" s="192" t="s">
        <v>156</v>
      </c>
      <c r="E243" s="193" t="s">
        <v>511</v>
      </c>
      <c r="F243" s="194" t="s">
        <v>512</v>
      </c>
      <c r="G243" s="195" t="s">
        <v>207</v>
      </c>
      <c r="H243" s="196">
        <v>29.699999999999999</v>
      </c>
      <c r="I243" s="197"/>
      <c r="J243" s="198">
        <f>ROUND(I243*H243,2)</f>
        <v>0</v>
      </c>
      <c r="K243" s="194" t="s">
        <v>397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161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34</v>
      </c>
    </row>
    <row r="244" s="13" customFormat="1">
      <c r="B244" s="271"/>
      <c r="C244" s="272"/>
      <c r="D244" s="250" t="s">
        <v>398</v>
      </c>
      <c r="E244" s="273" t="s">
        <v>37</v>
      </c>
      <c r="F244" s="274" t="s">
        <v>1380</v>
      </c>
      <c r="G244" s="272"/>
      <c r="H244" s="273" t="s">
        <v>37</v>
      </c>
      <c r="I244" s="275"/>
      <c r="J244" s="272"/>
      <c r="K244" s="272"/>
      <c r="L244" s="276"/>
      <c r="M244" s="277"/>
      <c r="N244" s="278"/>
      <c r="O244" s="278"/>
      <c r="P244" s="278"/>
      <c r="Q244" s="278"/>
      <c r="R244" s="278"/>
      <c r="S244" s="278"/>
      <c r="T244" s="279"/>
      <c r="AT244" s="280" t="s">
        <v>398</v>
      </c>
      <c r="AU244" s="280" t="s">
        <v>91</v>
      </c>
      <c r="AV244" s="13" t="s">
        <v>24</v>
      </c>
      <c r="AW244" s="13" t="s">
        <v>45</v>
      </c>
      <c r="AX244" s="13" t="s">
        <v>82</v>
      </c>
      <c r="AY244" s="280" t="s">
        <v>162</v>
      </c>
    </row>
    <row r="245" s="11" customFormat="1">
      <c r="B245" s="248"/>
      <c r="C245" s="249"/>
      <c r="D245" s="250" t="s">
        <v>398</v>
      </c>
      <c r="E245" s="251" t="s">
        <v>37</v>
      </c>
      <c r="F245" s="252" t="s">
        <v>1381</v>
      </c>
      <c r="G245" s="249"/>
      <c r="H245" s="253">
        <v>22.699999999999999</v>
      </c>
      <c r="I245" s="254"/>
      <c r="J245" s="249"/>
      <c r="K245" s="249"/>
      <c r="L245" s="255"/>
      <c r="M245" s="256"/>
      <c r="N245" s="257"/>
      <c r="O245" s="257"/>
      <c r="P245" s="257"/>
      <c r="Q245" s="257"/>
      <c r="R245" s="257"/>
      <c r="S245" s="257"/>
      <c r="T245" s="258"/>
      <c r="AT245" s="259" t="s">
        <v>398</v>
      </c>
      <c r="AU245" s="259" t="s">
        <v>91</v>
      </c>
      <c r="AV245" s="11" t="s">
        <v>91</v>
      </c>
      <c r="AW245" s="11" t="s">
        <v>45</v>
      </c>
      <c r="AX245" s="11" t="s">
        <v>82</v>
      </c>
      <c r="AY245" s="259" t="s">
        <v>162</v>
      </c>
    </row>
    <row r="246" s="13" customFormat="1">
      <c r="B246" s="271"/>
      <c r="C246" s="272"/>
      <c r="D246" s="250" t="s">
        <v>398</v>
      </c>
      <c r="E246" s="273" t="s">
        <v>37</v>
      </c>
      <c r="F246" s="274" t="s">
        <v>1382</v>
      </c>
      <c r="G246" s="272"/>
      <c r="H246" s="273" t="s">
        <v>37</v>
      </c>
      <c r="I246" s="275"/>
      <c r="J246" s="272"/>
      <c r="K246" s="272"/>
      <c r="L246" s="276"/>
      <c r="M246" s="277"/>
      <c r="N246" s="278"/>
      <c r="O246" s="278"/>
      <c r="P246" s="278"/>
      <c r="Q246" s="278"/>
      <c r="R246" s="278"/>
      <c r="S246" s="278"/>
      <c r="T246" s="279"/>
      <c r="AT246" s="280" t="s">
        <v>398</v>
      </c>
      <c r="AU246" s="280" t="s">
        <v>91</v>
      </c>
      <c r="AV246" s="13" t="s">
        <v>24</v>
      </c>
      <c r="AW246" s="13" t="s">
        <v>45</v>
      </c>
      <c r="AX246" s="13" t="s">
        <v>82</v>
      </c>
      <c r="AY246" s="280" t="s">
        <v>162</v>
      </c>
    </row>
    <row r="247" s="11" customFormat="1">
      <c r="B247" s="248"/>
      <c r="C247" s="249"/>
      <c r="D247" s="250" t="s">
        <v>398</v>
      </c>
      <c r="E247" s="251" t="s">
        <v>37</v>
      </c>
      <c r="F247" s="252" t="s">
        <v>1383</v>
      </c>
      <c r="G247" s="249"/>
      <c r="H247" s="253">
        <v>7</v>
      </c>
      <c r="I247" s="254"/>
      <c r="J247" s="249"/>
      <c r="K247" s="249"/>
      <c r="L247" s="255"/>
      <c r="M247" s="256"/>
      <c r="N247" s="257"/>
      <c r="O247" s="257"/>
      <c r="P247" s="257"/>
      <c r="Q247" s="257"/>
      <c r="R247" s="257"/>
      <c r="S247" s="257"/>
      <c r="T247" s="258"/>
      <c r="AT247" s="259" t="s">
        <v>398</v>
      </c>
      <c r="AU247" s="259" t="s">
        <v>91</v>
      </c>
      <c r="AV247" s="11" t="s">
        <v>91</v>
      </c>
      <c r="AW247" s="11" t="s">
        <v>45</v>
      </c>
      <c r="AX247" s="11" t="s">
        <v>82</v>
      </c>
      <c r="AY247" s="259" t="s">
        <v>162</v>
      </c>
    </row>
    <row r="248" s="12" customFormat="1">
      <c r="B248" s="260"/>
      <c r="C248" s="261"/>
      <c r="D248" s="250" t="s">
        <v>398</v>
      </c>
      <c r="E248" s="262" t="s">
        <v>37</v>
      </c>
      <c r="F248" s="263" t="s">
        <v>401</v>
      </c>
      <c r="G248" s="261"/>
      <c r="H248" s="264">
        <v>29.699999999999999</v>
      </c>
      <c r="I248" s="265"/>
      <c r="J248" s="261"/>
      <c r="K248" s="261"/>
      <c r="L248" s="266"/>
      <c r="M248" s="267"/>
      <c r="N248" s="268"/>
      <c r="O248" s="268"/>
      <c r="P248" s="268"/>
      <c r="Q248" s="268"/>
      <c r="R248" s="268"/>
      <c r="S248" s="268"/>
      <c r="T248" s="269"/>
      <c r="AT248" s="270" t="s">
        <v>398</v>
      </c>
      <c r="AU248" s="270" t="s">
        <v>91</v>
      </c>
      <c r="AV248" s="12" t="s">
        <v>161</v>
      </c>
      <c r="AW248" s="12" t="s">
        <v>45</v>
      </c>
      <c r="AX248" s="12" t="s">
        <v>24</v>
      </c>
      <c r="AY248" s="270" t="s">
        <v>162</v>
      </c>
    </row>
    <row r="249" s="1" customFormat="1" ht="16.5" customHeight="1">
      <c r="B249" s="47"/>
      <c r="C249" s="204" t="s">
        <v>320</v>
      </c>
      <c r="D249" s="204" t="s">
        <v>261</v>
      </c>
      <c r="E249" s="205" t="s">
        <v>514</v>
      </c>
      <c r="F249" s="206" t="s">
        <v>515</v>
      </c>
      <c r="G249" s="207" t="s">
        <v>207</v>
      </c>
      <c r="H249" s="208">
        <v>23.835000000000001</v>
      </c>
      <c r="I249" s="209"/>
      <c r="J249" s="210">
        <f>ROUND(I249*H249,2)</f>
        <v>0</v>
      </c>
      <c r="K249" s="206" t="s">
        <v>397</v>
      </c>
      <c r="L249" s="211"/>
      <c r="M249" s="212" t="s">
        <v>37</v>
      </c>
      <c r="N249" s="213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172</v>
      </c>
      <c r="AT249" s="24" t="s">
        <v>261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161</v>
      </c>
      <c r="BM249" s="24" t="s">
        <v>323</v>
      </c>
    </row>
    <row r="250" s="1" customFormat="1" ht="16.5" customHeight="1">
      <c r="B250" s="47"/>
      <c r="C250" s="204" t="s">
        <v>244</v>
      </c>
      <c r="D250" s="204" t="s">
        <v>261</v>
      </c>
      <c r="E250" s="205" t="s">
        <v>516</v>
      </c>
      <c r="F250" s="206" t="s">
        <v>517</v>
      </c>
      <c r="G250" s="207" t="s">
        <v>207</v>
      </c>
      <c r="H250" s="208">
        <v>7.3499999999999996</v>
      </c>
      <c r="I250" s="209"/>
      <c r="J250" s="210">
        <f>ROUND(I250*H250,2)</f>
        <v>0</v>
      </c>
      <c r="K250" s="206" t="s">
        <v>397</v>
      </c>
      <c r="L250" s="211"/>
      <c r="M250" s="212" t="s">
        <v>37</v>
      </c>
      <c r="N250" s="213" t="s">
        <v>53</v>
      </c>
      <c r="O250" s="48"/>
      <c r="P250" s="201">
        <f>O250*H250</f>
        <v>0</v>
      </c>
      <c r="Q250" s="201">
        <v>0</v>
      </c>
      <c r="R250" s="201">
        <f>Q250*H250</f>
        <v>0</v>
      </c>
      <c r="S250" s="201">
        <v>0</v>
      </c>
      <c r="T250" s="202">
        <f>S250*H250</f>
        <v>0</v>
      </c>
      <c r="AR250" s="24" t="s">
        <v>172</v>
      </c>
      <c r="AT250" s="24" t="s">
        <v>261</v>
      </c>
      <c r="AU250" s="24" t="s">
        <v>91</v>
      </c>
      <c r="AY250" s="24" t="s">
        <v>162</v>
      </c>
      <c r="BE250" s="203">
        <f>IF(N250="základní",J250,0)</f>
        <v>0</v>
      </c>
      <c r="BF250" s="203">
        <f>IF(N250="snížená",J250,0)</f>
        <v>0</v>
      </c>
      <c r="BG250" s="203">
        <f>IF(N250="zákl. přenesená",J250,0)</f>
        <v>0</v>
      </c>
      <c r="BH250" s="203">
        <f>IF(N250="sníž. přenesená",J250,0)</f>
        <v>0</v>
      </c>
      <c r="BI250" s="203">
        <f>IF(N250="nulová",J250,0)</f>
        <v>0</v>
      </c>
      <c r="BJ250" s="24" t="s">
        <v>24</v>
      </c>
      <c r="BK250" s="203">
        <f>ROUND(I250*H250,2)</f>
        <v>0</v>
      </c>
      <c r="BL250" s="24" t="s">
        <v>161</v>
      </c>
      <c r="BM250" s="24" t="s">
        <v>571</v>
      </c>
    </row>
    <row r="251" s="1" customFormat="1" ht="25.5" customHeight="1">
      <c r="B251" s="47"/>
      <c r="C251" s="192" t="s">
        <v>327</v>
      </c>
      <c r="D251" s="192" t="s">
        <v>156</v>
      </c>
      <c r="E251" s="193" t="s">
        <v>519</v>
      </c>
      <c r="F251" s="194" t="s">
        <v>520</v>
      </c>
      <c r="G251" s="195" t="s">
        <v>159</v>
      </c>
      <c r="H251" s="196">
        <v>88.998999999999995</v>
      </c>
      <c r="I251" s="197"/>
      <c r="J251" s="198">
        <f>ROUND(I251*H251,2)</f>
        <v>0</v>
      </c>
      <c r="K251" s="194" t="s">
        <v>397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161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161</v>
      </c>
      <c r="BM251" s="24" t="s">
        <v>330</v>
      </c>
    </row>
    <row r="252" s="11" customFormat="1">
      <c r="B252" s="248"/>
      <c r="C252" s="249"/>
      <c r="D252" s="250" t="s">
        <v>398</v>
      </c>
      <c r="E252" s="251" t="s">
        <v>37</v>
      </c>
      <c r="F252" s="252" t="s">
        <v>1384</v>
      </c>
      <c r="G252" s="249"/>
      <c r="H252" s="253">
        <v>118.202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398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3" customFormat="1">
      <c r="B253" s="271"/>
      <c r="C253" s="272"/>
      <c r="D253" s="250" t="s">
        <v>398</v>
      </c>
      <c r="E253" s="273" t="s">
        <v>37</v>
      </c>
      <c r="F253" s="274" t="s">
        <v>1385</v>
      </c>
      <c r="G253" s="272"/>
      <c r="H253" s="273" t="s">
        <v>37</v>
      </c>
      <c r="I253" s="275"/>
      <c r="J253" s="272"/>
      <c r="K253" s="272"/>
      <c r="L253" s="276"/>
      <c r="M253" s="277"/>
      <c r="N253" s="278"/>
      <c r="O253" s="278"/>
      <c r="P253" s="278"/>
      <c r="Q253" s="278"/>
      <c r="R253" s="278"/>
      <c r="S253" s="278"/>
      <c r="T253" s="279"/>
      <c r="AT253" s="280" t="s">
        <v>398</v>
      </c>
      <c r="AU253" s="280" t="s">
        <v>91</v>
      </c>
      <c r="AV253" s="13" t="s">
        <v>24</v>
      </c>
      <c r="AW253" s="13" t="s">
        <v>45</v>
      </c>
      <c r="AX253" s="13" t="s">
        <v>82</v>
      </c>
      <c r="AY253" s="280" t="s">
        <v>162</v>
      </c>
    </row>
    <row r="254" s="11" customFormat="1">
      <c r="B254" s="248"/>
      <c r="C254" s="249"/>
      <c r="D254" s="250" t="s">
        <v>398</v>
      </c>
      <c r="E254" s="251" t="s">
        <v>37</v>
      </c>
      <c r="F254" s="252" t="s">
        <v>1386</v>
      </c>
      <c r="G254" s="249"/>
      <c r="H254" s="253">
        <v>-26.832999999999998</v>
      </c>
      <c r="I254" s="254"/>
      <c r="J254" s="249"/>
      <c r="K254" s="249"/>
      <c r="L254" s="255"/>
      <c r="M254" s="256"/>
      <c r="N254" s="257"/>
      <c r="O254" s="257"/>
      <c r="P254" s="257"/>
      <c r="Q254" s="257"/>
      <c r="R254" s="257"/>
      <c r="S254" s="257"/>
      <c r="T254" s="258"/>
      <c r="AT254" s="259" t="s">
        <v>398</v>
      </c>
      <c r="AU254" s="259" t="s">
        <v>91</v>
      </c>
      <c r="AV254" s="11" t="s">
        <v>91</v>
      </c>
      <c r="AW254" s="11" t="s">
        <v>45</v>
      </c>
      <c r="AX254" s="11" t="s">
        <v>82</v>
      </c>
      <c r="AY254" s="259" t="s">
        <v>162</v>
      </c>
    </row>
    <row r="255" s="11" customFormat="1">
      <c r="B255" s="248"/>
      <c r="C255" s="249"/>
      <c r="D255" s="250" t="s">
        <v>398</v>
      </c>
      <c r="E255" s="251" t="s">
        <v>37</v>
      </c>
      <c r="F255" s="252" t="s">
        <v>1387</v>
      </c>
      <c r="G255" s="249"/>
      <c r="H255" s="253">
        <v>-2.3700000000000001</v>
      </c>
      <c r="I255" s="254"/>
      <c r="J255" s="249"/>
      <c r="K255" s="249"/>
      <c r="L255" s="255"/>
      <c r="M255" s="256"/>
      <c r="N255" s="257"/>
      <c r="O255" s="257"/>
      <c r="P255" s="257"/>
      <c r="Q255" s="257"/>
      <c r="R255" s="257"/>
      <c r="S255" s="257"/>
      <c r="T255" s="258"/>
      <c r="AT255" s="259" t="s">
        <v>398</v>
      </c>
      <c r="AU255" s="259" t="s">
        <v>91</v>
      </c>
      <c r="AV255" s="11" t="s">
        <v>91</v>
      </c>
      <c r="AW255" s="11" t="s">
        <v>45</v>
      </c>
      <c r="AX255" s="11" t="s">
        <v>82</v>
      </c>
      <c r="AY255" s="259" t="s">
        <v>162</v>
      </c>
    </row>
    <row r="256" s="12" customFormat="1">
      <c r="B256" s="260"/>
      <c r="C256" s="261"/>
      <c r="D256" s="250" t="s">
        <v>398</v>
      </c>
      <c r="E256" s="262" t="s">
        <v>37</v>
      </c>
      <c r="F256" s="263" t="s">
        <v>401</v>
      </c>
      <c r="G256" s="261"/>
      <c r="H256" s="264">
        <v>88.998999999999995</v>
      </c>
      <c r="I256" s="265"/>
      <c r="J256" s="261"/>
      <c r="K256" s="261"/>
      <c r="L256" s="266"/>
      <c r="M256" s="267"/>
      <c r="N256" s="268"/>
      <c r="O256" s="268"/>
      <c r="P256" s="268"/>
      <c r="Q256" s="268"/>
      <c r="R256" s="268"/>
      <c r="S256" s="268"/>
      <c r="T256" s="269"/>
      <c r="AT256" s="270" t="s">
        <v>398</v>
      </c>
      <c r="AU256" s="270" t="s">
        <v>91</v>
      </c>
      <c r="AV256" s="12" t="s">
        <v>161</v>
      </c>
      <c r="AW256" s="12" t="s">
        <v>45</v>
      </c>
      <c r="AX256" s="12" t="s">
        <v>24</v>
      </c>
      <c r="AY256" s="270" t="s">
        <v>162</v>
      </c>
    </row>
    <row r="257" s="1" customFormat="1" ht="25.5" customHeight="1">
      <c r="B257" s="47"/>
      <c r="C257" s="192" t="s">
        <v>246</v>
      </c>
      <c r="D257" s="192" t="s">
        <v>156</v>
      </c>
      <c r="E257" s="193" t="s">
        <v>1388</v>
      </c>
      <c r="F257" s="194" t="s">
        <v>1389</v>
      </c>
      <c r="G257" s="195" t="s">
        <v>159</v>
      </c>
      <c r="H257" s="196">
        <v>4.2000000000000002</v>
      </c>
      <c r="I257" s="197"/>
      <c r="J257" s="198">
        <f>ROUND(I257*H257,2)</f>
        <v>0</v>
      </c>
      <c r="K257" s="194" t="s">
        <v>397</v>
      </c>
      <c r="L257" s="73"/>
      <c r="M257" s="199" t="s">
        <v>37</v>
      </c>
      <c r="N257" s="200" t="s">
        <v>53</v>
      </c>
      <c r="O257" s="48"/>
      <c r="P257" s="201">
        <f>O257*H257</f>
        <v>0</v>
      </c>
      <c r="Q257" s="201">
        <v>0</v>
      </c>
      <c r="R257" s="201">
        <f>Q257*H257</f>
        <v>0</v>
      </c>
      <c r="S257" s="201">
        <v>0</v>
      </c>
      <c r="T257" s="202">
        <f>S257*H257</f>
        <v>0</v>
      </c>
      <c r="AR257" s="24" t="s">
        <v>161</v>
      </c>
      <c r="AT257" s="24" t="s">
        <v>156</v>
      </c>
      <c r="AU257" s="24" t="s">
        <v>91</v>
      </c>
      <c r="AY257" s="24" t="s">
        <v>162</v>
      </c>
      <c r="BE257" s="203">
        <f>IF(N257="základní",J257,0)</f>
        <v>0</v>
      </c>
      <c r="BF257" s="203">
        <f>IF(N257="snížená",J257,0)</f>
        <v>0</v>
      </c>
      <c r="BG257" s="203">
        <f>IF(N257="zákl. přenesená",J257,0)</f>
        <v>0</v>
      </c>
      <c r="BH257" s="203">
        <f>IF(N257="sníž. přenesená",J257,0)</f>
        <v>0</v>
      </c>
      <c r="BI257" s="203">
        <f>IF(N257="nulová",J257,0)</f>
        <v>0</v>
      </c>
      <c r="BJ257" s="24" t="s">
        <v>24</v>
      </c>
      <c r="BK257" s="203">
        <f>ROUND(I257*H257,2)</f>
        <v>0</v>
      </c>
      <c r="BL257" s="24" t="s">
        <v>161</v>
      </c>
      <c r="BM257" s="24" t="s">
        <v>333</v>
      </c>
    </row>
    <row r="258" s="13" customFormat="1">
      <c r="B258" s="271"/>
      <c r="C258" s="272"/>
      <c r="D258" s="250" t="s">
        <v>398</v>
      </c>
      <c r="E258" s="273" t="s">
        <v>37</v>
      </c>
      <c r="F258" s="274" t="s">
        <v>1390</v>
      </c>
      <c r="G258" s="272"/>
      <c r="H258" s="273" t="s">
        <v>37</v>
      </c>
      <c r="I258" s="275"/>
      <c r="J258" s="272"/>
      <c r="K258" s="272"/>
      <c r="L258" s="276"/>
      <c r="M258" s="277"/>
      <c r="N258" s="278"/>
      <c r="O258" s="278"/>
      <c r="P258" s="278"/>
      <c r="Q258" s="278"/>
      <c r="R258" s="278"/>
      <c r="S258" s="278"/>
      <c r="T258" s="279"/>
      <c r="AT258" s="280" t="s">
        <v>398</v>
      </c>
      <c r="AU258" s="280" t="s">
        <v>91</v>
      </c>
      <c r="AV258" s="13" t="s">
        <v>24</v>
      </c>
      <c r="AW258" s="13" t="s">
        <v>45</v>
      </c>
      <c r="AX258" s="13" t="s">
        <v>82</v>
      </c>
      <c r="AY258" s="280" t="s">
        <v>162</v>
      </c>
    </row>
    <row r="259" s="11" customFormat="1">
      <c r="B259" s="248"/>
      <c r="C259" s="249"/>
      <c r="D259" s="250" t="s">
        <v>398</v>
      </c>
      <c r="E259" s="251" t="s">
        <v>37</v>
      </c>
      <c r="F259" s="252" t="s">
        <v>1391</v>
      </c>
      <c r="G259" s="249"/>
      <c r="H259" s="253">
        <v>4.2000000000000002</v>
      </c>
      <c r="I259" s="254"/>
      <c r="J259" s="249"/>
      <c r="K259" s="249"/>
      <c r="L259" s="255"/>
      <c r="M259" s="256"/>
      <c r="N259" s="257"/>
      <c r="O259" s="257"/>
      <c r="P259" s="257"/>
      <c r="Q259" s="257"/>
      <c r="R259" s="257"/>
      <c r="S259" s="257"/>
      <c r="T259" s="258"/>
      <c r="AT259" s="259" t="s">
        <v>398</v>
      </c>
      <c r="AU259" s="259" t="s">
        <v>91</v>
      </c>
      <c r="AV259" s="11" t="s">
        <v>91</v>
      </c>
      <c r="AW259" s="11" t="s">
        <v>45</v>
      </c>
      <c r="AX259" s="11" t="s">
        <v>82</v>
      </c>
      <c r="AY259" s="259" t="s">
        <v>162</v>
      </c>
    </row>
    <row r="260" s="12" customFormat="1">
      <c r="B260" s="260"/>
      <c r="C260" s="261"/>
      <c r="D260" s="250" t="s">
        <v>398</v>
      </c>
      <c r="E260" s="262" t="s">
        <v>37</v>
      </c>
      <c r="F260" s="263" t="s">
        <v>401</v>
      </c>
      <c r="G260" s="261"/>
      <c r="H260" s="264">
        <v>4.2000000000000002</v>
      </c>
      <c r="I260" s="265"/>
      <c r="J260" s="261"/>
      <c r="K260" s="261"/>
      <c r="L260" s="266"/>
      <c r="M260" s="267"/>
      <c r="N260" s="268"/>
      <c r="O260" s="268"/>
      <c r="P260" s="268"/>
      <c r="Q260" s="268"/>
      <c r="R260" s="268"/>
      <c r="S260" s="268"/>
      <c r="T260" s="269"/>
      <c r="AT260" s="270" t="s">
        <v>398</v>
      </c>
      <c r="AU260" s="270" t="s">
        <v>91</v>
      </c>
      <c r="AV260" s="12" t="s">
        <v>161</v>
      </c>
      <c r="AW260" s="12" t="s">
        <v>45</v>
      </c>
      <c r="AX260" s="12" t="s">
        <v>24</v>
      </c>
      <c r="AY260" s="270" t="s">
        <v>162</v>
      </c>
    </row>
    <row r="261" s="1" customFormat="1" ht="16.5" customHeight="1">
      <c r="B261" s="47"/>
      <c r="C261" s="192" t="s">
        <v>334</v>
      </c>
      <c r="D261" s="192" t="s">
        <v>156</v>
      </c>
      <c r="E261" s="193" t="s">
        <v>525</v>
      </c>
      <c r="F261" s="194" t="s">
        <v>526</v>
      </c>
      <c r="G261" s="195" t="s">
        <v>159</v>
      </c>
      <c r="H261" s="196">
        <v>9.9749999999999996</v>
      </c>
      <c r="I261" s="197"/>
      <c r="J261" s="198">
        <f>ROUND(I261*H261,2)</f>
        <v>0</v>
      </c>
      <c r="K261" s="194" t="s">
        <v>397</v>
      </c>
      <c r="L261" s="73"/>
      <c r="M261" s="199" t="s">
        <v>37</v>
      </c>
      <c r="N261" s="200" t="s">
        <v>53</v>
      </c>
      <c r="O261" s="48"/>
      <c r="P261" s="201">
        <f>O261*H261</f>
        <v>0</v>
      </c>
      <c r="Q261" s="201">
        <v>0</v>
      </c>
      <c r="R261" s="201">
        <f>Q261*H261</f>
        <v>0</v>
      </c>
      <c r="S261" s="201">
        <v>0</v>
      </c>
      <c r="T261" s="202">
        <f>S261*H261</f>
        <v>0</v>
      </c>
      <c r="AR261" s="24" t="s">
        <v>161</v>
      </c>
      <c r="AT261" s="24" t="s">
        <v>156</v>
      </c>
      <c r="AU261" s="24" t="s">
        <v>91</v>
      </c>
      <c r="AY261" s="24" t="s">
        <v>162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24</v>
      </c>
      <c r="BK261" s="203">
        <f>ROUND(I261*H261,2)</f>
        <v>0</v>
      </c>
      <c r="BL261" s="24" t="s">
        <v>161</v>
      </c>
      <c r="BM261" s="24" t="s">
        <v>337</v>
      </c>
    </row>
    <row r="262" s="11" customFormat="1">
      <c r="B262" s="248"/>
      <c r="C262" s="249"/>
      <c r="D262" s="250" t="s">
        <v>398</v>
      </c>
      <c r="E262" s="251" t="s">
        <v>37</v>
      </c>
      <c r="F262" s="252" t="s">
        <v>1392</v>
      </c>
      <c r="G262" s="249"/>
      <c r="H262" s="253">
        <v>9.9749999999999996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398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2" customFormat="1">
      <c r="B263" s="260"/>
      <c r="C263" s="261"/>
      <c r="D263" s="250" t="s">
        <v>398</v>
      </c>
      <c r="E263" s="262" t="s">
        <v>37</v>
      </c>
      <c r="F263" s="263" t="s">
        <v>401</v>
      </c>
      <c r="G263" s="261"/>
      <c r="H263" s="264">
        <v>9.9749999999999996</v>
      </c>
      <c r="I263" s="265"/>
      <c r="J263" s="261"/>
      <c r="K263" s="261"/>
      <c r="L263" s="266"/>
      <c r="M263" s="267"/>
      <c r="N263" s="268"/>
      <c r="O263" s="268"/>
      <c r="P263" s="268"/>
      <c r="Q263" s="268"/>
      <c r="R263" s="268"/>
      <c r="S263" s="268"/>
      <c r="T263" s="269"/>
      <c r="AT263" s="270" t="s">
        <v>398</v>
      </c>
      <c r="AU263" s="270" t="s">
        <v>91</v>
      </c>
      <c r="AV263" s="12" t="s">
        <v>161</v>
      </c>
      <c r="AW263" s="12" t="s">
        <v>45</v>
      </c>
      <c r="AX263" s="12" t="s">
        <v>24</v>
      </c>
      <c r="AY263" s="270" t="s">
        <v>162</v>
      </c>
    </row>
    <row r="264" s="1" customFormat="1" ht="25.5" customHeight="1">
      <c r="B264" s="47"/>
      <c r="C264" s="192" t="s">
        <v>249</v>
      </c>
      <c r="D264" s="192" t="s">
        <v>156</v>
      </c>
      <c r="E264" s="193" t="s">
        <v>529</v>
      </c>
      <c r="F264" s="194" t="s">
        <v>530</v>
      </c>
      <c r="G264" s="195" t="s">
        <v>171</v>
      </c>
      <c r="H264" s="196">
        <v>13.119</v>
      </c>
      <c r="I264" s="197"/>
      <c r="J264" s="198">
        <f>ROUND(I264*H264,2)</f>
        <v>0</v>
      </c>
      <c r="K264" s="194" t="s">
        <v>397</v>
      </c>
      <c r="L264" s="73"/>
      <c r="M264" s="199" t="s">
        <v>37</v>
      </c>
      <c r="N264" s="200" t="s">
        <v>53</v>
      </c>
      <c r="O264" s="48"/>
      <c r="P264" s="201">
        <f>O264*H264</f>
        <v>0</v>
      </c>
      <c r="Q264" s="201">
        <v>0</v>
      </c>
      <c r="R264" s="201">
        <f>Q264*H264</f>
        <v>0</v>
      </c>
      <c r="S264" s="201">
        <v>0</v>
      </c>
      <c r="T264" s="202">
        <f>S264*H264</f>
        <v>0</v>
      </c>
      <c r="AR264" s="24" t="s">
        <v>161</v>
      </c>
      <c r="AT264" s="24" t="s">
        <v>156</v>
      </c>
      <c r="AU264" s="24" t="s">
        <v>91</v>
      </c>
      <c r="AY264" s="24" t="s">
        <v>162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24</v>
      </c>
      <c r="BK264" s="203">
        <f>ROUND(I264*H264,2)</f>
        <v>0</v>
      </c>
      <c r="BL264" s="24" t="s">
        <v>161</v>
      </c>
      <c r="BM264" s="24" t="s">
        <v>340</v>
      </c>
    </row>
    <row r="265" s="13" customFormat="1">
      <c r="B265" s="271"/>
      <c r="C265" s="272"/>
      <c r="D265" s="250" t="s">
        <v>398</v>
      </c>
      <c r="E265" s="273" t="s">
        <v>37</v>
      </c>
      <c r="F265" s="274" t="s">
        <v>1393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398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398</v>
      </c>
      <c r="E266" s="251" t="s">
        <v>37</v>
      </c>
      <c r="F266" s="252" t="s">
        <v>1394</v>
      </c>
      <c r="G266" s="249"/>
      <c r="H266" s="253">
        <v>7.6230000000000002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398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3" customFormat="1">
      <c r="B267" s="271"/>
      <c r="C267" s="272"/>
      <c r="D267" s="250" t="s">
        <v>398</v>
      </c>
      <c r="E267" s="273" t="s">
        <v>37</v>
      </c>
      <c r="F267" s="274" t="s">
        <v>1395</v>
      </c>
      <c r="G267" s="272"/>
      <c r="H267" s="273" t="s">
        <v>37</v>
      </c>
      <c r="I267" s="275"/>
      <c r="J267" s="272"/>
      <c r="K267" s="272"/>
      <c r="L267" s="276"/>
      <c r="M267" s="277"/>
      <c r="N267" s="278"/>
      <c r="O267" s="278"/>
      <c r="P267" s="278"/>
      <c r="Q267" s="278"/>
      <c r="R267" s="278"/>
      <c r="S267" s="278"/>
      <c r="T267" s="279"/>
      <c r="AT267" s="280" t="s">
        <v>398</v>
      </c>
      <c r="AU267" s="280" t="s">
        <v>91</v>
      </c>
      <c r="AV267" s="13" t="s">
        <v>24</v>
      </c>
      <c r="AW267" s="13" t="s">
        <v>45</v>
      </c>
      <c r="AX267" s="13" t="s">
        <v>82</v>
      </c>
      <c r="AY267" s="280" t="s">
        <v>162</v>
      </c>
    </row>
    <row r="268" s="11" customFormat="1">
      <c r="B268" s="248"/>
      <c r="C268" s="249"/>
      <c r="D268" s="250" t="s">
        <v>398</v>
      </c>
      <c r="E268" s="251" t="s">
        <v>37</v>
      </c>
      <c r="F268" s="252" t="s">
        <v>1396</v>
      </c>
      <c r="G268" s="249"/>
      <c r="H268" s="253">
        <v>5.4960000000000004</v>
      </c>
      <c r="I268" s="254"/>
      <c r="J268" s="249"/>
      <c r="K268" s="249"/>
      <c r="L268" s="255"/>
      <c r="M268" s="256"/>
      <c r="N268" s="257"/>
      <c r="O268" s="257"/>
      <c r="P268" s="257"/>
      <c r="Q268" s="257"/>
      <c r="R268" s="257"/>
      <c r="S268" s="257"/>
      <c r="T268" s="258"/>
      <c r="AT268" s="259" t="s">
        <v>398</v>
      </c>
      <c r="AU268" s="259" t="s">
        <v>91</v>
      </c>
      <c r="AV268" s="11" t="s">
        <v>91</v>
      </c>
      <c r="AW268" s="11" t="s">
        <v>45</v>
      </c>
      <c r="AX268" s="11" t="s">
        <v>82</v>
      </c>
      <c r="AY268" s="259" t="s">
        <v>162</v>
      </c>
    </row>
    <row r="269" s="12" customFormat="1">
      <c r="B269" s="260"/>
      <c r="C269" s="261"/>
      <c r="D269" s="250" t="s">
        <v>398</v>
      </c>
      <c r="E269" s="262" t="s">
        <v>37</v>
      </c>
      <c r="F269" s="263" t="s">
        <v>401</v>
      </c>
      <c r="G269" s="261"/>
      <c r="H269" s="264">
        <v>13.119</v>
      </c>
      <c r="I269" s="265"/>
      <c r="J269" s="261"/>
      <c r="K269" s="261"/>
      <c r="L269" s="266"/>
      <c r="M269" s="267"/>
      <c r="N269" s="268"/>
      <c r="O269" s="268"/>
      <c r="P269" s="268"/>
      <c r="Q269" s="268"/>
      <c r="R269" s="268"/>
      <c r="S269" s="268"/>
      <c r="T269" s="269"/>
      <c r="AT269" s="270" t="s">
        <v>398</v>
      </c>
      <c r="AU269" s="270" t="s">
        <v>91</v>
      </c>
      <c r="AV269" s="12" t="s">
        <v>161</v>
      </c>
      <c r="AW269" s="12" t="s">
        <v>45</v>
      </c>
      <c r="AX269" s="12" t="s">
        <v>24</v>
      </c>
      <c r="AY269" s="270" t="s">
        <v>162</v>
      </c>
    </row>
    <row r="270" s="1" customFormat="1" ht="25.5" customHeight="1">
      <c r="B270" s="47"/>
      <c r="C270" s="192" t="s">
        <v>341</v>
      </c>
      <c r="D270" s="192" t="s">
        <v>156</v>
      </c>
      <c r="E270" s="193" t="s">
        <v>541</v>
      </c>
      <c r="F270" s="194" t="s">
        <v>542</v>
      </c>
      <c r="G270" s="195" t="s">
        <v>171</v>
      </c>
      <c r="H270" s="196">
        <v>7.6230000000000002</v>
      </c>
      <c r="I270" s="197"/>
      <c r="J270" s="198">
        <f>ROUND(I270*H270,2)</f>
        <v>0</v>
      </c>
      <c r="K270" s="194" t="s">
        <v>397</v>
      </c>
      <c r="L270" s="73"/>
      <c r="M270" s="199" t="s">
        <v>37</v>
      </c>
      <c r="N270" s="200" t="s">
        <v>53</v>
      </c>
      <c r="O270" s="48"/>
      <c r="P270" s="201">
        <f>O270*H270</f>
        <v>0</v>
      </c>
      <c r="Q270" s="201">
        <v>0</v>
      </c>
      <c r="R270" s="201">
        <f>Q270*H270</f>
        <v>0</v>
      </c>
      <c r="S270" s="201">
        <v>0</v>
      </c>
      <c r="T270" s="202">
        <f>S270*H270</f>
        <v>0</v>
      </c>
      <c r="AR270" s="24" t="s">
        <v>161</v>
      </c>
      <c r="AT270" s="24" t="s">
        <v>156</v>
      </c>
      <c r="AU270" s="24" t="s">
        <v>91</v>
      </c>
      <c r="AY270" s="24" t="s">
        <v>162</v>
      </c>
      <c r="BE270" s="203">
        <f>IF(N270="základní",J270,0)</f>
        <v>0</v>
      </c>
      <c r="BF270" s="203">
        <f>IF(N270="snížená",J270,0)</f>
        <v>0</v>
      </c>
      <c r="BG270" s="203">
        <f>IF(N270="zákl. přenesená",J270,0)</f>
        <v>0</v>
      </c>
      <c r="BH270" s="203">
        <f>IF(N270="sníž. přenesená",J270,0)</f>
        <v>0</v>
      </c>
      <c r="BI270" s="203">
        <f>IF(N270="nulová",J270,0)</f>
        <v>0</v>
      </c>
      <c r="BJ270" s="24" t="s">
        <v>24</v>
      </c>
      <c r="BK270" s="203">
        <f>ROUND(I270*H270,2)</f>
        <v>0</v>
      </c>
      <c r="BL270" s="24" t="s">
        <v>161</v>
      </c>
      <c r="BM270" s="24" t="s">
        <v>583</v>
      </c>
    </row>
    <row r="271" s="13" customFormat="1">
      <c r="B271" s="271"/>
      <c r="C271" s="272"/>
      <c r="D271" s="250" t="s">
        <v>398</v>
      </c>
      <c r="E271" s="273" t="s">
        <v>37</v>
      </c>
      <c r="F271" s="274" t="s">
        <v>1397</v>
      </c>
      <c r="G271" s="272"/>
      <c r="H271" s="273" t="s">
        <v>37</v>
      </c>
      <c r="I271" s="275"/>
      <c r="J271" s="272"/>
      <c r="K271" s="272"/>
      <c r="L271" s="276"/>
      <c r="M271" s="277"/>
      <c r="N271" s="278"/>
      <c r="O271" s="278"/>
      <c r="P271" s="278"/>
      <c r="Q271" s="278"/>
      <c r="R271" s="278"/>
      <c r="S271" s="278"/>
      <c r="T271" s="279"/>
      <c r="AT271" s="280" t="s">
        <v>398</v>
      </c>
      <c r="AU271" s="280" t="s">
        <v>91</v>
      </c>
      <c r="AV271" s="13" t="s">
        <v>24</v>
      </c>
      <c r="AW271" s="13" t="s">
        <v>45</v>
      </c>
      <c r="AX271" s="13" t="s">
        <v>82</v>
      </c>
      <c r="AY271" s="280" t="s">
        <v>162</v>
      </c>
    </row>
    <row r="272" s="11" customFormat="1">
      <c r="B272" s="248"/>
      <c r="C272" s="249"/>
      <c r="D272" s="250" t="s">
        <v>398</v>
      </c>
      <c r="E272" s="251" t="s">
        <v>37</v>
      </c>
      <c r="F272" s="252" t="s">
        <v>1398</v>
      </c>
      <c r="G272" s="249"/>
      <c r="H272" s="253">
        <v>7.6230000000000002</v>
      </c>
      <c r="I272" s="254"/>
      <c r="J272" s="249"/>
      <c r="K272" s="249"/>
      <c r="L272" s="255"/>
      <c r="M272" s="256"/>
      <c r="N272" s="257"/>
      <c r="O272" s="257"/>
      <c r="P272" s="257"/>
      <c r="Q272" s="257"/>
      <c r="R272" s="257"/>
      <c r="S272" s="257"/>
      <c r="T272" s="258"/>
      <c r="AT272" s="259" t="s">
        <v>398</v>
      </c>
      <c r="AU272" s="259" t="s">
        <v>91</v>
      </c>
      <c r="AV272" s="11" t="s">
        <v>91</v>
      </c>
      <c r="AW272" s="11" t="s">
        <v>45</v>
      </c>
      <c r="AX272" s="11" t="s">
        <v>82</v>
      </c>
      <c r="AY272" s="259" t="s">
        <v>162</v>
      </c>
    </row>
    <row r="273" s="12" customFormat="1">
      <c r="B273" s="260"/>
      <c r="C273" s="261"/>
      <c r="D273" s="250" t="s">
        <v>398</v>
      </c>
      <c r="E273" s="262" t="s">
        <v>37</v>
      </c>
      <c r="F273" s="263" t="s">
        <v>401</v>
      </c>
      <c r="G273" s="261"/>
      <c r="H273" s="264">
        <v>7.6230000000000002</v>
      </c>
      <c r="I273" s="265"/>
      <c r="J273" s="261"/>
      <c r="K273" s="261"/>
      <c r="L273" s="266"/>
      <c r="M273" s="267"/>
      <c r="N273" s="268"/>
      <c r="O273" s="268"/>
      <c r="P273" s="268"/>
      <c r="Q273" s="268"/>
      <c r="R273" s="268"/>
      <c r="S273" s="268"/>
      <c r="T273" s="269"/>
      <c r="AT273" s="270" t="s">
        <v>398</v>
      </c>
      <c r="AU273" s="270" t="s">
        <v>91</v>
      </c>
      <c r="AV273" s="12" t="s">
        <v>161</v>
      </c>
      <c r="AW273" s="12" t="s">
        <v>45</v>
      </c>
      <c r="AX273" s="12" t="s">
        <v>24</v>
      </c>
      <c r="AY273" s="270" t="s">
        <v>162</v>
      </c>
    </row>
    <row r="274" s="1" customFormat="1" ht="16.5" customHeight="1">
      <c r="B274" s="47"/>
      <c r="C274" s="192" t="s">
        <v>251</v>
      </c>
      <c r="D274" s="192" t="s">
        <v>156</v>
      </c>
      <c r="E274" s="193" t="s">
        <v>551</v>
      </c>
      <c r="F274" s="194" t="s">
        <v>552</v>
      </c>
      <c r="G274" s="195" t="s">
        <v>196</v>
      </c>
      <c r="H274" s="196">
        <v>0.55600000000000005</v>
      </c>
      <c r="I274" s="197"/>
      <c r="J274" s="198">
        <f>ROUND(I274*H274,2)</f>
        <v>0</v>
      </c>
      <c r="K274" s="194" t="s">
        <v>397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161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161</v>
      </c>
      <c r="BM274" s="24" t="s">
        <v>348</v>
      </c>
    </row>
    <row r="275" s="11" customFormat="1">
      <c r="B275" s="248"/>
      <c r="C275" s="249"/>
      <c r="D275" s="250" t="s">
        <v>398</v>
      </c>
      <c r="E275" s="251" t="s">
        <v>37</v>
      </c>
      <c r="F275" s="252" t="s">
        <v>1304</v>
      </c>
      <c r="G275" s="249"/>
      <c r="H275" s="253">
        <v>0.55600000000000005</v>
      </c>
      <c r="I275" s="254"/>
      <c r="J275" s="249"/>
      <c r="K275" s="249"/>
      <c r="L275" s="255"/>
      <c r="M275" s="256"/>
      <c r="N275" s="257"/>
      <c r="O275" s="257"/>
      <c r="P275" s="257"/>
      <c r="Q275" s="257"/>
      <c r="R275" s="257"/>
      <c r="S275" s="257"/>
      <c r="T275" s="258"/>
      <c r="AT275" s="259" t="s">
        <v>398</v>
      </c>
      <c r="AU275" s="259" t="s">
        <v>91</v>
      </c>
      <c r="AV275" s="11" t="s">
        <v>91</v>
      </c>
      <c r="AW275" s="11" t="s">
        <v>45</v>
      </c>
      <c r="AX275" s="11" t="s">
        <v>82</v>
      </c>
      <c r="AY275" s="259" t="s">
        <v>162</v>
      </c>
    </row>
    <row r="276" s="12" customFormat="1">
      <c r="B276" s="260"/>
      <c r="C276" s="261"/>
      <c r="D276" s="250" t="s">
        <v>398</v>
      </c>
      <c r="E276" s="262" t="s">
        <v>37</v>
      </c>
      <c r="F276" s="263" t="s">
        <v>401</v>
      </c>
      <c r="G276" s="261"/>
      <c r="H276" s="264">
        <v>0.55600000000000005</v>
      </c>
      <c r="I276" s="265"/>
      <c r="J276" s="261"/>
      <c r="K276" s="261"/>
      <c r="L276" s="266"/>
      <c r="M276" s="267"/>
      <c r="N276" s="268"/>
      <c r="O276" s="268"/>
      <c r="P276" s="268"/>
      <c r="Q276" s="268"/>
      <c r="R276" s="268"/>
      <c r="S276" s="268"/>
      <c r="T276" s="269"/>
      <c r="AT276" s="270" t="s">
        <v>398</v>
      </c>
      <c r="AU276" s="270" t="s">
        <v>91</v>
      </c>
      <c r="AV276" s="12" t="s">
        <v>161</v>
      </c>
      <c r="AW276" s="12" t="s">
        <v>45</v>
      </c>
      <c r="AX276" s="12" t="s">
        <v>24</v>
      </c>
      <c r="AY276" s="270" t="s">
        <v>162</v>
      </c>
    </row>
    <row r="277" s="1" customFormat="1" ht="16.5" customHeight="1">
      <c r="B277" s="47"/>
      <c r="C277" s="192" t="s">
        <v>349</v>
      </c>
      <c r="D277" s="192" t="s">
        <v>156</v>
      </c>
      <c r="E277" s="193" t="s">
        <v>1399</v>
      </c>
      <c r="F277" s="194" t="s">
        <v>1400</v>
      </c>
      <c r="G277" s="195" t="s">
        <v>159</v>
      </c>
      <c r="H277" s="196">
        <v>15.898999999999999</v>
      </c>
      <c r="I277" s="197"/>
      <c r="J277" s="198">
        <f>ROUND(I277*H277,2)</f>
        <v>0</v>
      </c>
      <c r="K277" s="194" t="s">
        <v>397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161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161</v>
      </c>
      <c r="BM277" s="24" t="s">
        <v>588</v>
      </c>
    </row>
    <row r="278" s="13" customFormat="1">
      <c r="B278" s="271"/>
      <c r="C278" s="272"/>
      <c r="D278" s="250" t="s">
        <v>398</v>
      </c>
      <c r="E278" s="273" t="s">
        <v>37</v>
      </c>
      <c r="F278" s="274" t="s">
        <v>1401</v>
      </c>
      <c r="G278" s="272"/>
      <c r="H278" s="273" t="s">
        <v>37</v>
      </c>
      <c r="I278" s="275"/>
      <c r="J278" s="272"/>
      <c r="K278" s="272"/>
      <c r="L278" s="276"/>
      <c r="M278" s="277"/>
      <c r="N278" s="278"/>
      <c r="O278" s="278"/>
      <c r="P278" s="278"/>
      <c r="Q278" s="278"/>
      <c r="R278" s="278"/>
      <c r="S278" s="278"/>
      <c r="T278" s="279"/>
      <c r="AT278" s="280" t="s">
        <v>398</v>
      </c>
      <c r="AU278" s="280" t="s">
        <v>91</v>
      </c>
      <c r="AV278" s="13" t="s">
        <v>24</v>
      </c>
      <c r="AW278" s="13" t="s">
        <v>45</v>
      </c>
      <c r="AX278" s="13" t="s">
        <v>82</v>
      </c>
      <c r="AY278" s="280" t="s">
        <v>162</v>
      </c>
    </row>
    <row r="279" s="11" customFormat="1">
      <c r="B279" s="248"/>
      <c r="C279" s="249"/>
      <c r="D279" s="250" t="s">
        <v>398</v>
      </c>
      <c r="E279" s="251" t="s">
        <v>37</v>
      </c>
      <c r="F279" s="252" t="s">
        <v>1402</v>
      </c>
      <c r="G279" s="249"/>
      <c r="H279" s="253">
        <v>15.898999999999999</v>
      </c>
      <c r="I279" s="254"/>
      <c r="J279" s="249"/>
      <c r="K279" s="249"/>
      <c r="L279" s="255"/>
      <c r="M279" s="256"/>
      <c r="N279" s="257"/>
      <c r="O279" s="257"/>
      <c r="P279" s="257"/>
      <c r="Q279" s="257"/>
      <c r="R279" s="257"/>
      <c r="S279" s="257"/>
      <c r="T279" s="258"/>
      <c r="AT279" s="259" t="s">
        <v>398</v>
      </c>
      <c r="AU279" s="259" t="s">
        <v>91</v>
      </c>
      <c r="AV279" s="11" t="s">
        <v>91</v>
      </c>
      <c r="AW279" s="11" t="s">
        <v>45</v>
      </c>
      <c r="AX279" s="11" t="s">
        <v>82</v>
      </c>
      <c r="AY279" s="259" t="s">
        <v>162</v>
      </c>
    </row>
    <row r="280" s="12" customFormat="1">
      <c r="B280" s="260"/>
      <c r="C280" s="261"/>
      <c r="D280" s="250" t="s">
        <v>398</v>
      </c>
      <c r="E280" s="262" t="s">
        <v>37</v>
      </c>
      <c r="F280" s="263" t="s">
        <v>401</v>
      </c>
      <c r="G280" s="261"/>
      <c r="H280" s="264">
        <v>15.898999999999999</v>
      </c>
      <c r="I280" s="265"/>
      <c r="J280" s="261"/>
      <c r="K280" s="261"/>
      <c r="L280" s="266"/>
      <c r="M280" s="267"/>
      <c r="N280" s="268"/>
      <c r="O280" s="268"/>
      <c r="P280" s="268"/>
      <c r="Q280" s="268"/>
      <c r="R280" s="268"/>
      <c r="S280" s="268"/>
      <c r="T280" s="269"/>
      <c r="AT280" s="270" t="s">
        <v>398</v>
      </c>
      <c r="AU280" s="270" t="s">
        <v>91</v>
      </c>
      <c r="AV280" s="12" t="s">
        <v>161</v>
      </c>
      <c r="AW280" s="12" t="s">
        <v>45</v>
      </c>
      <c r="AX280" s="12" t="s">
        <v>24</v>
      </c>
      <c r="AY280" s="270" t="s">
        <v>162</v>
      </c>
    </row>
    <row r="281" s="1" customFormat="1" ht="25.5" customHeight="1">
      <c r="B281" s="47"/>
      <c r="C281" s="192" t="s">
        <v>252</v>
      </c>
      <c r="D281" s="192" t="s">
        <v>156</v>
      </c>
      <c r="E281" s="193" t="s">
        <v>559</v>
      </c>
      <c r="F281" s="194" t="s">
        <v>560</v>
      </c>
      <c r="G281" s="195" t="s">
        <v>159</v>
      </c>
      <c r="H281" s="196">
        <v>14.65</v>
      </c>
      <c r="I281" s="197"/>
      <c r="J281" s="198">
        <f>ROUND(I281*H281,2)</f>
        <v>0</v>
      </c>
      <c r="K281" s="194" t="s">
        <v>397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161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161</v>
      </c>
      <c r="BM281" s="24" t="s">
        <v>591</v>
      </c>
    </row>
    <row r="282" s="11" customFormat="1">
      <c r="B282" s="248"/>
      <c r="C282" s="249"/>
      <c r="D282" s="250" t="s">
        <v>398</v>
      </c>
      <c r="E282" s="251" t="s">
        <v>37</v>
      </c>
      <c r="F282" s="252" t="s">
        <v>1354</v>
      </c>
      <c r="G282" s="249"/>
      <c r="H282" s="253">
        <v>14.65</v>
      </c>
      <c r="I282" s="254"/>
      <c r="J282" s="249"/>
      <c r="K282" s="249"/>
      <c r="L282" s="255"/>
      <c r="M282" s="256"/>
      <c r="N282" s="257"/>
      <c r="O282" s="257"/>
      <c r="P282" s="257"/>
      <c r="Q282" s="257"/>
      <c r="R282" s="257"/>
      <c r="S282" s="257"/>
      <c r="T282" s="258"/>
      <c r="AT282" s="259" t="s">
        <v>398</v>
      </c>
      <c r="AU282" s="259" t="s">
        <v>91</v>
      </c>
      <c r="AV282" s="11" t="s">
        <v>91</v>
      </c>
      <c r="AW282" s="11" t="s">
        <v>45</v>
      </c>
      <c r="AX282" s="11" t="s">
        <v>82</v>
      </c>
      <c r="AY282" s="259" t="s">
        <v>162</v>
      </c>
    </row>
    <row r="283" s="12" customFormat="1">
      <c r="B283" s="260"/>
      <c r="C283" s="261"/>
      <c r="D283" s="250" t="s">
        <v>398</v>
      </c>
      <c r="E283" s="262" t="s">
        <v>37</v>
      </c>
      <c r="F283" s="263" t="s">
        <v>401</v>
      </c>
      <c r="G283" s="261"/>
      <c r="H283" s="264">
        <v>14.65</v>
      </c>
      <c r="I283" s="265"/>
      <c r="J283" s="261"/>
      <c r="K283" s="261"/>
      <c r="L283" s="266"/>
      <c r="M283" s="267"/>
      <c r="N283" s="268"/>
      <c r="O283" s="268"/>
      <c r="P283" s="268"/>
      <c r="Q283" s="268"/>
      <c r="R283" s="268"/>
      <c r="S283" s="268"/>
      <c r="T283" s="269"/>
      <c r="AT283" s="270" t="s">
        <v>398</v>
      </c>
      <c r="AU283" s="270" t="s">
        <v>91</v>
      </c>
      <c r="AV283" s="12" t="s">
        <v>161</v>
      </c>
      <c r="AW283" s="12" t="s">
        <v>45</v>
      </c>
      <c r="AX283" s="12" t="s">
        <v>24</v>
      </c>
      <c r="AY283" s="270" t="s">
        <v>162</v>
      </c>
    </row>
    <row r="284" s="1" customFormat="1" ht="25.5" customHeight="1">
      <c r="B284" s="47"/>
      <c r="C284" s="192" t="s">
        <v>356</v>
      </c>
      <c r="D284" s="192" t="s">
        <v>156</v>
      </c>
      <c r="E284" s="193" t="s">
        <v>561</v>
      </c>
      <c r="F284" s="194" t="s">
        <v>562</v>
      </c>
      <c r="G284" s="195" t="s">
        <v>344</v>
      </c>
      <c r="H284" s="196">
        <v>11</v>
      </c>
      <c r="I284" s="197"/>
      <c r="J284" s="198">
        <f>ROUND(I284*H284,2)</f>
        <v>0</v>
      </c>
      <c r="K284" s="194" t="s">
        <v>397</v>
      </c>
      <c r="L284" s="73"/>
      <c r="M284" s="199" t="s">
        <v>37</v>
      </c>
      <c r="N284" s="200" t="s">
        <v>53</v>
      </c>
      <c r="O284" s="48"/>
      <c r="P284" s="201">
        <f>O284*H284</f>
        <v>0</v>
      </c>
      <c r="Q284" s="201">
        <v>0</v>
      </c>
      <c r="R284" s="201">
        <f>Q284*H284</f>
        <v>0</v>
      </c>
      <c r="S284" s="201">
        <v>0</v>
      </c>
      <c r="T284" s="202">
        <f>S284*H284</f>
        <v>0</v>
      </c>
      <c r="AR284" s="24" t="s">
        <v>161</v>
      </c>
      <c r="AT284" s="24" t="s">
        <v>156</v>
      </c>
      <c r="AU284" s="24" t="s">
        <v>91</v>
      </c>
      <c r="AY284" s="24" t="s">
        <v>162</v>
      </c>
      <c r="BE284" s="203">
        <f>IF(N284="základní",J284,0)</f>
        <v>0</v>
      </c>
      <c r="BF284" s="203">
        <f>IF(N284="snížená",J284,0)</f>
        <v>0</v>
      </c>
      <c r="BG284" s="203">
        <f>IF(N284="zákl. přenesená",J284,0)</f>
        <v>0</v>
      </c>
      <c r="BH284" s="203">
        <f>IF(N284="sníž. přenesená",J284,0)</f>
        <v>0</v>
      </c>
      <c r="BI284" s="203">
        <f>IF(N284="nulová",J284,0)</f>
        <v>0</v>
      </c>
      <c r="BJ284" s="24" t="s">
        <v>24</v>
      </c>
      <c r="BK284" s="203">
        <f>ROUND(I284*H284,2)</f>
        <v>0</v>
      </c>
      <c r="BL284" s="24" t="s">
        <v>161</v>
      </c>
      <c r="BM284" s="24" t="s">
        <v>359</v>
      </c>
    </row>
    <row r="285" s="1" customFormat="1" ht="16.5" customHeight="1">
      <c r="B285" s="47"/>
      <c r="C285" s="204" t="s">
        <v>256</v>
      </c>
      <c r="D285" s="204" t="s">
        <v>261</v>
      </c>
      <c r="E285" s="205" t="s">
        <v>563</v>
      </c>
      <c r="F285" s="206" t="s">
        <v>564</v>
      </c>
      <c r="G285" s="207" t="s">
        <v>344</v>
      </c>
      <c r="H285" s="208">
        <v>3</v>
      </c>
      <c r="I285" s="209"/>
      <c r="J285" s="210">
        <f>ROUND(I285*H285,2)</f>
        <v>0</v>
      </c>
      <c r="K285" s="206" t="s">
        <v>397</v>
      </c>
      <c r="L285" s="211"/>
      <c r="M285" s="212" t="s">
        <v>37</v>
      </c>
      <c r="N285" s="213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172</v>
      </c>
      <c r="AT285" s="24" t="s">
        <v>261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161</v>
      </c>
      <c r="BM285" s="24" t="s">
        <v>362</v>
      </c>
    </row>
    <row r="286" s="1" customFormat="1" ht="16.5" customHeight="1">
      <c r="B286" s="47"/>
      <c r="C286" s="204" t="s">
        <v>363</v>
      </c>
      <c r="D286" s="204" t="s">
        <v>261</v>
      </c>
      <c r="E286" s="205" t="s">
        <v>1403</v>
      </c>
      <c r="F286" s="206" t="s">
        <v>1404</v>
      </c>
      <c r="G286" s="207" t="s">
        <v>344</v>
      </c>
      <c r="H286" s="208">
        <v>2</v>
      </c>
      <c r="I286" s="209"/>
      <c r="J286" s="210">
        <f>ROUND(I286*H286,2)</f>
        <v>0</v>
      </c>
      <c r="K286" s="206" t="s">
        <v>397</v>
      </c>
      <c r="L286" s="211"/>
      <c r="M286" s="212" t="s">
        <v>37</v>
      </c>
      <c r="N286" s="213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172</v>
      </c>
      <c r="AT286" s="24" t="s">
        <v>261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161</v>
      </c>
      <c r="BM286" s="24" t="s">
        <v>602</v>
      </c>
    </row>
    <row r="287" s="1" customFormat="1" ht="16.5" customHeight="1">
      <c r="B287" s="47"/>
      <c r="C287" s="204" t="s">
        <v>259</v>
      </c>
      <c r="D287" s="204" t="s">
        <v>261</v>
      </c>
      <c r="E287" s="205" t="s">
        <v>1405</v>
      </c>
      <c r="F287" s="206" t="s">
        <v>1406</v>
      </c>
      <c r="G287" s="207" t="s">
        <v>344</v>
      </c>
      <c r="H287" s="208">
        <v>2</v>
      </c>
      <c r="I287" s="209"/>
      <c r="J287" s="210">
        <f>ROUND(I287*H287,2)</f>
        <v>0</v>
      </c>
      <c r="K287" s="206" t="s">
        <v>397</v>
      </c>
      <c r="L287" s="211"/>
      <c r="M287" s="212" t="s">
        <v>37</v>
      </c>
      <c r="N287" s="213" t="s">
        <v>53</v>
      </c>
      <c r="O287" s="48"/>
      <c r="P287" s="201">
        <f>O287*H287</f>
        <v>0</v>
      </c>
      <c r="Q287" s="201">
        <v>0</v>
      </c>
      <c r="R287" s="201">
        <f>Q287*H287</f>
        <v>0</v>
      </c>
      <c r="S287" s="201">
        <v>0</v>
      </c>
      <c r="T287" s="202">
        <f>S287*H287</f>
        <v>0</v>
      </c>
      <c r="AR287" s="24" t="s">
        <v>172</v>
      </c>
      <c r="AT287" s="24" t="s">
        <v>261</v>
      </c>
      <c r="AU287" s="24" t="s">
        <v>91</v>
      </c>
      <c r="AY287" s="24" t="s">
        <v>162</v>
      </c>
      <c r="BE287" s="203">
        <f>IF(N287="základní",J287,0)</f>
        <v>0</v>
      </c>
      <c r="BF287" s="203">
        <f>IF(N287="snížená",J287,0)</f>
        <v>0</v>
      </c>
      <c r="BG287" s="203">
        <f>IF(N287="zákl. přenesená",J287,0)</f>
        <v>0</v>
      </c>
      <c r="BH287" s="203">
        <f>IF(N287="sníž. přenesená",J287,0)</f>
        <v>0</v>
      </c>
      <c r="BI287" s="203">
        <f>IF(N287="nulová",J287,0)</f>
        <v>0</v>
      </c>
      <c r="BJ287" s="24" t="s">
        <v>24</v>
      </c>
      <c r="BK287" s="203">
        <f>ROUND(I287*H287,2)</f>
        <v>0</v>
      </c>
      <c r="BL287" s="24" t="s">
        <v>161</v>
      </c>
      <c r="BM287" s="24" t="s">
        <v>607</v>
      </c>
    </row>
    <row r="288" s="1" customFormat="1" ht="16.5" customHeight="1">
      <c r="B288" s="47"/>
      <c r="C288" s="204" t="s">
        <v>609</v>
      </c>
      <c r="D288" s="204" t="s">
        <v>261</v>
      </c>
      <c r="E288" s="205" t="s">
        <v>1407</v>
      </c>
      <c r="F288" s="206" t="s">
        <v>1408</v>
      </c>
      <c r="G288" s="207" t="s">
        <v>344</v>
      </c>
      <c r="H288" s="208">
        <v>4</v>
      </c>
      <c r="I288" s="209"/>
      <c r="J288" s="210">
        <f>ROUND(I288*H288,2)</f>
        <v>0</v>
      </c>
      <c r="K288" s="206" t="s">
        <v>397</v>
      </c>
      <c r="L288" s="211"/>
      <c r="M288" s="212" t="s">
        <v>37</v>
      </c>
      <c r="N288" s="213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172</v>
      </c>
      <c r="AT288" s="24" t="s">
        <v>261</v>
      </c>
      <c r="AU288" s="24" t="s">
        <v>91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161</v>
      </c>
      <c r="BM288" s="24" t="s">
        <v>367</v>
      </c>
    </row>
    <row r="289" s="1" customFormat="1" ht="16.5" customHeight="1">
      <c r="B289" s="47"/>
      <c r="C289" s="192" t="s">
        <v>518</v>
      </c>
      <c r="D289" s="192" t="s">
        <v>156</v>
      </c>
      <c r="E289" s="193" t="s">
        <v>565</v>
      </c>
      <c r="F289" s="194" t="s">
        <v>566</v>
      </c>
      <c r="G289" s="195" t="s">
        <v>344</v>
      </c>
      <c r="H289" s="196">
        <v>1</v>
      </c>
      <c r="I289" s="197"/>
      <c r="J289" s="198">
        <f>ROUND(I289*H289,2)</f>
        <v>0</v>
      </c>
      <c r="K289" s="194" t="s">
        <v>397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161</v>
      </c>
      <c r="AT289" s="24" t="s">
        <v>156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161</v>
      </c>
      <c r="BM289" s="24" t="s">
        <v>615</v>
      </c>
    </row>
    <row r="290" s="1" customFormat="1" ht="16.5" customHeight="1">
      <c r="B290" s="47"/>
      <c r="C290" s="204" t="s">
        <v>618</v>
      </c>
      <c r="D290" s="204" t="s">
        <v>261</v>
      </c>
      <c r="E290" s="205" t="s">
        <v>567</v>
      </c>
      <c r="F290" s="206" t="s">
        <v>1409</v>
      </c>
      <c r="G290" s="207" t="s">
        <v>344</v>
      </c>
      <c r="H290" s="208">
        <v>1</v>
      </c>
      <c r="I290" s="209"/>
      <c r="J290" s="210">
        <f>ROUND(I290*H290,2)</f>
        <v>0</v>
      </c>
      <c r="K290" s="206" t="s">
        <v>397</v>
      </c>
      <c r="L290" s="211"/>
      <c r="M290" s="212" t="s">
        <v>37</v>
      </c>
      <c r="N290" s="213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172</v>
      </c>
      <c r="AT290" s="24" t="s">
        <v>261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161</v>
      </c>
      <c r="BM290" s="24" t="s">
        <v>621</v>
      </c>
    </row>
    <row r="291" s="1" customFormat="1" ht="16.5" customHeight="1">
      <c r="B291" s="47"/>
      <c r="C291" s="192" t="s">
        <v>267</v>
      </c>
      <c r="D291" s="192" t="s">
        <v>156</v>
      </c>
      <c r="E291" s="193" t="s">
        <v>569</v>
      </c>
      <c r="F291" s="194" t="s">
        <v>570</v>
      </c>
      <c r="G291" s="195" t="s">
        <v>344</v>
      </c>
      <c r="H291" s="196">
        <v>2</v>
      </c>
      <c r="I291" s="197"/>
      <c r="J291" s="198">
        <f>ROUND(I291*H291,2)</f>
        <v>0</v>
      </c>
      <c r="K291" s="194" t="s">
        <v>397</v>
      </c>
      <c r="L291" s="73"/>
      <c r="M291" s="199" t="s">
        <v>37</v>
      </c>
      <c r="N291" s="200" t="s">
        <v>53</v>
      </c>
      <c r="O291" s="48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161</v>
      </c>
      <c r="AT291" s="24" t="s">
        <v>156</v>
      </c>
      <c r="AU291" s="24" t="s">
        <v>91</v>
      </c>
      <c r="AY291" s="24" t="s">
        <v>162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24</v>
      </c>
      <c r="BK291" s="203">
        <f>ROUND(I291*H291,2)</f>
        <v>0</v>
      </c>
      <c r="BL291" s="24" t="s">
        <v>161</v>
      </c>
      <c r="BM291" s="24" t="s">
        <v>625</v>
      </c>
    </row>
    <row r="292" s="1" customFormat="1" ht="16.5" customHeight="1">
      <c r="B292" s="47"/>
      <c r="C292" s="204" t="s">
        <v>627</v>
      </c>
      <c r="D292" s="204" t="s">
        <v>261</v>
      </c>
      <c r="E292" s="205" t="s">
        <v>572</v>
      </c>
      <c r="F292" s="206" t="s">
        <v>1410</v>
      </c>
      <c r="G292" s="207" t="s">
        <v>344</v>
      </c>
      <c r="H292" s="208">
        <v>2</v>
      </c>
      <c r="I292" s="209"/>
      <c r="J292" s="210">
        <f>ROUND(I292*H292,2)</f>
        <v>0</v>
      </c>
      <c r="K292" s="206" t="s">
        <v>397</v>
      </c>
      <c r="L292" s="211"/>
      <c r="M292" s="212" t="s">
        <v>37</v>
      </c>
      <c r="N292" s="213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172</v>
      </c>
      <c r="AT292" s="24" t="s">
        <v>261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161</v>
      </c>
      <c r="BM292" s="24" t="s">
        <v>630</v>
      </c>
    </row>
    <row r="293" s="10" customFormat="1" ht="29.88" customHeight="1">
      <c r="B293" s="232"/>
      <c r="C293" s="233"/>
      <c r="D293" s="234" t="s">
        <v>81</v>
      </c>
      <c r="E293" s="246" t="s">
        <v>186</v>
      </c>
      <c r="F293" s="246" t="s">
        <v>574</v>
      </c>
      <c r="G293" s="233"/>
      <c r="H293" s="233"/>
      <c r="I293" s="236"/>
      <c r="J293" s="247">
        <f>BK293</f>
        <v>0</v>
      </c>
      <c r="K293" s="233"/>
      <c r="L293" s="238"/>
      <c r="M293" s="239"/>
      <c r="N293" s="240"/>
      <c r="O293" s="240"/>
      <c r="P293" s="241">
        <f>SUM(P294:P316)</f>
        <v>0</v>
      </c>
      <c r="Q293" s="240"/>
      <c r="R293" s="241">
        <f>SUM(R294:R316)</f>
        <v>0</v>
      </c>
      <c r="S293" s="240"/>
      <c r="T293" s="242">
        <f>SUM(T294:T316)</f>
        <v>0</v>
      </c>
      <c r="AR293" s="243" t="s">
        <v>24</v>
      </c>
      <c r="AT293" s="244" t="s">
        <v>81</v>
      </c>
      <c r="AU293" s="244" t="s">
        <v>24</v>
      </c>
      <c r="AY293" s="243" t="s">
        <v>162</v>
      </c>
      <c r="BK293" s="245">
        <f>SUM(BK294:BK316)</f>
        <v>0</v>
      </c>
    </row>
    <row r="294" s="1" customFormat="1" ht="25.5" customHeight="1">
      <c r="B294" s="47"/>
      <c r="C294" s="192" t="s">
        <v>271</v>
      </c>
      <c r="D294" s="192" t="s">
        <v>156</v>
      </c>
      <c r="E294" s="193" t="s">
        <v>575</v>
      </c>
      <c r="F294" s="194" t="s">
        <v>576</v>
      </c>
      <c r="G294" s="195" t="s">
        <v>207</v>
      </c>
      <c r="H294" s="196">
        <v>9</v>
      </c>
      <c r="I294" s="197"/>
      <c r="J294" s="198">
        <f>ROUND(I294*H294,2)</f>
        <v>0</v>
      </c>
      <c r="K294" s="194" t="s">
        <v>397</v>
      </c>
      <c r="L294" s="73"/>
      <c r="M294" s="199" t="s">
        <v>37</v>
      </c>
      <c r="N294" s="200" t="s">
        <v>53</v>
      </c>
      <c r="O294" s="48"/>
      <c r="P294" s="201">
        <f>O294*H294</f>
        <v>0</v>
      </c>
      <c r="Q294" s="201">
        <v>0</v>
      </c>
      <c r="R294" s="201">
        <f>Q294*H294</f>
        <v>0</v>
      </c>
      <c r="S294" s="201">
        <v>0</v>
      </c>
      <c r="T294" s="202">
        <f>S294*H294</f>
        <v>0</v>
      </c>
      <c r="AR294" s="24" t="s">
        <v>161</v>
      </c>
      <c r="AT294" s="24" t="s">
        <v>156</v>
      </c>
      <c r="AU294" s="24" t="s">
        <v>91</v>
      </c>
      <c r="AY294" s="24" t="s">
        <v>162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24</v>
      </c>
      <c r="BK294" s="203">
        <f>ROUND(I294*H294,2)</f>
        <v>0</v>
      </c>
      <c r="BL294" s="24" t="s">
        <v>161</v>
      </c>
      <c r="BM294" s="24" t="s">
        <v>635</v>
      </c>
    </row>
    <row r="295" s="1" customFormat="1" ht="16.5" customHeight="1">
      <c r="B295" s="47"/>
      <c r="C295" s="204" t="s">
        <v>637</v>
      </c>
      <c r="D295" s="204" t="s">
        <v>261</v>
      </c>
      <c r="E295" s="205" t="s">
        <v>577</v>
      </c>
      <c r="F295" s="206" t="s">
        <v>578</v>
      </c>
      <c r="G295" s="207" t="s">
        <v>344</v>
      </c>
      <c r="H295" s="208">
        <v>9.0899999999999999</v>
      </c>
      <c r="I295" s="209"/>
      <c r="J295" s="210">
        <f>ROUND(I295*H295,2)</f>
        <v>0</v>
      </c>
      <c r="K295" s="206" t="s">
        <v>397</v>
      </c>
      <c r="L295" s="211"/>
      <c r="M295" s="212" t="s">
        <v>37</v>
      </c>
      <c r="N295" s="213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172</v>
      </c>
      <c r="AT295" s="24" t="s">
        <v>261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161</v>
      </c>
      <c r="BM295" s="24" t="s">
        <v>640</v>
      </c>
    </row>
    <row r="296" s="1" customFormat="1" ht="25.5" customHeight="1">
      <c r="B296" s="47"/>
      <c r="C296" s="192" t="s">
        <v>531</v>
      </c>
      <c r="D296" s="192" t="s">
        <v>156</v>
      </c>
      <c r="E296" s="193" t="s">
        <v>589</v>
      </c>
      <c r="F296" s="194" t="s">
        <v>590</v>
      </c>
      <c r="G296" s="195" t="s">
        <v>159</v>
      </c>
      <c r="H296" s="196">
        <v>141.53</v>
      </c>
      <c r="I296" s="197"/>
      <c r="J296" s="198">
        <f>ROUND(I296*H296,2)</f>
        <v>0</v>
      </c>
      <c r="K296" s="194" t="s">
        <v>397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161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161</v>
      </c>
      <c r="BM296" s="24" t="s">
        <v>644</v>
      </c>
    </row>
    <row r="297" s="11" customFormat="1">
      <c r="B297" s="248"/>
      <c r="C297" s="249"/>
      <c r="D297" s="250" t="s">
        <v>398</v>
      </c>
      <c r="E297" s="251" t="s">
        <v>37</v>
      </c>
      <c r="F297" s="252" t="s">
        <v>1411</v>
      </c>
      <c r="G297" s="249"/>
      <c r="H297" s="253">
        <v>141.53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398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398</v>
      </c>
      <c r="E298" s="262" t="s">
        <v>37</v>
      </c>
      <c r="F298" s="263" t="s">
        <v>401</v>
      </c>
      <c r="G298" s="261"/>
      <c r="H298" s="264">
        <v>141.53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398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25.5" customHeight="1">
      <c r="B299" s="47"/>
      <c r="C299" s="192" t="s">
        <v>646</v>
      </c>
      <c r="D299" s="192" t="s">
        <v>156</v>
      </c>
      <c r="E299" s="193" t="s">
        <v>594</v>
      </c>
      <c r="F299" s="194" t="s">
        <v>595</v>
      </c>
      <c r="G299" s="195" t="s">
        <v>159</v>
      </c>
      <c r="H299" s="196">
        <v>283.06</v>
      </c>
      <c r="I299" s="197"/>
      <c r="J299" s="198">
        <f>ROUND(I299*H299,2)</f>
        <v>0</v>
      </c>
      <c r="K299" s="194" t="s">
        <v>397</v>
      </c>
      <c r="L299" s="73"/>
      <c r="M299" s="199" t="s">
        <v>37</v>
      </c>
      <c r="N299" s="200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161</v>
      </c>
      <c r="AT299" s="24" t="s">
        <v>156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161</v>
      </c>
      <c r="BM299" s="24" t="s">
        <v>649</v>
      </c>
    </row>
    <row r="300" s="11" customFormat="1">
      <c r="B300" s="248"/>
      <c r="C300" s="249"/>
      <c r="D300" s="250" t="s">
        <v>398</v>
      </c>
      <c r="E300" s="251" t="s">
        <v>37</v>
      </c>
      <c r="F300" s="252" t="s">
        <v>1412</v>
      </c>
      <c r="G300" s="249"/>
      <c r="H300" s="253">
        <v>283.06</v>
      </c>
      <c r="I300" s="254"/>
      <c r="J300" s="249"/>
      <c r="K300" s="249"/>
      <c r="L300" s="255"/>
      <c r="M300" s="256"/>
      <c r="N300" s="257"/>
      <c r="O300" s="257"/>
      <c r="P300" s="257"/>
      <c r="Q300" s="257"/>
      <c r="R300" s="257"/>
      <c r="S300" s="257"/>
      <c r="T300" s="258"/>
      <c r="AT300" s="259" t="s">
        <v>398</v>
      </c>
      <c r="AU300" s="259" t="s">
        <v>91</v>
      </c>
      <c r="AV300" s="11" t="s">
        <v>91</v>
      </c>
      <c r="AW300" s="11" t="s">
        <v>45</v>
      </c>
      <c r="AX300" s="11" t="s">
        <v>82</v>
      </c>
      <c r="AY300" s="259" t="s">
        <v>162</v>
      </c>
    </row>
    <row r="301" s="12" customFormat="1">
      <c r="B301" s="260"/>
      <c r="C301" s="261"/>
      <c r="D301" s="250" t="s">
        <v>398</v>
      </c>
      <c r="E301" s="262" t="s">
        <v>37</v>
      </c>
      <c r="F301" s="263" t="s">
        <v>401</v>
      </c>
      <c r="G301" s="261"/>
      <c r="H301" s="264">
        <v>283.06</v>
      </c>
      <c r="I301" s="265"/>
      <c r="J301" s="261"/>
      <c r="K301" s="261"/>
      <c r="L301" s="266"/>
      <c r="M301" s="267"/>
      <c r="N301" s="268"/>
      <c r="O301" s="268"/>
      <c r="P301" s="268"/>
      <c r="Q301" s="268"/>
      <c r="R301" s="268"/>
      <c r="S301" s="268"/>
      <c r="T301" s="269"/>
      <c r="AT301" s="270" t="s">
        <v>398</v>
      </c>
      <c r="AU301" s="270" t="s">
        <v>91</v>
      </c>
      <c r="AV301" s="12" t="s">
        <v>161</v>
      </c>
      <c r="AW301" s="12" t="s">
        <v>45</v>
      </c>
      <c r="AX301" s="12" t="s">
        <v>24</v>
      </c>
      <c r="AY301" s="270" t="s">
        <v>162</v>
      </c>
    </row>
    <row r="302" s="1" customFormat="1" ht="25.5" customHeight="1">
      <c r="B302" s="47"/>
      <c r="C302" s="192" t="s">
        <v>278</v>
      </c>
      <c r="D302" s="192" t="s">
        <v>156</v>
      </c>
      <c r="E302" s="193" t="s">
        <v>597</v>
      </c>
      <c r="F302" s="194" t="s">
        <v>598</v>
      </c>
      <c r="G302" s="195" t="s">
        <v>159</v>
      </c>
      <c r="H302" s="196">
        <v>141.53</v>
      </c>
      <c r="I302" s="197"/>
      <c r="J302" s="198">
        <f>ROUND(I302*H302,2)</f>
        <v>0</v>
      </c>
      <c r="K302" s="194" t="s">
        <v>397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161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161</v>
      </c>
      <c r="BM302" s="24" t="s">
        <v>653</v>
      </c>
    </row>
    <row r="303" s="1" customFormat="1" ht="25.5" customHeight="1">
      <c r="B303" s="47"/>
      <c r="C303" s="192" t="s">
        <v>655</v>
      </c>
      <c r="D303" s="192" t="s">
        <v>156</v>
      </c>
      <c r="E303" s="193" t="s">
        <v>600</v>
      </c>
      <c r="F303" s="194" t="s">
        <v>601</v>
      </c>
      <c r="G303" s="195" t="s">
        <v>159</v>
      </c>
      <c r="H303" s="196">
        <v>96.599999999999994</v>
      </c>
      <c r="I303" s="197"/>
      <c r="J303" s="198">
        <f>ROUND(I303*H303,2)</f>
        <v>0</v>
      </c>
      <c r="K303" s="194" t="s">
        <v>397</v>
      </c>
      <c r="L303" s="73"/>
      <c r="M303" s="199" t="s">
        <v>37</v>
      </c>
      <c r="N303" s="200" t="s">
        <v>53</v>
      </c>
      <c r="O303" s="48"/>
      <c r="P303" s="201">
        <f>O303*H303</f>
        <v>0</v>
      </c>
      <c r="Q303" s="201">
        <v>0</v>
      </c>
      <c r="R303" s="201">
        <f>Q303*H303</f>
        <v>0</v>
      </c>
      <c r="S303" s="201">
        <v>0</v>
      </c>
      <c r="T303" s="202">
        <f>S303*H303</f>
        <v>0</v>
      </c>
      <c r="AR303" s="24" t="s">
        <v>161</v>
      </c>
      <c r="AT303" s="24" t="s">
        <v>156</v>
      </c>
      <c r="AU303" s="24" t="s">
        <v>91</v>
      </c>
      <c r="AY303" s="24" t="s">
        <v>162</v>
      </c>
      <c r="BE303" s="203">
        <f>IF(N303="základní",J303,0)</f>
        <v>0</v>
      </c>
      <c r="BF303" s="203">
        <f>IF(N303="snížená",J303,0)</f>
        <v>0</v>
      </c>
      <c r="BG303" s="203">
        <f>IF(N303="zákl. přenesená",J303,0)</f>
        <v>0</v>
      </c>
      <c r="BH303" s="203">
        <f>IF(N303="sníž. přenesená",J303,0)</f>
        <v>0</v>
      </c>
      <c r="BI303" s="203">
        <f>IF(N303="nulová",J303,0)</f>
        <v>0</v>
      </c>
      <c r="BJ303" s="24" t="s">
        <v>24</v>
      </c>
      <c r="BK303" s="203">
        <f>ROUND(I303*H303,2)</f>
        <v>0</v>
      </c>
      <c r="BL303" s="24" t="s">
        <v>161</v>
      </c>
      <c r="BM303" s="24" t="s">
        <v>658</v>
      </c>
    </row>
    <row r="304" s="13" customFormat="1">
      <c r="B304" s="271"/>
      <c r="C304" s="272"/>
      <c r="D304" s="250" t="s">
        <v>398</v>
      </c>
      <c r="E304" s="273" t="s">
        <v>37</v>
      </c>
      <c r="F304" s="274" t="s">
        <v>1413</v>
      </c>
      <c r="G304" s="272"/>
      <c r="H304" s="273" t="s">
        <v>37</v>
      </c>
      <c r="I304" s="275"/>
      <c r="J304" s="272"/>
      <c r="K304" s="272"/>
      <c r="L304" s="276"/>
      <c r="M304" s="277"/>
      <c r="N304" s="278"/>
      <c r="O304" s="278"/>
      <c r="P304" s="278"/>
      <c r="Q304" s="278"/>
      <c r="R304" s="278"/>
      <c r="S304" s="278"/>
      <c r="T304" s="279"/>
      <c r="AT304" s="280" t="s">
        <v>398</v>
      </c>
      <c r="AU304" s="280" t="s">
        <v>91</v>
      </c>
      <c r="AV304" s="13" t="s">
        <v>24</v>
      </c>
      <c r="AW304" s="13" t="s">
        <v>45</v>
      </c>
      <c r="AX304" s="13" t="s">
        <v>82</v>
      </c>
      <c r="AY304" s="280" t="s">
        <v>162</v>
      </c>
    </row>
    <row r="305" s="11" customFormat="1">
      <c r="B305" s="248"/>
      <c r="C305" s="249"/>
      <c r="D305" s="250" t="s">
        <v>398</v>
      </c>
      <c r="E305" s="251" t="s">
        <v>37</v>
      </c>
      <c r="F305" s="252" t="s">
        <v>1414</v>
      </c>
      <c r="G305" s="249"/>
      <c r="H305" s="253">
        <v>96.599999999999994</v>
      </c>
      <c r="I305" s="254"/>
      <c r="J305" s="249"/>
      <c r="K305" s="249"/>
      <c r="L305" s="255"/>
      <c r="M305" s="256"/>
      <c r="N305" s="257"/>
      <c r="O305" s="257"/>
      <c r="P305" s="257"/>
      <c r="Q305" s="257"/>
      <c r="R305" s="257"/>
      <c r="S305" s="257"/>
      <c r="T305" s="258"/>
      <c r="AT305" s="259" t="s">
        <v>398</v>
      </c>
      <c r="AU305" s="259" t="s">
        <v>91</v>
      </c>
      <c r="AV305" s="11" t="s">
        <v>91</v>
      </c>
      <c r="AW305" s="11" t="s">
        <v>45</v>
      </c>
      <c r="AX305" s="11" t="s">
        <v>82</v>
      </c>
      <c r="AY305" s="259" t="s">
        <v>162</v>
      </c>
    </row>
    <row r="306" s="12" customFormat="1">
      <c r="B306" s="260"/>
      <c r="C306" s="261"/>
      <c r="D306" s="250" t="s">
        <v>398</v>
      </c>
      <c r="E306" s="262" t="s">
        <v>37</v>
      </c>
      <c r="F306" s="263" t="s">
        <v>401</v>
      </c>
      <c r="G306" s="261"/>
      <c r="H306" s="264">
        <v>96.599999999999994</v>
      </c>
      <c r="I306" s="265"/>
      <c r="J306" s="261"/>
      <c r="K306" s="261"/>
      <c r="L306" s="266"/>
      <c r="M306" s="267"/>
      <c r="N306" s="268"/>
      <c r="O306" s="268"/>
      <c r="P306" s="268"/>
      <c r="Q306" s="268"/>
      <c r="R306" s="268"/>
      <c r="S306" s="268"/>
      <c r="T306" s="269"/>
      <c r="AT306" s="270" t="s">
        <v>398</v>
      </c>
      <c r="AU306" s="270" t="s">
        <v>91</v>
      </c>
      <c r="AV306" s="12" t="s">
        <v>161</v>
      </c>
      <c r="AW306" s="12" t="s">
        <v>45</v>
      </c>
      <c r="AX306" s="12" t="s">
        <v>24</v>
      </c>
      <c r="AY306" s="270" t="s">
        <v>162</v>
      </c>
    </row>
    <row r="307" s="1" customFormat="1" ht="25.5" customHeight="1">
      <c r="B307" s="47"/>
      <c r="C307" s="192" t="s">
        <v>281</v>
      </c>
      <c r="D307" s="192" t="s">
        <v>156</v>
      </c>
      <c r="E307" s="193" t="s">
        <v>605</v>
      </c>
      <c r="F307" s="194" t="s">
        <v>606</v>
      </c>
      <c r="G307" s="195" t="s">
        <v>159</v>
      </c>
      <c r="H307" s="196">
        <v>96.599999999999994</v>
      </c>
      <c r="I307" s="197"/>
      <c r="J307" s="198">
        <f>ROUND(I307*H307,2)</f>
        <v>0</v>
      </c>
      <c r="K307" s="194" t="s">
        <v>397</v>
      </c>
      <c r="L307" s="73"/>
      <c r="M307" s="199" t="s">
        <v>37</v>
      </c>
      <c r="N307" s="200" t="s">
        <v>53</v>
      </c>
      <c r="O307" s="48"/>
      <c r="P307" s="201">
        <f>O307*H307</f>
        <v>0</v>
      </c>
      <c r="Q307" s="201">
        <v>0</v>
      </c>
      <c r="R307" s="201">
        <f>Q307*H307</f>
        <v>0</v>
      </c>
      <c r="S307" s="201">
        <v>0</v>
      </c>
      <c r="T307" s="202">
        <f>S307*H307</f>
        <v>0</v>
      </c>
      <c r="AR307" s="24" t="s">
        <v>161</v>
      </c>
      <c r="AT307" s="24" t="s">
        <v>156</v>
      </c>
      <c r="AU307" s="24" t="s">
        <v>91</v>
      </c>
      <c r="AY307" s="24" t="s">
        <v>162</v>
      </c>
      <c r="BE307" s="203">
        <f>IF(N307="základní",J307,0)</f>
        <v>0</v>
      </c>
      <c r="BF307" s="203">
        <f>IF(N307="snížená",J307,0)</f>
        <v>0</v>
      </c>
      <c r="BG307" s="203">
        <f>IF(N307="zákl. přenesená",J307,0)</f>
        <v>0</v>
      </c>
      <c r="BH307" s="203">
        <f>IF(N307="sníž. přenesená",J307,0)</f>
        <v>0</v>
      </c>
      <c r="BI307" s="203">
        <f>IF(N307="nulová",J307,0)</f>
        <v>0</v>
      </c>
      <c r="BJ307" s="24" t="s">
        <v>24</v>
      </c>
      <c r="BK307" s="203">
        <f>ROUND(I307*H307,2)</f>
        <v>0</v>
      </c>
      <c r="BL307" s="24" t="s">
        <v>161</v>
      </c>
      <c r="BM307" s="24" t="s">
        <v>662</v>
      </c>
    </row>
    <row r="308" s="1" customFormat="1" ht="25.5" customHeight="1">
      <c r="B308" s="47"/>
      <c r="C308" s="192" t="s">
        <v>664</v>
      </c>
      <c r="D308" s="192" t="s">
        <v>156</v>
      </c>
      <c r="E308" s="193" t="s">
        <v>610</v>
      </c>
      <c r="F308" s="194" t="s">
        <v>611</v>
      </c>
      <c r="G308" s="195" t="s">
        <v>159</v>
      </c>
      <c r="H308" s="196">
        <v>96.599999999999994</v>
      </c>
      <c r="I308" s="197"/>
      <c r="J308" s="198">
        <f>ROUND(I308*H308,2)</f>
        <v>0</v>
      </c>
      <c r="K308" s="194" t="s">
        <v>397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161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161</v>
      </c>
      <c r="BM308" s="24" t="s">
        <v>667</v>
      </c>
    </row>
    <row r="309" s="1" customFormat="1" ht="25.5" customHeight="1">
      <c r="B309" s="47"/>
      <c r="C309" s="192" t="s">
        <v>285</v>
      </c>
      <c r="D309" s="192" t="s">
        <v>156</v>
      </c>
      <c r="E309" s="193" t="s">
        <v>1415</v>
      </c>
      <c r="F309" s="194" t="s">
        <v>1416</v>
      </c>
      <c r="G309" s="195" t="s">
        <v>344</v>
      </c>
      <c r="H309" s="196">
        <v>18</v>
      </c>
      <c r="I309" s="197"/>
      <c r="J309" s="198">
        <f>ROUND(I309*H309,2)</f>
        <v>0</v>
      </c>
      <c r="K309" s="194" t="s">
        <v>397</v>
      </c>
      <c r="L309" s="73"/>
      <c r="M309" s="199" t="s">
        <v>37</v>
      </c>
      <c r="N309" s="200" t="s">
        <v>53</v>
      </c>
      <c r="O309" s="48"/>
      <c r="P309" s="201">
        <f>O309*H309</f>
        <v>0</v>
      </c>
      <c r="Q309" s="201">
        <v>0</v>
      </c>
      <c r="R309" s="201">
        <f>Q309*H309</f>
        <v>0</v>
      </c>
      <c r="S309" s="201">
        <v>0</v>
      </c>
      <c r="T309" s="202">
        <f>S309*H309</f>
        <v>0</v>
      </c>
      <c r="AR309" s="24" t="s">
        <v>161</v>
      </c>
      <c r="AT309" s="24" t="s">
        <v>156</v>
      </c>
      <c r="AU309" s="24" t="s">
        <v>91</v>
      </c>
      <c r="AY309" s="24" t="s">
        <v>162</v>
      </c>
      <c r="BE309" s="203">
        <f>IF(N309="základní",J309,0)</f>
        <v>0</v>
      </c>
      <c r="BF309" s="203">
        <f>IF(N309="snížená",J309,0)</f>
        <v>0</v>
      </c>
      <c r="BG309" s="203">
        <f>IF(N309="zákl. přenesená",J309,0)</f>
        <v>0</v>
      </c>
      <c r="BH309" s="203">
        <f>IF(N309="sníž. přenesená",J309,0)</f>
        <v>0</v>
      </c>
      <c r="BI309" s="203">
        <f>IF(N309="nulová",J309,0)</f>
        <v>0</v>
      </c>
      <c r="BJ309" s="24" t="s">
        <v>24</v>
      </c>
      <c r="BK309" s="203">
        <f>ROUND(I309*H309,2)</f>
        <v>0</v>
      </c>
      <c r="BL309" s="24" t="s">
        <v>161</v>
      </c>
      <c r="BM309" s="24" t="s">
        <v>670</v>
      </c>
    </row>
    <row r="310" s="1" customFormat="1" ht="25.5" customHeight="1">
      <c r="B310" s="47"/>
      <c r="C310" s="192" t="s">
        <v>672</v>
      </c>
      <c r="D310" s="192" t="s">
        <v>156</v>
      </c>
      <c r="E310" s="193" t="s">
        <v>1417</v>
      </c>
      <c r="F310" s="194" t="s">
        <v>1418</v>
      </c>
      <c r="G310" s="195" t="s">
        <v>344</v>
      </c>
      <c r="H310" s="196">
        <v>36</v>
      </c>
      <c r="I310" s="197"/>
      <c r="J310" s="198">
        <f>ROUND(I310*H310,2)</f>
        <v>0</v>
      </c>
      <c r="K310" s="194" t="s">
        <v>397</v>
      </c>
      <c r="L310" s="73"/>
      <c r="M310" s="199" t="s">
        <v>37</v>
      </c>
      <c r="N310" s="200" t="s">
        <v>53</v>
      </c>
      <c r="O310" s="48"/>
      <c r="P310" s="201">
        <f>O310*H310</f>
        <v>0</v>
      </c>
      <c r="Q310" s="201">
        <v>0</v>
      </c>
      <c r="R310" s="201">
        <f>Q310*H310</f>
        <v>0</v>
      </c>
      <c r="S310" s="201">
        <v>0</v>
      </c>
      <c r="T310" s="202">
        <f>S310*H310</f>
        <v>0</v>
      </c>
      <c r="AR310" s="24" t="s">
        <v>161</v>
      </c>
      <c r="AT310" s="24" t="s">
        <v>156</v>
      </c>
      <c r="AU310" s="24" t="s">
        <v>91</v>
      </c>
      <c r="AY310" s="24" t="s">
        <v>162</v>
      </c>
      <c r="BE310" s="203">
        <f>IF(N310="základní",J310,0)</f>
        <v>0</v>
      </c>
      <c r="BF310" s="203">
        <f>IF(N310="snížená",J310,0)</f>
        <v>0</v>
      </c>
      <c r="BG310" s="203">
        <f>IF(N310="zákl. přenesená",J310,0)</f>
        <v>0</v>
      </c>
      <c r="BH310" s="203">
        <f>IF(N310="sníž. přenesená",J310,0)</f>
        <v>0</v>
      </c>
      <c r="BI310" s="203">
        <f>IF(N310="nulová",J310,0)</f>
        <v>0</v>
      </c>
      <c r="BJ310" s="24" t="s">
        <v>24</v>
      </c>
      <c r="BK310" s="203">
        <f>ROUND(I310*H310,2)</f>
        <v>0</v>
      </c>
      <c r="BL310" s="24" t="s">
        <v>161</v>
      </c>
      <c r="BM310" s="24" t="s">
        <v>675</v>
      </c>
    </row>
    <row r="311" s="11" customFormat="1">
      <c r="B311" s="248"/>
      <c r="C311" s="249"/>
      <c r="D311" s="250" t="s">
        <v>398</v>
      </c>
      <c r="E311" s="251" t="s">
        <v>37</v>
      </c>
      <c r="F311" s="252" t="s">
        <v>1419</v>
      </c>
      <c r="G311" s="249"/>
      <c r="H311" s="253">
        <v>36</v>
      </c>
      <c r="I311" s="254"/>
      <c r="J311" s="249"/>
      <c r="K311" s="249"/>
      <c r="L311" s="255"/>
      <c r="M311" s="256"/>
      <c r="N311" s="257"/>
      <c r="O311" s="257"/>
      <c r="P311" s="257"/>
      <c r="Q311" s="257"/>
      <c r="R311" s="257"/>
      <c r="S311" s="257"/>
      <c r="T311" s="258"/>
      <c r="AT311" s="259" t="s">
        <v>398</v>
      </c>
      <c r="AU311" s="259" t="s">
        <v>91</v>
      </c>
      <c r="AV311" s="11" t="s">
        <v>91</v>
      </c>
      <c r="AW311" s="11" t="s">
        <v>45</v>
      </c>
      <c r="AX311" s="11" t="s">
        <v>82</v>
      </c>
      <c r="AY311" s="259" t="s">
        <v>162</v>
      </c>
    </row>
    <row r="312" s="12" customFormat="1">
      <c r="B312" s="260"/>
      <c r="C312" s="261"/>
      <c r="D312" s="250" t="s">
        <v>398</v>
      </c>
      <c r="E312" s="262" t="s">
        <v>37</v>
      </c>
      <c r="F312" s="263" t="s">
        <v>401</v>
      </c>
      <c r="G312" s="261"/>
      <c r="H312" s="264">
        <v>36</v>
      </c>
      <c r="I312" s="265"/>
      <c r="J312" s="261"/>
      <c r="K312" s="261"/>
      <c r="L312" s="266"/>
      <c r="M312" s="267"/>
      <c r="N312" s="268"/>
      <c r="O312" s="268"/>
      <c r="P312" s="268"/>
      <c r="Q312" s="268"/>
      <c r="R312" s="268"/>
      <c r="S312" s="268"/>
      <c r="T312" s="269"/>
      <c r="AT312" s="270" t="s">
        <v>398</v>
      </c>
      <c r="AU312" s="270" t="s">
        <v>91</v>
      </c>
      <c r="AV312" s="12" t="s">
        <v>161</v>
      </c>
      <c r="AW312" s="12" t="s">
        <v>45</v>
      </c>
      <c r="AX312" s="12" t="s">
        <v>24</v>
      </c>
      <c r="AY312" s="270" t="s">
        <v>162</v>
      </c>
    </row>
    <row r="313" s="1" customFormat="1" ht="16.5" customHeight="1">
      <c r="B313" s="47"/>
      <c r="C313" s="192" t="s">
        <v>288</v>
      </c>
      <c r="D313" s="192" t="s">
        <v>156</v>
      </c>
      <c r="E313" s="193" t="s">
        <v>1420</v>
      </c>
      <c r="F313" s="194" t="s">
        <v>1421</v>
      </c>
      <c r="G313" s="195" t="s">
        <v>344</v>
      </c>
      <c r="H313" s="196">
        <v>18</v>
      </c>
      <c r="I313" s="197"/>
      <c r="J313" s="198">
        <f>ROUND(I313*H313,2)</f>
        <v>0</v>
      </c>
      <c r="K313" s="194" t="s">
        <v>397</v>
      </c>
      <c r="L313" s="73"/>
      <c r="M313" s="199" t="s">
        <v>37</v>
      </c>
      <c r="N313" s="200" t="s">
        <v>53</v>
      </c>
      <c r="O313" s="48"/>
      <c r="P313" s="201">
        <f>O313*H313</f>
        <v>0</v>
      </c>
      <c r="Q313" s="201">
        <v>0</v>
      </c>
      <c r="R313" s="201">
        <f>Q313*H313</f>
        <v>0</v>
      </c>
      <c r="S313" s="201">
        <v>0</v>
      </c>
      <c r="T313" s="202">
        <f>S313*H313</f>
        <v>0</v>
      </c>
      <c r="AR313" s="24" t="s">
        <v>161</v>
      </c>
      <c r="AT313" s="24" t="s">
        <v>156</v>
      </c>
      <c r="AU313" s="24" t="s">
        <v>91</v>
      </c>
      <c r="AY313" s="24" t="s">
        <v>162</v>
      </c>
      <c r="BE313" s="203">
        <f>IF(N313="základní",J313,0)</f>
        <v>0</v>
      </c>
      <c r="BF313" s="203">
        <f>IF(N313="snížená",J313,0)</f>
        <v>0</v>
      </c>
      <c r="BG313" s="203">
        <f>IF(N313="zákl. přenesená",J313,0)</f>
        <v>0</v>
      </c>
      <c r="BH313" s="203">
        <f>IF(N313="sníž. přenesená",J313,0)</f>
        <v>0</v>
      </c>
      <c r="BI313" s="203">
        <f>IF(N313="nulová",J313,0)</f>
        <v>0</v>
      </c>
      <c r="BJ313" s="24" t="s">
        <v>24</v>
      </c>
      <c r="BK313" s="203">
        <f>ROUND(I313*H313,2)</f>
        <v>0</v>
      </c>
      <c r="BL313" s="24" t="s">
        <v>161</v>
      </c>
      <c r="BM313" s="24" t="s">
        <v>679</v>
      </c>
    </row>
    <row r="314" s="13" customFormat="1">
      <c r="B314" s="271"/>
      <c r="C314" s="272"/>
      <c r="D314" s="250" t="s">
        <v>398</v>
      </c>
      <c r="E314" s="273" t="s">
        <v>37</v>
      </c>
      <c r="F314" s="274" t="s">
        <v>1422</v>
      </c>
      <c r="G314" s="272"/>
      <c r="H314" s="273" t="s">
        <v>37</v>
      </c>
      <c r="I314" s="275"/>
      <c r="J314" s="272"/>
      <c r="K314" s="272"/>
      <c r="L314" s="276"/>
      <c r="M314" s="277"/>
      <c r="N314" s="278"/>
      <c r="O314" s="278"/>
      <c r="P314" s="278"/>
      <c r="Q314" s="278"/>
      <c r="R314" s="278"/>
      <c r="S314" s="278"/>
      <c r="T314" s="279"/>
      <c r="AT314" s="280" t="s">
        <v>398</v>
      </c>
      <c r="AU314" s="280" t="s">
        <v>91</v>
      </c>
      <c r="AV314" s="13" t="s">
        <v>24</v>
      </c>
      <c r="AW314" s="13" t="s">
        <v>45</v>
      </c>
      <c r="AX314" s="13" t="s">
        <v>82</v>
      </c>
      <c r="AY314" s="280" t="s">
        <v>162</v>
      </c>
    </row>
    <row r="315" s="11" customFormat="1">
      <c r="B315" s="248"/>
      <c r="C315" s="249"/>
      <c r="D315" s="250" t="s">
        <v>398</v>
      </c>
      <c r="E315" s="251" t="s">
        <v>37</v>
      </c>
      <c r="F315" s="252" t="s">
        <v>189</v>
      </c>
      <c r="G315" s="249"/>
      <c r="H315" s="253">
        <v>18</v>
      </c>
      <c r="I315" s="254"/>
      <c r="J315" s="249"/>
      <c r="K315" s="249"/>
      <c r="L315" s="255"/>
      <c r="M315" s="256"/>
      <c r="N315" s="257"/>
      <c r="O315" s="257"/>
      <c r="P315" s="257"/>
      <c r="Q315" s="257"/>
      <c r="R315" s="257"/>
      <c r="S315" s="257"/>
      <c r="T315" s="258"/>
      <c r="AT315" s="259" t="s">
        <v>398</v>
      </c>
      <c r="AU315" s="259" t="s">
        <v>91</v>
      </c>
      <c r="AV315" s="11" t="s">
        <v>91</v>
      </c>
      <c r="AW315" s="11" t="s">
        <v>45</v>
      </c>
      <c r="AX315" s="11" t="s">
        <v>82</v>
      </c>
      <c r="AY315" s="259" t="s">
        <v>162</v>
      </c>
    </row>
    <row r="316" s="12" customFormat="1">
      <c r="B316" s="260"/>
      <c r="C316" s="261"/>
      <c r="D316" s="250" t="s">
        <v>398</v>
      </c>
      <c r="E316" s="262" t="s">
        <v>37</v>
      </c>
      <c r="F316" s="263" t="s">
        <v>401</v>
      </c>
      <c r="G316" s="261"/>
      <c r="H316" s="264">
        <v>18</v>
      </c>
      <c r="I316" s="265"/>
      <c r="J316" s="261"/>
      <c r="K316" s="261"/>
      <c r="L316" s="266"/>
      <c r="M316" s="267"/>
      <c r="N316" s="268"/>
      <c r="O316" s="268"/>
      <c r="P316" s="268"/>
      <c r="Q316" s="268"/>
      <c r="R316" s="268"/>
      <c r="S316" s="268"/>
      <c r="T316" s="269"/>
      <c r="AT316" s="270" t="s">
        <v>398</v>
      </c>
      <c r="AU316" s="270" t="s">
        <v>91</v>
      </c>
      <c r="AV316" s="12" t="s">
        <v>161</v>
      </c>
      <c r="AW316" s="12" t="s">
        <v>45</v>
      </c>
      <c r="AX316" s="12" t="s">
        <v>24</v>
      </c>
      <c r="AY316" s="270" t="s">
        <v>162</v>
      </c>
    </row>
    <row r="317" s="10" customFormat="1" ht="29.88" customHeight="1">
      <c r="B317" s="232"/>
      <c r="C317" s="233"/>
      <c r="D317" s="234" t="s">
        <v>81</v>
      </c>
      <c r="E317" s="246" t="s">
        <v>689</v>
      </c>
      <c r="F317" s="246" t="s">
        <v>690</v>
      </c>
      <c r="G317" s="233"/>
      <c r="H317" s="233"/>
      <c r="I317" s="236"/>
      <c r="J317" s="247">
        <f>BK317</f>
        <v>0</v>
      </c>
      <c r="K317" s="233"/>
      <c r="L317" s="238"/>
      <c r="M317" s="239"/>
      <c r="N317" s="240"/>
      <c r="O317" s="240"/>
      <c r="P317" s="241">
        <f>SUM(P318:P321)</f>
        <v>0</v>
      </c>
      <c r="Q317" s="240"/>
      <c r="R317" s="241">
        <f>SUM(R318:R321)</f>
        <v>0</v>
      </c>
      <c r="S317" s="240"/>
      <c r="T317" s="242">
        <f>SUM(T318:T321)</f>
        <v>0</v>
      </c>
      <c r="AR317" s="243" t="s">
        <v>24</v>
      </c>
      <c r="AT317" s="244" t="s">
        <v>81</v>
      </c>
      <c r="AU317" s="244" t="s">
        <v>24</v>
      </c>
      <c r="AY317" s="243" t="s">
        <v>162</v>
      </c>
      <c r="BK317" s="245">
        <f>SUM(BK318:BK321)</f>
        <v>0</v>
      </c>
    </row>
    <row r="318" s="1" customFormat="1" ht="16.5" customHeight="1">
      <c r="B318" s="47"/>
      <c r="C318" s="192" t="s">
        <v>680</v>
      </c>
      <c r="D318" s="192" t="s">
        <v>156</v>
      </c>
      <c r="E318" s="193" t="s">
        <v>1423</v>
      </c>
      <c r="F318" s="194" t="s">
        <v>1424</v>
      </c>
      <c r="G318" s="195" t="s">
        <v>196</v>
      </c>
      <c r="H318" s="196">
        <v>44.430999999999997</v>
      </c>
      <c r="I318" s="197"/>
      <c r="J318" s="198">
        <f>ROUND(I318*H318,2)</f>
        <v>0</v>
      </c>
      <c r="K318" s="194" t="s">
        <v>397</v>
      </c>
      <c r="L318" s="73"/>
      <c r="M318" s="199" t="s">
        <v>37</v>
      </c>
      <c r="N318" s="200" t="s">
        <v>53</v>
      </c>
      <c r="O318" s="48"/>
      <c r="P318" s="201">
        <f>O318*H318</f>
        <v>0</v>
      </c>
      <c r="Q318" s="201">
        <v>0</v>
      </c>
      <c r="R318" s="201">
        <f>Q318*H318</f>
        <v>0</v>
      </c>
      <c r="S318" s="201">
        <v>0</v>
      </c>
      <c r="T318" s="202">
        <f>S318*H318</f>
        <v>0</v>
      </c>
      <c r="AR318" s="24" t="s">
        <v>161</v>
      </c>
      <c r="AT318" s="24" t="s">
        <v>156</v>
      </c>
      <c r="AU318" s="24" t="s">
        <v>91</v>
      </c>
      <c r="AY318" s="24" t="s">
        <v>162</v>
      </c>
      <c r="BE318" s="203">
        <f>IF(N318="základní",J318,0)</f>
        <v>0</v>
      </c>
      <c r="BF318" s="203">
        <f>IF(N318="snížená",J318,0)</f>
        <v>0</v>
      </c>
      <c r="BG318" s="203">
        <f>IF(N318="zákl. přenesená",J318,0)</f>
        <v>0</v>
      </c>
      <c r="BH318" s="203">
        <f>IF(N318="sníž. přenesená",J318,0)</f>
        <v>0</v>
      </c>
      <c r="BI318" s="203">
        <f>IF(N318="nulová",J318,0)</f>
        <v>0</v>
      </c>
      <c r="BJ318" s="24" t="s">
        <v>24</v>
      </c>
      <c r="BK318" s="203">
        <f>ROUND(I318*H318,2)</f>
        <v>0</v>
      </c>
      <c r="BL318" s="24" t="s">
        <v>161</v>
      </c>
      <c r="BM318" s="24" t="s">
        <v>683</v>
      </c>
    </row>
    <row r="319" s="1" customFormat="1" ht="16.5" customHeight="1">
      <c r="B319" s="47"/>
      <c r="C319" s="192" t="s">
        <v>291</v>
      </c>
      <c r="D319" s="192" t="s">
        <v>156</v>
      </c>
      <c r="E319" s="193" t="s">
        <v>1425</v>
      </c>
      <c r="F319" s="194" t="s">
        <v>1426</v>
      </c>
      <c r="G319" s="195" t="s">
        <v>196</v>
      </c>
      <c r="H319" s="196">
        <v>399.87900000000002</v>
      </c>
      <c r="I319" s="197"/>
      <c r="J319" s="198">
        <f>ROUND(I319*H319,2)</f>
        <v>0</v>
      </c>
      <c r="K319" s="194" t="s">
        <v>397</v>
      </c>
      <c r="L319" s="73"/>
      <c r="M319" s="199" t="s">
        <v>37</v>
      </c>
      <c r="N319" s="200" t="s">
        <v>53</v>
      </c>
      <c r="O319" s="48"/>
      <c r="P319" s="201">
        <f>O319*H319</f>
        <v>0</v>
      </c>
      <c r="Q319" s="201">
        <v>0</v>
      </c>
      <c r="R319" s="201">
        <f>Q319*H319</f>
        <v>0</v>
      </c>
      <c r="S319" s="201">
        <v>0</v>
      </c>
      <c r="T319" s="202">
        <f>S319*H319</f>
        <v>0</v>
      </c>
      <c r="AR319" s="24" t="s">
        <v>161</v>
      </c>
      <c r="AT319" s="24" t="s">
        <v>156</v>
      </c>
      <c r="AU319" s="24" t="s">
        <v>91</v>
      </c>
      <c r="AY319" s="24" t="s">
        <v>162</v>
      </c>
      <c r="BE319" s="203">
        <f>IF(N319="základní",J319,0)</f>
        <v>0</v>
      </c>
      <c r="BF319" s="203">
        <f>IF(N319="snížená",J319,0)</f>
        <v>0</v>
      </c>
      <c r="BG319" s="203">
        <f>IF(N319="zákl. přenesená",J319,0)</f>
        <v>0</v>
      </c>
      <c r="BH319" s="203">
        <f>IF(N319="sníž. přenesená",J319,0)</f>
        <v>0</v>
      </c>
      <c r="BI319" s="203">
        <f>IF(N319="nulová",J319,0)</f>
        <v>0</v>
      </c>
      <c r="BJ319" s="24" t="s">
        <v>24</v>
      </c>
      <c r="BK319" s="203">
        <f>ROUND(I319*H319,2)</f>
        <v>0</v>
      </c>
      <c r="BL319" s="24" t="s">
        <v>161</v>
      </c>
      <c r="BM319" s="24" t="s">
        <v>686</v>
      </c>
    </row>
    <row r="320" s="11" customFormat="1">
      <c r="B320" s="248"/>
      <c r="C320" s="249"/>
      <c r="D320" s="250" t="s">
        <v>398</v>
      </c>
      <c r="E320" s="251" t="s">
        <v>37</v>
      </c>
      <c r="F320" s="252" t="s">
        <v>1427</v>
      </c>
      <c r="G320" s="249"/>
      <c r="H320" s="253">
        <v>399.87900000000002</v>
      </c>
      <c r="I320" s="254"/>
      <c r="J320" s="249"/>
      <c r="K320" s="249"/>
      <c r="L320" s="255"/>
      <c r="M320" s="256"/>
      <c r="N320" s="257"/>
      <c r="O320" s="257"/>
      <c r="P320" s="257"/>
      <c r="Q320" s="257"/>
      <c r="R320" s="257"/>
      <c r="S320" s="257"/>
      <c r="T320" s="258"/>
      <c r="AT320" s="259" t="s">
        <v>398</v>
      </c>
      <c r="AU320" s="259" t="s">
        <v>91</v>
      </c>
      <c r="AV320" s="11" t="s">
        <v>91</v>
      </c>
      <c r="AW320" s="11" t="s">
        <v>45</v>
      </c>
      <c r="AX320" s="11" t="s">
        <v>82</v>
      </c>
      <c r="AY320" s="259" t="s">
        <v>162</v>
      </c>
    </row>
    <row r="321" s="12" customFormat="1">
      <c r="B321" s="260"/>
      <c r="C321" s="261"/>
      <c r="D321" s="250" t="s">
        <v>398</v>
      </c>
      <c r="E321" s="262" t="s">
        <v>37</v>
      </c>
      <c r="F321" s="263" t="s">
        <v>401</v>
      </c>
      <c r="G321" s="261"/>
      <c r="H321" s="264">
        <v>399.87900000000002</v>
      </c>
      <c r="I321" s="265"/>
      <c r="J321" s="261"/>
      <c r="K321" s="261"/>
      <c r="L321" s="266"/>
      <c r="M321" s="267"/>
      <c r="N321" s="268"/>
      <c r="O321" s="268"/>
      <c r="P321" s="268"/>
      <c r="Q321" s="268"/>
      <c r="R321" s="268"/>
      <c r="S321" s="268"/>
      <c r="T321" s="269"/>
      <c r="AT321" s="270" t="s">
        <v>398</v>
      </c>
      <c r="AU321" s="270" t="s">
        <v>91</v>
      </c>
      <c r="AV321" s="12" t="s">
        <v>161</v>
      </c>
      <c r="AW321" s="12" t="s">
        <v>45</v>
      </c>
      <c r="AX321" s="12" t="s">
        <v>24</v>
      </c>
      <c r="AY321" s="270" t="s">
        <v>162</v>
      </c>
    </row>
    <row r="322" s="10" customFormat="1" ht="29.88" customHeight="1">
      <c r="B322" s="232"/>
      <c r="C322" s="233"/>
      <c r="D322" s="234" t="s">
        <v>81</v>
      </c>
      <c r="E322" s="246" t="s">
        <v>729</v>
      </c>
      <c r="F322" s="246" t="s">
        <v>730</v>
      </c>
      <c r="G322" s="233"/>
      <c r="H322" s="233"/>
      <c r="I322" s="236"/>
      <c r="J322" s="247">
        <f>BK322</f>
        <v>0</v>
      </c>
      <c r="K322" s="233"/>
      <c r="L322" s="238"/>
      <c r="M322" s="239"/>
      <c r="N322" s="240"/>
      <c r="O322" s="240"/>
      <c r="P322" s="241">
        <f>P323</f>
        <v>0</v>
      </c>
      <c r="Q322" s="240"/>
      <c r="R322" s="241">
        <f>R323</f>
        <v>0</v>
      </c>
      <c r="S322" s="240"/>
      <c r="T322" s="242">
        <f>T323</f>
        <v>0</v>
      </c>
      <c r="AR322" s="243" t="s">
        <v>24</v>
      </c>
      <c r="AT322" s="244" t="s">
        <v>81</v>
      </c>
      <c r="AU322" s="244" t="s">
        <v>24</v>
      </c>
      <c r="AY322" s="243" t="s">
        <v>162</v>
      </c>
      <c r="BK322" s="245">
        <f>BK323</f>
        <v>0</v>
      </c>
    </row>
    <row r="323" s="1" customFormat="1" ht="16.5" customHeight="1">
      <c r="B323" s="47"/>
      <c r="C323" s="192" t="s">
        <v>691</v>
      </c>
      <c r="D323" s="192" t="s">
        <v>156</v>
      </c>
      <c r="E323" s="193" t="s">
        <v>732</v>
      </c>
      <c r="F323" s="194" t="s">
        <v>733</v>
      </c>
      <c r="G323" s="195" t="s">
        <v>196</v>
      </c>
      <c r="H323" s="196">
        <v>280.40300000000002</v>
      </c>
      <c r="I323" s="197"/>
      <c r="J323" s="198">
        <f>ROUND(I323*H323,2)</f>
        <v>0</v>
      </c>
      <c r="K323" s="194" t="s">
        <v>397</v>
      </c>
      <c r="L323" s="73"/>
      <c r="M323" s="199" t="s">
        <v>37</v>
      </c>
      <c r="N323" s="200" t="s">
        <v>53</v>
      </c>
      <c r="O323" s="48"/>
      <c r="P323" s="201">
        <f>O323*H323</f>
        <v>0</v>
      </c>
      <c r="Q323" s="201">
        <v>0</v>
      </c>
      <c r="R323" s="201">
        <f>Q323*H323</f>
        <v>0</v>
      </c>
      <c r="S323" s="201">
        <v>0</v>
      </c>
      <c r="T323" s="202">
        <f>S323*H323</f>
        <v>0</v>
      </c>
      <c r="AR323" s="24" t="s">
        <v>161</v>
      </c>
      <c r="AT323" s="24" t="s">
        <v>156</v>
      </c>
      <c r="AU323" s="24" t="s">
        <v>91</v>
      </c>
      <c r="AY323" s="24" t="s">
        <v>162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24</v>
      </c>
      <c r="BK323" s="203">
        <f>ROUND(I323*H323,2)</f>
        <v>0</v>
      </c>
      <c r="BL323" s="24" t="s">
        <v>161</v>
      </c>
      <c r="BM323" s="24" t="s">
        <v>694</v>
      </c>
    </row>
    <row r="324" s="10" customFormat="1" ht="37.44" customHeight="1">
      <c r="B324" s="232"/>
      <c r="C324" s="233"/>
      <c r="D324" s="234" t="s">
        <v>81</v>
      </c>
      <c r="E324" s="235" t="s">
        <v>735</v>
      </c>
      <c r="F324" s="235" t="s">
        <v>736</v>
      </c>
      <c r="G324" s="233"/>
      <c r="H324" s="233"/>
      <c r="I324" s="236"/>
      <c r="J324" s="237">
        <f>BK324</f>
        <v>0</v>
      </c>
      <c r="K324" s="233"/>
      <c r="L324" s="238"/>
      <c r="M324" s="239"/>
      <c r="N324" s="240"/>
      <c r="O324" s="240"/>
      <c r="P324" s="241">
        <f>P325+P344+P366+P415+P427+P452+P459+P477+P492+P499</f>
        <v>0</v>
      </c>
      <c r="Q324" s="240"/>
      <c r="R324" s="241">
        <f>R325+R344+R366+R415+R427+R452+R459+R477+R492+R499</f>
        <v>0</v>
      </c>
      <c r="S324" s="240"/>
      <c r="T324" s="242">
        <f>T325+T344+T366+T415+T427+T452+T459+T477+T492+T499</f>
        <v>0</v>
      </c>
      <c r="AR324" s="243" t="s">
        <v>91</v>
      </c>
      <c r="AT324" s="244" t="s">
        <v>81</v>
      </c>
      <c r="AU324" s="244" t="s">
        <v>82</v>
      </c>
      <c r="AY324" s="243" t="s">
        <v>162</v>
      </c>
      <c r="BK324" s="245">
        <f>BK325+BK344+BK366+BK415+BK427+BK452+BK459+BK477+BK492+BK499</f>
        <v>0</v>
      </c>
    </row>
    <row r="325" s="10" customFormat="1" ht="19.92" customHeight="1">
      <c r="B325" s="232"/>
      <c r="C325" s="233"/>
      <c r="D325" s="234" t="s">
        <v>81</v>
      </c>
      <c r="E325" s="246" t="s">
        <v>737</v>
      </c>
      <c r="F325" s="246" t="s">
        <v>738</v>
      </c>
      <c r="G325" s="233"/>
      <c r="H325" s="233"/>
      <c r="I325" s="236"/>
      <c r="J325" s="247">
        <f>BK325</f>
        <v>0</v>
      </c>
      <c r="K325" s="233"/>
      <c r="L325" s="238"/>
      <c r="M325" s="239"/>
      <c r="N325" s="240"/>
      <c r="O325" s="240"/>
      <c r="P325" s="241">
        <f>SUM(P326:P343)</f>
        <v>0</v>
      </c>
      <c r="Q325" s="240"/>
      <c r="R325" s="241">
        <f>SUM(R326:R343)</f>
        <v>0</v>
      </c>
      <c r="S325" s="240"/>
      <c r="T325" s="242">
        <f>SUM(T326:T343)</f>
        <v>0</v>
      </c>
      <c r="AR325" s="243" t="s">
        <v>91</v>
      </c>
      <c r="AT325" s="244" t="s">
        <v>81</v>
      </c>
      <c r="AU325" s="244" t="s">
        <v>24</v>
      </c>
      <c r="AY325" s="243" t="s">
        <v>162</v>
      </c>
      <c r="BK325" s="245">
        <f>SUM(BK326:BK343)</f>
        <v>0</v>
      </c>
    </row>
    <row r="326" s="1" customFormat="1" ht="25.5" customHeight="1">
      <c r="B326" s="47"/>
      <c r="C326" s="192" t="s">
        <v>294</v>
      </c>
      <c r="D326" s="192" t="s">
        <v>156</v>
      </c>
      <c r="E326" s="193" t="s">
        <v>739</v>
      </c>
      <c r="F326" s="194" t="s">
        <v>740</v>
      </c>
      <c r="G326" s="195" t="s">
        <v>159</v>
      </c>
      <c r="H326" s="196">
        <v>108.90000000000001</v>
      </c>
      <c r="I326" s="197"/>
      <c r="J326" s="198">
        <f>ROUND(I326*H326,2)</f>
        <v>0</v>
      </c>
      <c r="K326" s="194" t="s">
        <v>397</v>
      </c>
      <c r="L326" s="73"/>
      <c r="M326" s="199" t="s">
        <v>37</v>
      </c>
      <c r="N326" s="200" t="s">
        <v>53</v>
      </c>
      <c r="O326" s="48"/>
      <c r="P326" s="201">
        <f>O326*H326</f>
        <v>0</v>
      </c>
      <c r="Q326" s="201">
        <v>0</v>
      </c>
      <c r="R326" s="201">
        <f>Q326*H326</f>
        <v>0</v>
      </c>
      <c r="S326" s="201">
        <v>0</v>
      </c>
      <c r="T326" s="202">
        <f>S326*H326</f>
        <v>0</v>
      </c>
      <c r="AR326" s="24" t="s">
        <v>185</v>
      </c>
      <c r="AT326" s="24" t="s">
        <v>156</v>
      </c>
      <c r="AU326" s="24" t="s">
        <v>91</v>
      </c>
      <c r="AY326" s="24" t="s">
        <v>162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24</v>
      </c>
      <c r="BK326" s="203">
        <f>ROUND(I326*H326,2)</f>
        <v>0</v>
      </c>
      <c r="BL326" s="24" t="s">
        <v>185</v>
      </c>
      <c r="BM326" s="24" t="s">
        <v>697</v>
      </c>
    </row>
    <row r="327" s="11" customFormat="1">
      <c r="B327" s="248"/>
      <c r="C327" s="249"/>
      <c r="D327" s="250" t="s">
        <v>398</v>
      </c>
      <c r="E327" s="251" t="s">
        <v>37</v>
      </c>
      <c r="F327" s="252" t="s">
        <v>1273</v>
      </c>
      <c r="G327" s="249"/>
      <c r="H327" s="253">
        <v>108.90000000000001</v>
      </c>
      <c r="I327" s="254"/>
      <c r="J327" s="249"/>
      <c r="K327" s="249"/>
      <c r="L327" s="255"/>
      <c r="M327" s="256"/>
      <c r="N327" s="257"/>
      <c r="O327" s="257"/>
      <c r="P327" s="257"/>
      <c r="Q327" s="257"/>
      <c r="R327" s="257"/>
      <c r="S327" s="257"/>
      <c r="T327" s="258"/>
      <c r="AT327" s="259" t="s">
        <v>398</v>
      </c>
      <c r="AU327" s="259" t="s">
        <v>91</v>
      </c>
      <c r="AV327" s="11" t="s">
        <v>91</v>
      </c>
      <c r="AW327" s="11" t="s">
        <v>45</v>
      </c>
      <c r="AX327" s="11" t="s">
        <v>82</v>
      </c>
      <c r="AY327" s="259" t="s">
        <v>162</v>
      </c>
    </row>
    <row r="328" s="12" customFormat="1">
      <c r="B328" s="260"/>
      <c r="C328" s="261"/>
      <c r="D328" s="250" t="s">
        <v>398</v>
      </c>
      <c r="E328" s="262" t="s">
        <v>37</v>
      </c>
      <c r="F328" s="263" t="s">
        <v>401</v>
      </c>
      <c r="G328" s="261"/>
      <c r="H328" s="264">
        <v>108.90000000000001</v>
      </c>
      <c r="I328" s="265"/>
      <c r="J328" s="261"/>
      <c r="K328" s="261"/>
      <c r="L328" s="266"/>
      <c r="M328" s="267"/>
      <c r="N328" s="268"/>
      <c r="O328" s="268"/>
      <c r="P328" s="268"/>
      <c r="Q328" s="268"/>
      <c r="R328" s="268"/>
      <c r="S328" s="268"/>
      <c r="T328" s="269"/>
      <c r="AT328" s="270" t="s">
        <v>398</v>
      </c>
      <c r="AU328" s="270" t="s">
        <v>91</v>
      </c>
      <c r="AV328" s="12" t="s">
        <v>161</v>
      </c>
      <c r="AW328" s="12" t="s">
        <v>45</v>
      </c>
      <c r="AX328" s="12" t="s">
        <v>24</v>
      </c>
      <c r="AY328" s="270" t="s">
        <v>162</v>
      </c>
    </row>
    <row r="329" s="1" customFormat="1" ht="16.5" customHeight="1">
      <c r="B329" s="47"/>
      <c r="C329" s="204" t="s">
        <v>699</v>
      </c>
      <c r="D329" s="204" t="s">
        <v>261</v>
      </c>
      <c r="E329" s="205" t="s">
        <v>744</v>
      </c>
      <c r="F329" s="206" t="s">
        <v>745</v>
      </c>
      <c r="G329" s="207" t="s">
        <v>196</v>
      </c>
      <c r="H329" s="208">
        <v>0.033000000000000002</v>
      </c>
      <c r="I329" s="209"/>
      <c r="J329" s="210">
        <f>ROUND(I329*H329,2)</f>
        <v>0</v>
      </c>
      <c r="K329" s="206" t="s">
        <v>397</v>
      </c>
      <c r="L329" s="211"/>
      <c r="M329" s="212" t="s">
        <v>37</v>
      </c>
      <c r="N329" s="213" t="s">
        <v>53</v>
      </c>
      <c r="O329" s="48"/>
      <c r="P329" s="201">
        <f>O329*H329</f>
        <v>0</v>
      </c>
      <c r="Q329" s="201">
        <v>0</v>
      </c>
      <c r="R329" s="201">
        <f>Q329*H329</f>
        <v>0</v>
      </c>
      <c r="S329" s="201">
        <v>0</v>
      </c>
      <c r="T329" s="202">
        <f>S329*H329</f>
        <v>0</v>
      </c>
      <c r="AR329" s="24" t="s">
        <v>214</v>
      </c>
      <c r="AT329" s="24" t="s">
        <v>261</v>
      </c>
      <c r="AU329" s="24" t="s">
        <v>91</v>
      </c>
      <c r="AY329" s="24" t="s">
        <v>162</v>
      </c>
      <c r="BE329" s="203">
        <f>IF(N329="základní",J329,0)</f>
        <v>0</v>
      </c>
      <c r="BF329" s="203">
        <f>IF(N329="snížená",J329,0)</f>
        <v>0</v>
      </c>
      <c r="BG329" s="203">
        <f>IF(N329="zákl. přenesená",J329,0)</f>
        <v>0</v>
      </c>
      <c r="BH329" s="203">
        <f>IF(N329="sníž. přenesená",J329,0)</f>
        <v>0</v>
      </c>
      <c r="BI329" s="203">
        <f>IF(N329="nulová",J329,0)</f>
        <v>0</v>
      </c>
      <c r="BJ329" s="24" t="s">
        <v>24</v>
      </c>
      <c r="BK329" s="203">
        <f>ROUND(I329*H329,2)</f>
        <v>0</v>
      </c>
      <c r="BL329" s="24" t="s">
        <v>185</v>
      </c>
      <c r="BM329" s="24" t="s">
        <v>702</v>
      </c>
    </row>
    <row r="330" s="1" customFormat="1" ht="16.5" customHeight="1">
      <c r="B330" s="47"/>
      <c r="C330" s="192" t="s">
        <v>298</v>
      </c>
      <c r="D330" s="192" t="s">
        <v>156</v>
      </c>
      <c r="E330" s="193" t="s">
        <v>1428</v>
      </c>
      <c r="F330" s="194" t="s">
        <v>1429</v>
      </c>
      <c r="G330" s="195" t="s">
        <v>159</v>
      </c>
      <c r="H330" s="196">
        <v>2.3999999999999999</v>
      </c>
      <c r="I330" s="197"/>
      <c r="J330" s="198">
        <f>ROUND(I330*H330,2)</f>
        <v>0</v>
      </c>
      <c r="K330" s="194" t="s">
        <v>397</v>
      </c>
      <c r="L330" s="73"/>
      <c r="M330" s="199" t="s">
        <v>37</v>
      </c>
      <c r="N330" s="200" t="s">
        <v>53</v>
      </c>
      <c r="O330" s="48"/>
      <c r="P330" s="201">
        <f>O330*H330</f>
        <v>0</v>
      </c>
      <c r="Q330" s="201">
        <v>0</v>
      </c>
      <c r="R330" s="201">
        <f>Q330*H330</f>
        <v>0</v>
      </c>
      <c r="S330" s="201">
        <v>0</v>
      </c>
      <c r="T330" s="202">
        <f>S330*H330</f>
        <v>0</v>
      </c>
      <c r="AR330" s="24" t="s">
        <v>185</v>
      </c>
      <c r="AT330" s="24" t="s">
        <v>156</v>
      </c>
      <c r="AU330" s="24" t="s">
        <v>91</v>
      </c>
      <c r="AY330" s="24" t="s">
        <v>162</v>
      </c>
      <c r="BE330" s="203">
        <f>IF(N330="základní",J330,0)</f>
        <v>0</v>
      </c>
      <c r="BF330" s="203">
        <f>IF(N330="snížená",J330,0)</f>
        <v>0</v>
      </c>
      <c r="BG330" s="203">
        <f>IF(N330="zákl. přenesená",J330,0)</f>
        <v>0</v>
      </c>
      <c r="BH330" s="203">
        <f>IF(N330="sníž. přenesená",J330,0)</f>
        <v>0</v>
      </c>
      <c r="BI330" s="203">
        <f>IF(N330="nulová",J330,0)</f>
        <v>0</v>
      </c>
      <c r="BJ330" s="24" t="s">
        <v>24</v>
      </c>
      <c r="BK330" s="203">
        <f>ROUND(I330*H330,2)</f>
        <v>0</v>
      </c>
      <c r="BL330" s="24" t="s">
        <v>185</v>
      </c>
      <c r="BM330" s="24" t="s">
        <v>705</v>
      </c>
    </row>
    <row r="331" s="13" customFormat="1">
      <c r="B331" s="271"/>
      <c r="C331" s="272"/>
      <c r="D331" s="250" t="s">
        <v>398</v>
      </c>
      <c r="E331" s="273" t="s">
        <v>37</v>
      </c>
      <c r="F331" s="274" t="s">
        <v>1430</v>
      </c>
      <c r="G331" s="272"/>
      <c r="H331" s="273" t="s">
        <v>37</v>
      </c>
      <c r="I331" s="275"/>
      <c r="J331" s="272"/>
      <c r="K331" s="272"/>
      <c r="L331" s="276"/>
      <c r="M331" s="277"/>
      <c r="N331" s="278"/>
      <c r="O331" s="278"/>
      <c r="P331" s="278"/>
      <c r="Q331" s="278"/>
      <c r="R331" s="278"/>
      <c r="S331" s="278"/>
      <c r="T331" s="279"/>
      <c r="AT331" s="280" t="s">
        <v>398</v>
      </c>
      <c r="AU331" s="280" t="s">
        <v>91</v>
      </c>
      <c r="AV331" s="13" t="s">
        <v>24</v>
      </c>
      <c r="AW331" s="13" t="s">
        <v>45</v>
      </c>
      <c r="AX331" s="13" t="s">
        <v>82</v>
      </c>
      <c r="AY331" s="280" t="s">
        <v>162</v>
      </c>
    </row>
    <row r="332" s="11" customFormat="1">
      <c r="B332" s="248"/>
      <c r="C332" s="249"/>
      <c r="D332" s="250" t="s">
        <v>398</v>
      </c>
      <c r="E332" s="251" t="s">
        <v>37</v>
      </c>
      <c r="F332" s="252" t="s">
        <v>1431</v>
      </c>
      <c r="G332" s="249"/>
      <c r="H332" s="253">
        <v>2.3999999999999999</v>
      </c>
      <c r="I332" s="254"/>
      <c r="J332" s="249"/>
      <c r="K332" s="249"/>
      <c r="L332" s="255"/>
      <c r="M332" s="256"/>
      <c r="N332" s="257"/>
      <c r="O332" s="257"/>
      <c r="P332" s="257"/>
      <c r="Q332" s="257"/>
      <c r="R332" s="257"/>
      <c r="S332" s="257"/>
      <c r="T332" s="258"/>
      <c r="AT332" s="259" t="s">
        <v>398</v>
      </c>
      <c r="AU332" s="259" t="s">
        <v>91</v>
      </c>
      <c r="AV332" s="11" t="s">
        <v>91</v>
      </c>
      <c r="AW332" s="11" t="s">
        <v>45</v>
      </c>
      <c r="AX332" s="11" t="s">
        <v>82</v>
      </c>
      <c r="AY332" s="259" t="s">
        <v>162</v>
      </c>
    </row>
    <row r="333" s="12" customFormat="1">
      <c r="B333" s="260"/>
      <c r="C333" s="261"/>
      <c r="D333" s="250" t="s">
        <v>398</v>
      </c>
      <c r="E333" s="262" t="s">
        <v>37</v>
      </c>
      <c r="F333" s="263" t="s">
        <v>401</v>
      </c>
      <c r="G333" s="261"/>
      <c r="H333" s="264">
        <v>2.3999999999999999</v>
      </c>
      <c r="I333" s="265"/>
      <c r="J333" s="261"/>
      <c r="K333" s="261"/>
      <c r="L333" s="266"/>
      <c r="M333" s="267"/>
      <c r="N333" s="268"/>
      <c r="O333" s="268"/>
      <c r="P333" s="268"/>
      <c r="Q333" s="268"/>
      <c r="R333" s="268"/>
      <c r="S333" s="268"/>
      <c r="T333" s="269"/>
      <c r="AT333" s="270" t="s">
        <v>398</v>
      </c>
      <c r="AU333" s="270" t="s">
        <v>91</v>
      </c>
      <c r="AV333" s="12" t="s">
        <v>161</v>
      </c>
      <c r="AW333" s="12" t="s">
        <v>45</v>
      </c>
      <c r="AX333" s="12" t="s">
        <v>24</v>
      </c>
      <c r="AY333" s="270" t="s">
        <v>162</v>
      </c>
    </row>
    <row r="334" s="1" customFormat="1" ht="16.5" customHeight="1">
      <c r="B334" s="47"/>
      <c r="C334" s="204" t="s">
        <v>707</v>
      </c>
      <c r="D334" s="204" t="s">
        <v>261</v>
      </c>
      <c r="E334" s="205" t="s">
        <v>744</v>
      </c>
      <c r="F334" s="206" t="s">
        <v>745</v>
      </c>
      <c r="G334" s="207" t="s">
        <v>196</v>
      </c>
      <c r="H334" s="208">
        <v>0.001</v>
      </c>
      <c r="I334" s="209"/>
      <c r="J334" s="210">
        <f>ROUND(I334*H334,2)</f>
        <v>0</v>
      </c>
      <c r="K334" s="206" t="s">
        <v>397</v>
      </c>
      <c r="L334" s="211"/>
      <c r="M334" s="212" t="s">
        <v>37</v>
      </c>
      <c r="N334" s="213" t="s">
        <v>53</v>
      </c>
      <c r="O334" s="48"/>
      <c r="P334" s="201">
        <f>O334*H334</f>
        <v>0</v>
      </c>
      <c r="Q334" s="201">
        <v>0</v>
      </c>
      <c r="R334" s="201">
        <f>Q334*H334</f>
        <v>0</v>
      </c>
      <c r="S334" s="201">
        <v>0</v>
      </c>
      <c r="T334" s="202">
        <f>S334*H334</f>
        <v>0</v>
      </c>
      <c r="AR334" s="24" t="s">
        <v>214</v>
      </c>
      <c r="AT334" s="24" t="s">
        <v>261</v>
      </c>
      <c r="AU334" s="24" t="s">
        <v>91</v>
      </c>
      <c r="AY334" s="24" t="s">
        <v>162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24</v>
      </c>
      <c r="BK334" s="203">
        <f>ROUND(I334*H334,2)</f>
        <v>0</v>
      </c>
      <c r="BL334" s="24" t="s">
        <v>185</v>
      </c>
      <c r="BM334" s="24" t="s">
        <v>710</v>
      </c>
    </row>
    <row r="335" s="1" customFormat="1" ht="25.5" customHeight="1">
      <c r="B335" s="47"/>
      <c r="C335" s="192" t="s">
        <v>301</v>
      </c>
      <c r="D335" s="192" t="s">
        <v>156</v>
      </c>
      <c r="E335" s="193" t="s">
        <v>747</v>
      </c>
      <c r="F335" s="194" t="s">
        <v>748</v>
      </c>
      <c r="G335" s="195" t="s">
        <v>159</v>
      </c>
      <c r="H335" s="196">
        <v>108.90000000000001</v>
      </c>
      <c r="I335" s="197"/>
      <c r="J335" s="198">
        <f>ROUND(I335*H335,2)</f>
        <v>0</v>
      </c>
      <c r="K335" s="194" t="s">
        <v>397</v>
      </c>
      <c r="L335" s="73"/>
      <c r="M335" s="199" t="s">
        <v>37</v>
      </c>
      <c r="N335" s="200" t="s">
        <v>53</v>
      </c>
      <c r="O335" s="48"/>
      <c r="P335" s="201">
        <f>O335*H335</f>
        <v>0</v>
      </c>
      <c r="Q335" s="201">
        <v>0</v>
      </c>
      <c r="R335" s="201">
        <f>Q335*H335</f>
        <v>0</v>
      </c>
      <c r="S335" s="201">
        <v>0</v>
      </c>
      <c r="T335" s="202">
        <f>S335*H335</f>
        <v>0</v>
      </c>
      <c r="AR335" s="24" t="s">
        <v>185</v>
      </c>
      <c r="AT335" s="24" t="s">
        <v>156</v>
      </c>
      <c r="AU335" s="24" t="s">
        <v>91</v>
      </c>
      <c r="AY335" s="24" t="s">
        <v>162</v>
      </c>
      <c r="BE335" s="203">
        <f>IF(N335="základní",J335,0)</f>
        <v>0</v>
      </c>
      <c r="BF335" s="203">
        <f>IF(N335="snížená",J335,0)</f>
        <v>0</v>
      </c>
      <c r="BG335" s="203">
        <f>IF(N335="zákl. přenesená",J335,0)</f>
        <v>0</v>
      </c>
      <c r="BH335" s="203">
        <f>IF(N335="sníž. přenesená",J335,0)</f>
        <v>0</v>
      </c>
      <c r="BI335" s="203">
        <f>IF(N335="nulová",J335,0)</f>
        <v>0</v>
      </c>
      <c r="BJ335" s="24" t="s">
        <v>24</v>
      </c>
      <c r="BK335" s="203">
        <f>ROUND(I335*H335,2)</f>
        <v>0</v>
      </c>
      <c r="BL335" s="24" t="s">
        <v>185</v>
      </c>
      <c r="BM335" s="24" t="s">
        <v>714</v>
      </c>
    </row>
    <row r="336" s="1" customFormat="1" ht="16.5" customHeight="1">
      <c r="B336" s="47"/>
      <c r="C336" s="204" t="s">
        <v>715</v>
      </c>
      <c r="D336" s="204" t="s">
        <v>261</v>
      </c>
      <c r="E336" s="205" t="s">
        <v>1432</v>
      </c>
      <c r="F336" s="206" t="s">
        <v>1433</v>
      </c>
      <c r="G336" s="207" t="s">
        <v>196</v>
      </c>
      <c r="H336" s="208">
        <v>0.16300000000000001</v>
      </c>
      <c r="I336" s="209"/>
      <c r="J336" s="210">
        <f>ROUND(I336*H336,2)</f>
        <v>0</v>
      </c>
      <c r="K336" s="206" t="s">
        <v>397</v>
      </c>
      <c r="L336" s="211"/>
      <c r="M336" s="212" t="s">
        <v>37</v>
      </c>
      <c r="N336" s="213" t="s">
        <v>53</v>
      </c>
      <c r="O336" s="48"/>
      <c r="P336" s="201">
        <f>O336*H336</f>
        <v>0</v>
      </c>
      <c r="Q336" s="201">
        <v>0</v>
      </c>
      <c r="R336" s="201">
        <f>Q336*H336</f>
        <v>0</v>
      </c>
      <c r="S336" s="201">
        <v>0</v>
      </c>
      <c r="T336" s="202">
        <f>S336*H336</f>
        <v>0</v>
      </c>
      <c r="AR336" s="24" t="s">
        <v>214</v>
      </c>
      <c r="AT336" s="24" t="s">
        <v>261</v>
      </c>
      <c r="AU336" s="24" t="s">
        <v>91</v>
      </c>
      <c r="AY336" s="24" t="s">
        <v>162</v>
      </c>
      <c r="BE336" s="203">
        <f>IF(N336="základní",J336,0)</f>
        <v>0</v>
      </c>
      <c r="BF336" s="203">
        <f>IF(N336="snížená",J336,0)</f>
        <v>0</v>
      </c>
      <c r="BG336" s="203">
        <f>IF(N336="zákl. přenesená",J336,0)</f>
        <v>0</v>
      </c>
      <c r="BH336" s="203">
        <f>IF(N336="sníž. přenesená",J336,0)</f>
        <v>0</v>
      </c>
      <c r="BI336" s="203">
        <f>IF(N336="nulová",J336,0)</f>
        <v>0</v>
      </c>
      <c r="BJ336" s="24" t="s">
        <v>24</v>
      </c>
      <c r="BK336" s="203">
        <f>ROUND(I336*H336,2)</f>
        <v>0</v>
      </c>
      <c r="BL336" s="24" t="s">
        <v>185</v>
      </c>
      <c r="BM336" s="24" t="s">
        <v>718</v>
      </c>
    </row>
    <row r="337" s="1" customFormat="1" ht="16.5" customHeight="1">
      <c r="B337" s="47"/>
      <c r="C337" s="192" t="s">
        <v>305</v>
      </c>
      <c r="D337" s="192" t="s">
        <v>156</v>
      </c>
      <c r="E337" s="193" t="s">
        <v>1434</v>
      </c>
      <c r="F337" s="194" t="s">
        <v>1435</v>
      </c>
      <c r="G337" s="195" t="s">
        <v>159</v>
      </c>
      <c r="H337" s="196">
        <v>2.3999999999999999</v>
      </c>
      <c r="I337" s="197"/>
      <c r="J337" s="198">
        <f>ROUND(I337*H337,2)</f>
        <v>0</v>
      </c>
      <c r="K337" s="194" t="s">
        <v>397</v>
      </c>
      <c r="L337" s="73"/>
      <c r="M337" s="199" t="s">
        <v>37</v>
      </c>
      <c r="N337" s="200" t="s">
        <v>53</v>
      </c>
      <c r="O337" s="48"/>
      <c r="P337" s="201">
        <f>O337*H337</f>
        <v>0</v>
      </c>
      <c r="Q337" s="201">
        <v>0</v>
      </c>
      <c r="R337" s="201">
        <f>Q337*H337</f>
        <v>0</v>
      </c>
      <c r="S337" s="201">
        <v>0</v>
      </c>
      <c r="T337" s="202">
        <f>S337*H337</f>
        <v>0</v>
      </c>
      <c r="AR337" s="24" t="s">
        <v>185</v>
      </c>
      <c r="AT337" s="24" t="s">
        <v>156</v>
      </c>
      <c r="AU337" s="24" t="s">
        <v>91</v>
      </c>
      <c r="AY337" s="24" t="s">
        <v>162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24</v>
      </c>
      <c r="BK337" s="203">
        <f>ROUND(I337*H337,2)</f>
        <v>0</v>
      </c>
      <c r="BL337" s="24" t="s">
        <v>185</v>
      </c>
      <c r="BM337" s="24" t="s">
        <v>721</v>
      </c>
    </row>
    <row r="338" s="1" customFormat="1" ht="16.5" customHeight="1">
      <c r="B338" s="47"/>
      <c r="C338" s="204" t="s">
        <v>722</v>
      </c>
      <c r="D338" s="204" t="s">
        <v>261</v>
      </c>
      <c r="E338" s="205" t="s">
        <v>1432</v>
      </c>
      <c r="F338" s="206" t="s">
        <v>1433</v>
      </c>
      <c r="G338" s="207" t="s">
        <v>196</v>
      </c>
      <c r="H338" s="208">
        <v>0.0040000000000000001</v>
      </c>
      <c r="I338" s="209"/>
      <c r="J338" s="210">
        <f>ROUND(I338*H338,2)</f>
        <v>0</v>
      </c>
      <c r="K338" s="206" t="s">
        <v>397</v>
      </c>
      <c r="L338" s="211"/>
      <c r="M338" s="212" t="s">
        <v>37</v>
      </c>
      <c r="N338" s="213" t="s">
        <v>53</v>
      </c>
      <c r="O338" s="48"/>
      <c r="P338" s="201">
        <f>O338*H338</f>
        <v>0</v>
      </c>
      <c r="Q338" s="201">
        <v>0</v>
      </c>
      <c r="R338" s="201">
        <f>Q338*H338</f>
        <v>0</v>
      </c>
      <c r="S338" s="201">
        <v>0</v>
      </c>
      <c r="T338" s="202">
        <f>S338*H338</f>
        <v>0</v>
      </c>
      <c r="AR338" s="24" t="s">
        <v>214</v>
      </c>
      <c r="AT338" s="24" t="s">
        <v>261</v>
      </c>
      <c r="AU338" s="24" t="s">
        <v>91</v>
      </c>
      <c r="AY338" s="24" t="s">
        <v>162</v>
      </c>
      <c r="BE338" s="203">
        <f>IF(N338="základní",J338,0)</f>
        <v>0</v>
      </c>
      <c r="BF338" s="203">
        <f>IF(N338="snížená",J338,0)</f>
        <v>0</v>
      </c>
      <c r="BG338" s="203">
        <f>IF(N338="zákl. přenesená",J338,0)</f>
        <v>0</v>
      </c>
      <c r="BH338" s="203">
        <f>IF(N338="sníž. přenesená",J338,0)</f>
        <v>0</v>
      </c>
      <c r="BI338" s="203">
        <f>IF(N338="nulová",J338,0)</f>
        <v>0</v>
      </c>
      <c r="BJ338" s="24" t="s">
        <v>24</v>
      </c>
      <c r="BK338" s="203">
        <f>ROUND(I338*H338,2)</f>
        <v>0</v>
      </c>
      <c r="BL338" s="24" t="s">
        <v>185</v>
      </c>
      <c r="BM338" s="24" t="s">
        <v>725</v>
      </c>
    </row>
    <row r="339" s="1" customFormat="1" ht="16.5" customHeight="1">
      <c r="B339" s="47"/>
      <c r="C339" s="192" t="s">
        <v>306</v>
      </c>
      <c r="D339" s="192" t="s">
        <v>156</v>
      </c>
      <c r="E339" s="193" t="s">
        <v>760</v>
      </c>
      <c r="F339" s="194" t="s">
        <v>761</v>
      </c>
      <c r="G339" s="195" t="s">
        <v>159</v>
      </c>
      <c r="H339" s="196">
        <v>108.90000000000001</v>
      </c>
      <c r="I339" s="197"/>
      <c r="J339" s="198">
        <f>ROUND(I339*H339,2)</f>
        <v>0</v>
      </c>
      <c r="K339" s="194" t="s">
        <v>397</v>
      </c>
      <c r="L339" s="73"/>
      <c r="M339" s="199" t="s">
        <v>37</v>
      </c>
      <c r="N339" s="200" t="s">
        <v>53</v>
      </c>
      <c r="O339" s="48"/>
      <c r="P339" s="201">
        <f>O339*H339</f>
        <v>0</v>
      </c>
      <c r="Q339" s="201">
        <v>0</v>
      </c>
      <c r="R339" s="201">
        <f>Q339*H339</f>
        <v>0</v>
      </c>
      <c r="S339" s="201">
        <v>0</v>
      </c>
      <c r="T339" s="202">
        <f>S339*H339</f>
        <v>0</v>
      </c>
      <c r="AR339" s="24" t="s">
        <v>185</v>
      </c>
      <c r="AT339" s="24" t="s">
        <v>156</v>
      </c>
      <c r="AU339" s="24" t="s">
        <v>91</v>
      </c>
      <c r="AY339" s="24" t="s">
        <v>162</v>
      </c>
      <c r="BE339" s="203">
        <f>IF(N339="základní",J339,0)</f>
        <v>0</v>
      </c>
      <c r="BF339" s="203">
        <f>IF(N339="snížená",J339,0)</f>
        <v>0</v>
      </c>
      <c r="BG339" s="203">
        <f>IF(N339="zákl. přenesená",J339,0)</f>
        <v>0</v>
      </c>
      <c r="BH339" s="203">
        <f>IF(N339="sníž. přenesená",J339,0)</f>
        <v>0</v>
      </c>
      <c r="BI339" s="203">
        <f>IF(N339="nulová",J339,0)</f>
        <v>0</v>
      </c>
      <c r="BJ339" s="24" t="s">
        <v>24</v>
      </c>
      <c r="BK339" s="203">
        <f>ROUND(I339*H339,2)</f>
        <v>0</v>
      </c>
      <c r="BL339" s="24" t="s">
        <v>185</v>
      </c>
      <c r="BM339" s="24" t="s">
        <v>728</v>
      </c>
    </row>
    <row r="340" s="1" customFormat="1" ht="16.5" customHeight="1">
      <c r="B340" s="47"/>
      <c r="C340" s="204" t="s">
        <v>731</v>
      </c>
      <c r="D340" s="204" t="s">
        <v>261</v>
      </c>
      <c r="E340" s="205" t="s">
        <v>1436</v>
      </c>
      <c r="F340" s="206" t="s">
        <v>1437</v>
      </c>
      <c r="G340" s="207" t="s">
        <v>159</v>
      </c>
      <c r="H340" s="208">
        <v>125.235</v>
      </c>
      <c r="I340" s="209"/>
      <c r="J340" s="210">
        <f>ROUND(I340*H340,2)</f>
        <v>0</v>
      </c>
      <c r="K340" s="206" t="s">
        <v>37</v>
      </c>
      <c r="L340" s="211"/>
      <c r="M340" s="212" t="s">
        <v>37</v>
      </c>
      <c r="N340" s="213" t="s">
        <v>53</v>
      </c>
      <c r="O340" s="48"/>
      <c r="P340" s="201">
        <f>O340*H340</f>
        <v>0</v>
      </c>
      <c r="Q340" s="201">
        <v>0</v>
      </c>
      <c r="R340" s="201">
        <f>Q340*H340</f>
        <v>0</v>
      </c>
      <c r="S340" s="201">
        <v>0</v>
      </c>
      <c r="T340" s="202">
        <f>S340*H340</f>
        <v>0</v>
      </c>
      <c r="AR340" s="24" t="s">
        <v>214</v>
      </c>
      <c r="AT340" s="24" t="s">
        <v>261</v>
      </c>
      <c r="AU340" s="24" t="s">
        <v>91</v>
      </c>
      <c r="AY340" s="24" t="s">
        <v>162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24</v>
      </c>
      <c r="BK340" s="203">
        <f>ROUND(I340*H340,2)</f>
        <v>0</v>
      </c>
      <c r="BL340" s="24" t="s">
        <v>185</v>
      </c>
      <c r="BM340" s="24" t="s">
        <v>734</v>
      </c>
    </row>
    <row r="341" s="1" customFormat="1" ht="16.5" customHeight="1">
      <c r="B341" s="47"/>
      <c r="C341" s="192" t="s">
        <v>310</v>
      </c>
      <c r="D341" s="192" t="s">
        <v>156</v>
      </c>
      <c r="E341" s="193" t="s">
        <v>1438</v>
      </c>
      <c r="F341" s="194" t="s">
        <v>1439</v>
      </c>
      <c r="G341" s="195" t="s">
        <v>159</v>
      </c>
      <c r="H341" s="196">
        <v>2.3999999999999999</v>
      </c>
      <c r="I341" s="197"/>
      <c r="J341" s="198">
        <f>ROUND(I341*H341,2)</f>
        <v>0</v>
      </c>
      <c r="K341" s="194" t="s">
        <v>397</v>
      </c>
      <c r="L341" s="73"/>
      <c r="M341" s="199" t="s">
        <v>37</v>
      </c>
      <c r="N341" s="200" t="s">
        <v>53</v>
      </c>
      <c r="O341" s="48"/>
      <c r="P341" s="201">
        <f>O341*H341</f>
        <v>0</v>
      </c>
      <c r="Q341" s="201">
        <v>0</v>
      </c>
      <c r="R341" s="201">
        <f>Q341*H341</f>
        <v>0</v>
      </c>
      <c r="S341" s="201">
        <v>0</v>
      </c>
      <c r="T341" s="202">
        <f>S341*H341</f>
        <v>0</v>
      </c>
      <c r="AR341" s="24" t="s">
        <v>185</v>
      </c>
      <c r="AT341" s="24" t="s">
        <v>156</v>
      </c>
      <c r="AU341" s="24" t="s">
        <v>91</v>
      </c>
      <c r="AY341" s="24" t="s">
        <v>162</v>
      </c>
      <c r="BE341" s="203">
        <f>IF(N341="základní",J341,0)</f>
        <v>0</v>
      </c>
      <c r="BF341" s="203">
        <f>IF(N341="snížená",J341,0)</f>
        <v>0</v>
      </c>
      <c r="BG341" s="203">
        <f>IF(N341="zákl. přenesená",J341,0)</f>
        <v>0</v>
      </c>
      <c r="BH341" s="203">
        <f>IF(N341="sníž. přenesená",J341,0)</f>
        <v>0</v>
      </c>
      <c r="BI341" s="203">
        <f>IF(N341="nulová",J341,0)</f>
        <v>0</v>
      </c>
      <c r="BJ341" s="24" t="s">
        <v>24</v>
      </c>
      <c r="BK341" s="203">
        <f>ROUND(I341*H341,2)</f>
        <v>0</v>
      </c>
      <c r="BL341" s="24" t="s">
        <v>185</v>
      </c>
      <c r="BM341" s="24" t="s">
        <v>741</v>
      </c>
    </row>
    <row r="342" s="1" customFormat="1" ht="16.5" customHeight="1">
      <c r="B342" s="47"/>
      <c r="C342" s="204" t="s">
        <v>743</v>
      </c>
      <c r="D342" s="204" t="s">
        <v>261</v>
      </c>
      <c r="E342" s="205" t="s">
        <v>766</v>
      </c>
      <c r="F342" s="206" t="s">
        <v>1440</v>
      </c>
      <c r="G342" s="207" t="s">
        <v>159</v>
      </c>
      <c r="H342" s="208">
        <v>2.8799999999999999</v>
      </c>
      <c r="I342" s="209"/>
      <c r="J342" s="210">
        <f>ROUND(I342*H342,2)</f>
        <v>0</v>
      </c>
      <c r="K342" s="206" t="s">
        <v>397</v>
      </c>
      <c r="L342" s="211"/>
      <c r="M342" s="212" t="s">
        <v>37</v>
      </c>
      <c r="N342" s="213" t="s">
        <v>53</v>
      </c>
      <c r="O342" s="48"/>
      <c r="P342" s="201">
        <f>O342*H342</f>
        <v>0</v>
      </c>
      <c r="Q342" s="201">
        <v>0</v>
      </c>
      <c r="R342" s="201">
        <f>Q342*H342</f>
        <v>0</v>
      </c>
      <c r="S342" s="201">
        <v>0</v>
      </c>
      <c r="T342" s="202">
        <f>S342*H342</f>
        <v>0</v>
      </c>
      <c r="AR342" s="24" t="s">
        <v>214</v>
      </c>
      <c r="AT342" s="24" t="s">
        <v>261</v>
      </c>
      <c r="AU342" s="24" t="s">
        <v>91</v>
      </c>
      <c r="AY342" s="24" t="s">
        <v>162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24</v>
      </c>
      <c r="BK342" s="203">
        <f>ROUND(I342*H342,2)</f>
        <v>0</v>
      </c>
      <c r="BL342" s="24" t="s">
        <v>185</v>
      </c>
      <c r="BM342" s="24" t="s">
        <v>746</v>
      </c>
    </row>
    <row r="343" s="1" customFormat="1" ht="25.5" customHeight="1">
      <c r="B343" s="47"/>
      <c r="C343" s="192" t="s">
        <v>313</v>
      </c>
      <c r="D343" s="192" t="s">
        <v>156</v>
      </c>
      <c r="E343" s="193" t="s">
        <v>1441</v>
      </c>
      <c r="F343" s="194" t="s">
        <v>1442</v>
      </c>
      <c r="G343" s="195" t="s">
        <v>196</v>
      </c>
      <c r="H343" s="196">
        <v>0.746</v>
      </c>
      <c r="I343" s="197"/>
      <c r="J343" s="198">
        <f>ROUND(I343*H343,2)</f>
        <v>0</v>
      </c>
      <c r="K343" s="194" t="s">
        <v>397</v>
      </c>
      <c r="L343" s="73"/>
      <c r="M343" s="199" t="s">
        <v>37</v>
      </c>
      <c r="N343" s="200" t="s">
        <v>53</v>
      </c>
      <c r="O343" s="48"/>
      <c r="P343" s="201">
        <f>O343*H343</f>
        <v>0</v>
      </c>
      <c r="Q343" s="201">
        <v>0</v>
      </c>
      <c r="R343" s="201">
        <f>Q343*H343</f>
        <v>0</v>
      </c>
      <c r="S343" s="201">
        <v>0</v>
      </c>
      <c r="T343" s="202">
        <f>S343*H343</f>
        <v>0</v>
      </c>
      <c r="AR343" s="24" t="s">
        <v>185</v>
      </c>
      <c r="AT343" s="24" t="s">
        <v>156</v>
      </c>
      <c r="AU343" s="24" t="s">
        <v>91</v>
      </c>
      <c r="AY343" s="24" t="s">
        <v>162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24</v>
      </c>
      <c r="BK343" s="203">
        <f>ROUND(I343*H343,2)</f>
        <v>0</v>
      </c>
      <c r="BL343" s="24" t="s">
        <v>185</v>
      </c>
      <c r="BM343" s="24" t="s">
        <v>749</v>
      </c>
    </row>
    <row r="344" s="10" customFormat="1" ht="29.88" customHeight="1">
      <c r="B344" s="232"/>
      <c r="C344" s="233"/>
      <c r="D344" s="234" t="s">
        <v>81</v>
      </c>
      <c r="E344" s="246" t="s">
        <v>773</v>
      </c>
      <c r="F344" s="246" t="s">
        <v>774</v>
      </c>
      <c r="G344" s="233"/>
      <c r="H344" s="233"/>
      <c r="I344" s="236"/>
      <c r="J344" s="247">
        <f>BK344</f>
        <v>0</v>
      </c>
      <c r="K344" s="233"/>
      <c r="L344" s="238"/>
      <c r="M344" s="239"/>
      <c r="N344" s="240"/>
      <c r="O344" s="240"/>
      <c r="P344" s="241">
        <f>SUM(P345:P365)</f>
        <v>0</v>
      </c>
      <c r="Q344" s="240"/>
      <c r="R344" s="241">
        <f>SUM(R345:R365)</f>
        <v>0</v>
      </c>
      <c r="S344" s="240"/>
      <c r="T344" s="242">
        <f>SUM(T345:T365)</f>
        <v>0</v>
      </c>
      <c r="AR344" s="243" t="s">
        <v>91</v>
      </c>
      <c r="AT344" s="244" t="s">
        <v>81</v>
      </c>
      <c r="AU344" s="244" t="s">
        <v>24</v>
      </c>
      <c r="AY344" s="243" t="s">
        <v>162</v>
      </c>
      <c r="BK344" s="245">
        <f>SUM(BK345:BK365)</f>
        <v>0</v>
      </c>
    </row>
    <row r="345" s="1" customFormat="1" ht="25.5" customHeight="1">
      <c r="B345" s="47"/>
      <c r="C345" s="192" t="s">
        <v>751</v>
      </c>
      <c r="D345" s="192" t="s">
        <v>156</v>
      </c>
      <c r="E345" s="193" t="s">
        <v>775</v>
      </c>
      <c r="F345" s="194" t="s">
        <v>776</v>
      </c>
      <c r="G345" s="195" t="s">
        <v>159</v>
      </c>
      <c r="H345" s="196">
        <v>217.80000000000001</v>
      </c>
      <c r="I345" s="197"/>
      <c r="J345" s="198">
        <f>ROUND(I345*H345,2)</f>
        <v>0</v>
      </c>
      <c r="K345" s="194" t="s">
        <v>397</v>
      </c>
      <c r="L345" s="73"/>
      <c r="M345" s="199" t="s">
        <v>37</v>
      </c>
      <c r="N345" s="200" t="s">
        <v>53</v>
      </c>
      <c r="O345" s="48"/>
      <c r="P345" s="201">
        <f>O345*H345</f>
        <v>0</v>
      </c>
      <c r="Q345" s="201">
        <v>0</v>
      </c>
      <c r="R345" s="201">
        <f>Q345*H345</f>
        <v>0</v>
      </c>
      <c r="S345" s="201">
        <v>0</v>
      </c>
      <c r="T345" s="202">
        <f>S345*H345</f>
        <v>0</v>
      </c>
      <c r="AR345" s="24" t="s">
        <v>185</v>
      </c>
      <c r="AT345" s="24" t="s">
        <v>156</v>
      </c>
      <c r="AU345" s="24" t="s">
        <v>91</v>
      </c>
      <c r="AY345" s="24" t="s">
        <v>162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24</v>
      </c>
      <c r="BK345" s="203">
        <f>ROUND(I345*H345,2)</f>
        <v>0</v>
      </c>
      <c r="BL345" s="24" t="s">
        <v>185</v>
      </c>
      <c r="BM345" s="24" t="s">
        <v>754</v>
      </c>
    </row>
    <row r="346" s="11" customFormat="1">
      <c r="B346" s="248"/>
      <c r="C346" s="249"/>
      <c r="D346" s="250" t="s">
        <v>398</v>
      </c>
      <c r="E346" s="251" t="s">
        <v>37</v>
      </c>
      <c r="F346" s="252" t="s">
        <v>1443</v>
      </c>
      <c r="G346" s="249"/>
      <c r="H346" s="253">
        <v>217.80000000000001</v>
      </c>
      <c r="I346" s="254"/>
      <c r="J346" s="249"/>
      <c r="K346" s="249"/>
      <c r="L346" s="255"/>
      <c r="M346" s="256"/>
      <c r="N346" s="257"/>
      <c r="O346" s="257"/>
      <c r="P346" s="257"/>
      <c r="Q346" s="257"/>
      <c r="R346" s="257"/>
      <c r="S346" s="257"/>
      <c r="T346" s="258"/>
      <c r="AT346" s="259" t="s">
        <v>398</v>
      </c>
      <c r="AU346" s="259" t="s">
        <v>91</v>
      </c>
      <c r="AV346" s="11" t="s">
        <v>91</v>
      </c>
      <c r="AW346" s="11" t="s">
        <v>45</v>
      </c>
      <c r="AX346" s="11" t="s">
        <v>82</v>
      </c>
      <c r="AY346" s="259" t="s">
        <v>162</v>
      </c>
    </row>
    <row r="347" s="12" customFormat="1">
      <c r="B347" s="260"/>
      <c r="C347" s="261"/>
      <c r="D347" s="250" t="s">
        <v>398</v>
      </c>
      <c r="E347" s="262" t="s">
        <v>37</v>
      </c>
      <c r="F347" s="263" t="s">
        <v>401</v>
      </c>
      <c r="G347" s="261"/>
      <c r="H347" s="264">
        <v>217.80000000000001</v>
      </c>
      <c r="I347" s="265"/>
      <c r="J347" s="261"/>
      <c r="K347" s="261"/>
      <c r="L347" s="266"/>
      <c r="M347" s="267"/>
      <c r="N347" s="268"/>
      <c r="O347" s="268"/>
      <c r="P347" s="268"/>
      <c r="Q347" s="268"/>
      <c r="R347" s="268"/>
      <c r="S347" s="268"/>
      <c r="T347" s="269"/>
      <c r="AT347" s="270" t="s">
        <v>398</v>
      </c>
      <c r="AU347" s="270" t="s">
        <v>91</v>
      </c>
      <c r="AV347" s="12" t="s">
        <v>161</v>
      </c>
      <c r="AW347" s="12" t="s">
        <v>45</v>
      </c>
      <c r="AX347" s="12" t="s">
        <v>24</v>
      </c>
      <c r="AY347" s="270" t="s">
        <v>162</v>
      </c>
    </row>
    <row r="348" s="1" customFormat="1" ht="16.5" customHeight="1">
      <c r="B348" s="47"/>
      <c r="C348" s="204" t="s">
        <v>317</v>
      </c>
      <c r="D348" s="204" t="s">
        <v>261</v>
      </c>
      <c r="E348" s="205" t="s">
        <v>780</v>
      </c>
      <c r="F348" s="206" t="s">
        <v>781</v>
      </c>
      <c r="G348" s="207" t="s">
        <v>159</v>
      </c>
      <c r="H348" s="208">
        <v>222.15600000000001</v>
      </c>
      <c r="I348" s="209"/>
      <c r="J348" s="210">
        <f>ROUND(I348*H348,2)</f>
        <v>0</v>
      </c>
      <c r="K348" s="206" t="s">
        <v>397</v>
      </c>
      <c r="L348" s="211"/>
      <c r="M348" s="212" t="s">
        <v>37</v>
      </c>
      <c r="N348" s="213" t="s">
        <v>53</v>
      </c>
      <c r="O348" s="48"/>
      <c r="P348" s="201">
        <f>O348*H348</f>
        <v>0</v>
      </c>
      <c r="Q348" s="201">
        <v>0</v>
      </c>
      <c r="R348" s="201">
        <f>Q348*H348</f>
        <v>0</v>
      </c>
      <c r="S348" s="201">
        <v>0</v>
      </c>
      <c r="T348" s="202">
        <f>S348*H348</f>
        <v>0</v>
      </c>
      <c r="AR348" s="24" t="s">
        <v>214</v>
      </c>
      <c r="AT348" s="24" t="s">
        <v>261</v>
      </c>
      <c r="AU348" s="24" t="s">
        <v>91</v>
      </c>
      <c r="AY348" s="24" t="s">
        <v>162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24</v>
      </c>
      <c r="BK348" s="203">
        <f>ROUND(I348*H348,2)</f>
        <v>0</v>
      </c>
      <c r="BL348" s="24" t="s">
        <v>185</v>
      </c>
      <c r="BM348" s="24" t="s">
        <v>757</v>
      </c>
    </row>
    <row r="349" s="1" customFormat="1" ht="25.5" customHeight="1">
      <c r="B349" s="47"/>
      <c r="C349" s="192" t="s">
        <v>759</v>
      </c>
      <c r="D349" s="192" t="s">
        <v>156</v>
      </c>
      <c r="E349" s="193" t="s">
        <v>783</v>
      </c>
      <c r="F349" s="194" t="s">
        <v>784</v>
      </c>
      <c r="G349" s="195" t="s">
        <v>159</v>
      </c>
      <c r="H349" s="196">
        <v>91.605000000000004</v>
      </c>
      <c r="I349" s="197"/>
      <c r="J349" s="198">
        <f>ROUND(I349*H349,2)</f>
        <v>0</v>
      </c>
      <c r="K349" s="194" t="s">
        <v>397</v>
      </c>
      <c r="L349" s="73"/>
      <c r="M349" s="199" t="s">
        <v>37</v>
      </c>
      <c r="N349" s="200" t="s">
        <v>53</v>
      </c>
      <c r="O349" s="48"/>
      <c r="P349" s="201">
        <f>O349*H349</f>
        <v>0</v>
      </c>
      <c r="Q349" s="201">
        <v>0</v>
      </c>
      <c r="R349" s="201">
        <f>Q349*H349</f>
        <v>0</v>
      </c>
      <c r="S349" s="201">
        <v>0</v>
      </c>
      <c r="T349" s="202">
        <f>S349*H349</f>
        <v>0</v>
      </c>
      <c r="AR349" s="24" t="s">
        <v>185</v>
      </c>
      <c r="AT349" s="24" t="s">
        <v>156</v>
      </c>
      <c r="AU349" s="24" t="s">
        <v>91</v>
      </c>
      <c r="AY349" s="24" t="s">
        <v>162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24</v>
      </c>
      <c r="BK349" s="203">
        <f>ROUND(I349*H349,2)</f>
        <v>0</v>
      </c>
      <c r="BL349" s="24" t="s">
        <v>185</v>
      </c>
      <c r="BM349" s="24" t="s">
        <v>762</v>
      </c>
    </row>
    <row r="350" s="11" customFormat="1">
      <c r="B350" s="248"/>
      <c r="C350" s="249"/>
      <c r="D350" s="250" t="s">
        <v>398</v>
      </c>
      <c r="E350" s="251" t="s">
        <v>37</v>
      </c>
      <c r="F350" s="252" t="s">
        <v>1357</v>
      </c>
      <c r="G350" s="249"/>
      <c r="H350" s="253">
        <v>91.605000000000004</v>
      </c>
      <c r="I350" s="254"/>
      <c r="J350" s="249"/>
      <c r="K350" s="249"/>
      <c r="L350" s="255"/>
      <c r="M350" s="256"/>
      <c r="N350" s="257"/>
      <c r="O350" s="257"/>
      <c r="P350" s="257"/>
      <c r="Q350" s="257"/>
      <c r="R350" s="257"/>
      <c r="S350" s="257"/>
      <c r="T350" s="258"/>
      <c r="AT350" s="259" t="s">
        <v>398</v>
      </c>
      <c r="AU350" s="259" t="s">
        <v>91</v>
      </c>
      <c r="AV350" s="11" t="s">
        <v>91</v>
      </c>
      <c r="AW350" s="11" t="s">
        <v>45</v>
      </c>
      <c r="AX350" s="11" t="s">
        <v>82</v>
      </c>
      <c r="AY350" s="259" t="s">
        <v>162</v>
      </c>
    </row>
    <row r="351" s="12" customFormat="1">
      <c r="B351" s="260"/>
      <c r="C351" s="261"/>
      <c r="D351" s="250" t="s">
        <v>398</v>
      </c>
      <c r="E351" s="262" t="s">
        <v>37</v>
      </c>
      <c r="F351" s="263" t="s">
        <v>401</v>
      </c>
      <c r="G351" s="261"/>
      <c r="H351" s="264">
        <v>91.605000000000004</v>
      </c>
      <c r="I351" s="265"/>
      <c r="J351" s="261"/>
      <c r="K351" s="261"/>
      <c r="L351" s="266"/>
      <c r="M351" s="267"/>
      <c r="N351" s="268"/>
      <c r="O351" s="268"/>
      <c r="P351" s="268"/>
      <c r="Q351" s="268"/>
      <c r="R351" s="268"/>
      <c r="S351" s="268"/>
      <c r="T351" s="269"/>
      <c r="AT351" s="270" t="s">
        <v>398</v>
      </c>
      <c r="AU351" s="270" t="s">
        <v>91</v>
      </c>
      <c r="AV351" s="12" t="s">
        <v>161</v>
      </c>
      <c r="AW351" s="12" t="s">
        <v>45</v>
      </c>
      <c r="AX351" s="12" t="s">
        <v>24</v>
      </c>
      <c r="AY351" s="270" t="s">
        <v>162</v>
      </c>
    </row>
    <row r="352" s="1" customFormat="1" ht="16.5" customHeight="1">
      <c r="B352" s="47"/>
      <c r="C352" s="204" t="s">
        <v>34</v>
      </c>
      <c r="D352" s="204" t="s">
        <v>261</v>
      </c>
      <c r="E352" s="205" t="s">
        <v>789</v>
      </c>
      <c r="F352" s="206" t="s">
        <v>790</v>
      </c>
      <c r="G352" s="207" t="s">
        <v>159</v>
      </c>
      <c r="H352" s="208">
        <v>93.436999999999998</v>
      </c>
      <c r="I352" s="209"/>
      <c r="J352" s="210">
        <f>ROUND(I352*H352,2)</f>
        <v>0</v>
      </c>
      <c r="K352" s="206" t="s">
        <v>397</v>
      </c>
      <c r="L352" s="211"/>
      <c r="M352" s="212" t="s">
        <v>37</v>
      </c>
      <c r="N352" s="213" t="s">
        <v>53</v>
      </c>
      <c r="O352" s="48"/>
      <c r="P352" s="201">
        <f>O352*H352</f>
        <v>0</v>
      </c>
      <c r="Q352" s="201">
        <v>0</v>
      </c>
      <c r="R352" s="201">
        <f>Q352*H352</f>
        <v>0</v>
      </c>
      <c r="S352" s="201">
        <v>0</v>
      </c>
      <c r="T352" s="202">
        <f>S352*H352</f>
        <v>0</v>
      </c>
      <c r="AR352" s="24" t="s">
        <v>214</v>
      </c>
      <c r="AT352" s="24" t="s">
        <v>261</v>
      </c>
      <c r="AU352" s="24" t="s">
        <v>91</v>
      </c>
      <c r="AY352" s="24" t="s">
        <v>162</v>
      </c>
      <c r="BE352" s="203">
        <f>IF(N352="základní",J352,0)</f>
        <v>0</v>
      </c>
      <c r="BF352" s="203">
        <f>IF(N352="snížená",J352,0)</f>
        <v>0</v>
      </c>
      <c r="BG352" s="203">
        <f>IF(N352="zákl. přenesená",J352,0)</f>
        <v>0</v>
      </c>
      <c r="BH352" s="203">
        <f>IF(N352="sníž. přenesená",J352,0)</f>
        <v>0</v>
      </c>
      <c r="BI352" s="203">
        <f>IF(N352="nulová",J352,0)</f>
        <v>0</v>
      </c>
      <c r="BJ352" s="24" t="s">
        <v>24</v>
      </c>
      <c r="BK352" s="203">
        <f>ROUND(I352*H352,2)</f>
        <v>0</v>
      </c>
      <c r="BL352" s="24" t="s">
        <v>185</v>
      </c>
      <c r="BM352" s="24" t="s">
        <v>768</v>
      </c>
    </row>
    <row r="353" s="1" customFormat="1" ht="16.5" customHeight="1">
      <c r="B353" s="47"/>
      <c r="C353" s="192" t="s">
        <v>769</v>
      </c>
      <c r="D353" s="192" t="s">
        <v>156</v>
      </c>
      <c r="E353" s="193" t="s">
        <v>792</v>
      </c>
      <c r="F353" s="194" t="s">
        <v>793</v>
      </c>
      <c r="G353" s="195" t="s">
        <v>207</v>
      </c>
      <c r="H353" s="196">
        <v>124.90000000000001</v>
      </c>
      <c r="I353" s="197"/>
      <c r="J353" s="198">
        <f>ROUND(I353*H353,2)</f>
        <v>0</v>
      </c>
      <c r="K353" s="194" t="s">
        <v>397</v>
      </c>
      <c r="L353" s="73"/>
      <c r="M353" s="199" t="s">
        <v>37</v>
      </c>
      <c r="N353" s="200" t="s">
        <v>53</v>
      </c>
      <c r="O353" s="48"/>
      <c r="P353" s="201">
        <f>O353*H353</f>
        <v>0</v>
      </c>
      <c r="Q353" s="201">
        <v>0</v>
      </c>
      <c r="R353" s="201">
        <f>Q353*H353</f>
        <v>0</v>
      </c>
      <c r="S353" s="201">
        <v>0</v>
      </c>
      <c r="T353" s="202">
        <f>S353*H353</f>
        <v>0</v>
      </c>
      <c r="AR353" s="24" t="s">
        <v>185</v>
      </c>
      <c r="AT353" s="24" t="s">
        <v>156</v>
      </c>
      <c r="AU353" s="24" t="s">
        <v>91</v>
      </c>
      <c r="AY353" s="24" t="s">
        <v>162</v>
      </c>
      <c r="BE353" s="203">
        <f>IF(N353="základní",J353,0)</f>
        <v>0</v>
      </c>
      <c r="BF353" s="203">
        <f>IF(N353="snížená",J353,0)</f>
        <v>0</v>
      </c>
      <c r="BG353" s="203">
        <f>IF(N353="zákl. přenesená",J353,0)</f>
        <v>0</v>
      </c>
      <c r="BH353" s="203">
        <f>IF(N353="sníž. přenesená",J353,0)</f>
        <v>0</v>
      </c>
      <c r="BI353" s="203">
        <f>IF(N353="nulová",J353,0)</f>
        <v>0</v>
      </c>
      <c r="BJ353" s="24" t="s">
        <v>24</v>
      </c>
      <c r="BK353" s="203">
        <f>ROUND(I353*H353,2)</f>
        <v>0</v>
      </c>
      <c r="BL353" s="24" t="s">
        <v>185</v>
      </c>
      <c r="BM353" s="24" t="s">
        <v>772</v>
      </c>
    </row>
    <row r="354" s="11" customFormat="1">
      <c r="B354" s="248"/>
      <c r="C354" s="249"/>
      <c r="D354" s="250" t="s">
        <v>398</v>
      </c>
      <c r="E354" s="251" t="s">
        <v>37</v>
      </c>
      <c r="F354" s="252" t="s">
        <v>1444</v>
      </c>
      <c r="G354" s="249"/>
      <c r="H354" s="253">
        <v>73</v>
      </c>
      <c r="I354" s="254"/>
      <c r="J354" s="249"/>
      <c r="K354" s="249"/>
      <c r="L354" s="255"/>
      <c r="M354" s="256"/>
      <c r="N354" s="257"/>
      <c r="O354" s="257"/>
      <c r="P354" s="257"/>
      <c r="Q354" s="257"/>
      <c r="R354" s="257"/>
      <c r="S354" s="257"/>
      <c r="T354" s="258"/>
      <c r="AT354" s="259" t="s">
        <v>398</v>
      </c>
      <c r="AU354" s="259" t="s">
        <v>91</v>
      </c>
      <c r="AV354" s="11" t="s">
        <v>91</v>
      </c>
      <c r="AW354" s="11" t="s">
        <v>45</v>
      </c>
      <c r="AX354" s="11" t="s">
        <v>82</v>
      </c>
      <c r="AY354" s="259" t="s">
        <v>162</v>
      </c>
    </row>
    <row r="355" s="11" customFormat="1">
      <c r="B355" s="248"/>
      <c r="C355" s="249"/>
      <c r="D355" s="250" t="s">
        <v>398</v>
      </c>
      <c r="E355" s="251" t="s">
        <v>37</v>
      </c>
      <c r="F355" s="252" t="s">
        <v>1445</v>
      </c>
      <c r="G355" s="249"/>
      <c r="H355" s="253">
        <v>51.899999999999999</v>
      </c>
      <c r="I355" s="254"/>
      <c r="J355" s="249"/>
      <c r="K355" s="249"/>
      <c r="L355" s="255"/>
      <c r="M355" s="256"/>
      <c r="N355" s="257"/>
      <c r="O355" s="257"/>
      <c r="P355" s="257"/>
      <c r="Q355" s="257"/>
      <c r="R355" s="257"/>
      <c r="S355" s="257"/>
      <c r="T355" s="258"/>
      <c r="AT355" s="259" t="s">
        <v>398</v>
      </c>
      <c r="AU355" s="259" t="s">
        <v>91</v>
      </c>
      <c r="AV355" s="11" t="s">
        <v>91</v>
      </c>
      <c r="AW355" s="11" t="s">
        <v>45</v>
      </c>
      <c r="AX355" s="11" t="s">
        <v>82</v>
      </c>
      <c r="AY355" s="259" t="s">
        <v>162</v>
      </c>
    </row>
    <row r="356" s="12" customFormat="1">
      <c r="B356" s="260"/>
      <c r="C356" s="261"/>
      <c r="D356" s="250" t="s">
        <v>398</v>
      </c>
      <c r="E356" s="262" t="s">
        <v>37</v>
      </c>
      <c r="F356" s="263" t="s">
        <v>401</v>
      </c>
      <c r="G356" s="261"/>
      <c r="H356" s="264">
        <v>124.90000000000001</v>
      </c>
      <c r="I356" s="265"/>
      <c r="J356" s="261"/>
      <c r="K356" s="261"/>
      <c r="L356" s="266"/>
      <c r="M356" s="267"/>
      <c r="N356" s="268"/>
      <c r="O356" s="268"/>
      <c r="P356" s="268"/>
      <c r="Q356" s="268"/>
      <c r="R356" s="268"/>
      <c r="S356" s="268"/>
      <c r="T356" s="269"/>
      <c r="AT356" s="270" t="s">
        <v>398</v>
      </c>
      <c r="AU356" s="270" t="s">
        <v>91</v>
      </c>
      <c r="AV356" s="12" t="s">
        <v>161</v>
      </c>
      <c r="AW356" s="12" t="s">
        <v>45</v>
      </c>
      <c r="AX356" s="12" t="s">
        <v>24</v>
      </c>
      <c r="AY356" s="270" t="s">
        <v>162</v>
      </c>
    </row>
    <row r="357" s="1" customFormat="1" ht="16.5" customHeight="1">
      <c r="B357" s="47"/>
      <c r="C357" s="204" t="s">
        <v>323</v>
      </c>
      <c r="D357" s="204" t="s">
        <v>261</v>
      </c>
      <c r="E357" s="205" t="s">
        <v>798</v>
      </c>
      <c r="F357" s="206" t="s">
        <v>799</v>
      </c>
      <c r="G357" s="207" t="s">
        <v>159</v>
      </c>
      <c r="H357" s="208">
        <v>12.74</v>
      </c>
      <c r="I357" s="209"/>
      <c r="J357" s="210">
        <f>ROUND(I357*H357,2)</f>
        <v>0</v>
      </c>
      <c r="K357" s="206" t="s">
        <v>397</v>
      </c>
      <c r="L357" s="211"/>
      <c r="M357" s="212" t="s">
        <v>37</v>
      </c>
      <c r="N357" s="213" t="s">
        <v>53</v>
      </c>
      <c r="O357" s="48"/>
      <c r="P357" s="201">
        <f>O357*H357</f>
        <v>0</v>
      </c>
      <c r="Q357" s="201">
        <v>0</v>
      </c>
      <c r="R357" s="201">
        <f>Q357*H357</f>
        <v>0</v>
      </c>
      <c r="S357" s="201">
        <v>0</v>
      </c>
      <c r="T357" s="202">
        <f>S357*H357</f>
        <v>0</v>
      </c>
      <c r="AR357" s="24" t="s">
        <v>214</v>
      </c>
      <c r="AT357" s="24" t="s">
        <v>261</v>
      </c>
      <c r="AU357" s="24" t="s">
        <v>91</v>
      </c>
      <c r="AY357" s="24" t="s">
        <v>162</v>
      </c>
      <c r="BE357" s="203">
        <f>IF(N357="základní",J357,0)</f>
        <v>0</v>
      </c>
      <c r="BF357" s="203">
        <f>IF(N357="snížená",J357,0)</f>
        <v>0</v>
      </c>
      <c r="BG357" s="203">
        <f>IF(N357="zákl. přenesená",J357,0)</f>
        <v>0</v>
      </c>
      <c r="BH357" s="203">
        <f>IF(N357="sníž. přenesená",J357,0)</f>
        <v>0</v>
      </c>
      <c r="BI357" s="203">
        <f>IF(N357="nulová",J357,0)</f>
        <v>0</v>
      </c>
      <c r="BJ357" s="24" t="s">
        <v>24</v>
      </c>
      <c r="BK357" s="203">
        <f>ROUND(I357*H357,2)</f>
        <v>0</v>
      </c>
      <c r="BL357" s="24" t="s">
        <v>185</v>
      </c>
      <c r="BM357" s="24" t="s">
        <v>777</v>
      </c>
    </row>
    <row r="358" s="1" customFormat="1" ht="25.5" customHeight="1">
      <c r="B358" s="47"/>
      <c r="C358" s="192" t="s">
        <v>779</v>
      </c>
      <c r="D358" s="192" t="s">
        <v>156</v>
      </c>
      <c r="E358" s="193" t="s">
        <v>802</v>
      </c>
      <c r="F358" s="194" t="s">
        <v>803</v>
      </c>
      <c r="G358" s="195" t="s">
        <v>159</v>
      </c>
      <c r="H358" s="196">
        <v>91.605000000000004</v>
      </c>
      <c r="I358" s="197"/>
      <c r="J358" s="198">
        <f>ROUND(I358*H358,2)</f>
        <v>0</v>
      </c>
      <c r="K358" s="194" t="s">
        <v>397</v>
      </c>
      <c r="L358" s="73"/>
      <c r="M358" s="199" t="s">
        <v>37</v>
      </c>
      <c r="N358" s="200" t="s">
        <v>53</v>
      </c>
      <c r="O358" s="48"/>
      <c r="P358" s="201">
        <f>O358*H358</f>
        <v>0</v>
      </c>
      <c r="Q358" s="201">
        <v>0</v>
      </c>
      <c r="R358" s="201">
        <f>Q358*H358</f>
        <v>0</v>
      </c>
      <c r="S358" s="201">
        <v>0</v>
      </c>
      <c r="T358" s="202">
        <f>S358*H358</f>
        <v>0</v>
      </c>
      <c r="AR358" s="24" t="s">
        <v>185</v>
      </c>
      <c r="AT358" s="24" t="s">
        <v>156</v>
      </c>
      <c r="AU358" s="24" t="s">
        <v>91</v>
      </c>
      <c r="AY358" s="24" t="s">
        <v>162</v>
      </c>
      <c r="BE358" s="203">
        <f>IF(N358="základní",J358,0)</f>
        <v>0</v>
      </c>
      <c r="BF358" s="203">
        <f>IF(N358="snížená",J358,0)</f>
        <v>0</v>
      </c>
      <c r="BG358" s="203">
        <f>IF(N358="zákl. přenesená",J358,0)</f>
        <v>0</v>
      </c>
      <c r="BH358" s="203">
        <f>IF(N358="sníž. přenesená",J358,0)</f>
        <v>0</v>
      </c>
      <c r="BI358" s="203">
        <f>IF(N358="nulová",J358,0)</f>
        <v>0</v>
      </c>
      <c r="BJ358" s="24" t="s">
        <v>24</v>
      </c>
      <c r="BK358" s="203">
        <f>ROUND(I358*H358,2)</f>
        <v>0</v>
      </c>
      <c r="BL358" s="24" t="s">
        <v>185</v>
      </c>
      <c r="BM358" s="24" t="s">
        <v>782</v>
      </c>
    </row>
    <row r="359" s="1" customFormat="1" ht="16.5" customHeight="1">
      <c r="B359" s="47"/>
      <c r="C359" s="204" t="s">
        <v>571</v>
      </c>
      <c r="D359" s="204" t="s">
        <v>261</v>
      </c>
      <c r="E359" s="205" t="s">
        <v>807</v>
      </c>
      <c r="F359" s="206" t="s">
        <v>808</v>
      </c>
      <c r="G359" s="207" t="s">
        <v>159</v>
      </c>
      <c r="H359" s="208">
        <v>105.346</v>
      </c>
      <c r="I359" s="209"/>
      <c r="J359" s="210">
        <f>ROUND(I359*H359,2)</f>
        <v>0</v>
      </c>
      <c r="K359" s="206" t="s">
        <v>397</v>
      </c>
      <c r="L359" s="211"/>
      <c r="M359" s="212" t="s">
        <v>37</v>
      </c>
      <c r="N359" s="213" t="s">
        <v>53</v>
      </c>
      <c r="O359" s="48"/>
      <c r="P359" s="201">
        <f>O359*H359</f>
        <v>0</v>
      </c>
      <c r="Q359" s="201">
        <v>0</v>
      </c>
      <c r="R359" s="201">
        <f>Q359*H359</f>
        <v>0</v>
      </c>
      <c r="S359" s="201">
        <v>0</v>
      </c>
      <c r="T359" s="202">
        <f>S359*H359</f>
        <v>0</v>
      </c>
      <c r="AR359" s="24" t="s">
        <v>214</v>
      </c>
      <c r="AT359" s="24" t="s">
        <v>261</v>
      </c>
      <c r="AU359" s="24" t="s">
        <v>91</v>
      </c>
      <c r="AY359" s="24" t="s">
        <v>162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24</v>
      </c>
      <c r="BK359" s="203">
        <f>ROUND(I359*H359,2)</f>
        <v>0</v>
      </c>
      <c r="BL359" s="24" t="s">
        <v>185</v>
      </c>
      <c r="BM359" s="24" t="s">
        <v>785</v>
      </c>
    </row>
    <row r="360" s="1" customFormat="1" ht="25.5" customHeight="1">
      <c r="B360" s="47"/>
      <c r="C360" s="192" t="s">
        <v>788</v>
      </c>
      <c r="D360" s="192" t="s">
        <v>156</v>
      </c>
      <c r="E360" s="193" t="s">
        <v>1446</v>
      </c>
      <c r="F360" s="194" t="s">
        <v>1447</v>
      </c>
      <c r="G360" s="195" t="s">
        <v>159</v>
      </c>
      <c r="H360" s="196">
        <v>108.90000000000001</v>
      </c>
      <c r="I360" s="197"/>
      <c r="J360" s="198">
        <f>ROUND(I360*H360,2)</f>
        <v>0</v>
      </c>
      <c r="K360" s="194" t="s">
        <v>397</v>
      </c>
      <c r="L360" s="73"/>
      <c r="M360" s="199" t="s">
        <v>37</v>
      </c>
      <c r="N360" s="200" t="s">
        <v>53</v>
      </c>
      <c r="O360" s="48"/>
      <c r="P360" s="201">
        <f>O360*H360</f>
        <v>0</v>
      </c>
      <c r="Q360" s="201">
        <v>0</v>
      </c>
      <c r="R360" s="201">
        <f>Q360*H360</f>
        <v>0</v>
      </c>
      <c r="S360" s="201">
        <v>0</v>
      </c>
      <c r="T360" s="202">
        <f>S360*H360</f>
        <v>0</v>
      </c>
      <c r="AR360" s="24" t="s">
        <v>185</v>
      </c>
      <c r="AT360" s="24" t="s">
        <v>156</v>
      </c>
      <c r="AU360" s="24" t="s">
        <v>91</v>
      </c>
      <c r="AY360" s="24" t="s">
        <v>162</v>
      </c>
      <c r="BE360" s="203">
        <f>IF(N360="základní",J360,0)</f>
        <v>0</v>
      </c>
      <c r="BF360" s="203">
        <f>IF(N360="snížená",J360,0)</f>
        <v>0</v>
      </c>
      <c r="BG360" s="203">
        <f>IF(N360="zákl. přenesená",J360,0)</f>
        <v>0</v>
      </c>
      <c r="BH360" s="203">
        <f>IF(N360="sníž. přenesená",J360,0)</f>
        <v>0</v>
      </c>
      <c r="BI360" s="203">
        <f>IF(N360="nulová",J360,0)</f>
        <v>0</v>
      </c>
      <c r="BJ360" s="24" t="s">
        <v>24</v>
      </c>
      <c r="BK360" s="203">
        <f>ROUND(I360*H360,2)</f>
        <v>0</v>
      </c>
      <c r="BL360" s="24" t="s">
        <v>185</v>
      </c>
      <c r="BM360" s="24" t="s">
        <v>791</v>
      </c>
    </row>
    <row r="361" s="13" customFormat="1">
      <c r="B361" s="271"/>
      <c r="C361" s="272"/>
      <c r="D361" s="250" t="s">
        <v>398</v>
      </c>
      <c r="E361" s="273" t="s">
        <v>37</v>
      </c>
      <c r="F361" s="274" t="s">
        <v>1448</v>
      </c>
      <c r="G361" s="272"/>
      <c r="H361" s="273" t="s">
        <v>37</v>
      </c>
      <c r="I361" s="275"/>
      <c r="J361" s="272"/>
      <c r="K361" s="272"/>
      <c r="L361" s="276"/>
      <c r="M361" s="277"/>
      <c r="N361" s="278"/>
      <c r="O361" s="278"/>
      <c r="P361" s="278"/>
      <c r="Q361" s="278"/>
      <c r="R361" s="278"/>
      <c r="S361" s="278"/>
      <c r="T361" s="279"/>
      <c r="AT361" s="280" t="s">
        <v>398</v>
      </c>
      <c r="AU361" s="280" t="s">
        <v>91</v>
      </c>
      <c r="AV361" s="13" t="s">
        <v>24</v>
      </c>
      <c r="AW361" s="13" t="s">
        <v>45</v>
      </c>
      <c r="AX361" s="13" t="s">
        <v>82</v>
      </c>
      <c r="AY361" s="280" t="s">
        <v>162</v>
      </c>
    </row>
    <row r="362" s="11" customFormat="1">
      <c r="B362" s="248"/>
      <c r="C362" s="249"/>
      <c r="D362" s="250" t="s">
        <v>398</v>
      </c>
      <c r="E362" s="251" t="s">
        <v>37</v>
      </c>
      <c r="F362" s="252" t="s">
        <v>1273</v>
      </c>
      <c r="G362" s="249"/>
      <c r="H362" s="253">
        <v>108.90000000000001</v>
      </c>
      <c r="I362" s="254"/>
      <c r="J362" s="249"/>
      <c r="K362" s="249"/>
      <c r="L362" s="255"/>
      <c r="M362" s="256"/>
      <c r="N362" s="257"/>
      <c r="O362" s="257"/>
      <c r="P362" s="257"/>
      <c r="Q362" s="257"/>
      <c r="R362" s="257"/>
      <c r="S362" s="257"/>
      <c r="T362" s="258"/>
      <c r="AT362" s="259" t="s">
        <v>398</v>
      </c>
      <c r="AU362" s="259" t="s">
        <v>91</v>
      </c>
      <c r="AV362" s="11" t="s">
        <v>91</v>
      </c>
      <c r="AW362" s="11" t="s">
        <v>45</v>
      </c>
      <c r="AX362" s="11" t="s">
        <v>82</v>
      </c>
      <c r="AY362" s="259" t="s">
        <v>162</v>
      </c>
    </row>
    <row r="363" s="12" customFormat="1">
      <c r="B363" s="260"/>
      <c r="C363" s="261"/>
      <c r="D363" s="250" t="s">
        <v>398</v>
      </c>
      <c r="E363" s="262" t="s">
        <v>37</v>
      </c>
      <c r="F363" s="263" t="s">
        <v>401</v>
      </c>
      <c r="G363" s="261"/>
      <c r="H363" s="264">
        <v>108.90000000000001</v>
      </c>
      <c r="I363" s="265"/>
      <c r="J363" s="261"/>
      <c r="K363" s="261"/>
      <c r="L363" s="266"/>
      <c r="M363" s="267"/>
      <c r="N363" s="268"/>
      <c r="O363" s="268"/>
      <c r="P363" s="268"/>
      <c r="Q363" s="268"/>
      <c r="R363" s="268"/>
      <c r="S363" s="268"/>
      <c r="T363" s="269"/>
      <c r="AT363" s="270" t="s">
        <v>398</v>
      </c>
      <c r="AU363" s="270" t="s">
        <v>91</v>
      </c>
      <c r="AV363" s="12" t="s">
        <v>161</v>
      </c>
      <c r="AW363" s="12" t="s">
        <v>45</v>
      </c>
      <c r="AX363" s="12" t="s">
        <v>24</v>
      </c>
      <c r="AY363" s="270" t="s">
        <v>162</v>
      </c>
    </row>
    <row r="364" s="1" customFormat="1" ht="16.5" customHeight="1">
      <c r="B364" s="47"/>
      <c r="C364" s="204" t="s">
        <v>330</v>
      </c>
      <c r="D364" s="204" t="s">
        <v>261</v>
      </c>
      <c r="E364" s="205" t="s">
        <v>1449</v>
      </c>
      <c r="F364" s="206" t="s">
        <v>1450</v>
      </c>
      <c r="G364" s="207" t="s">
        <v>159</v>
      </c>
      <c r="H364" s="208">
        <v>119.79000000000001</v>
      </c>
      <c r="I364" s="209"/>
      <c r="J364" s="210">
        <f>ROUND(I364*H364,2)</f>
        <v>0</v>
      </c>
      <c r="K364" s="206" t="s">
        <v>397</v>
      </c>
      <c r="L364" s="211"/>
      <c r="M364" s="212" t="s">
        <v>37</v>
      </c>
      <c r="N364" s="213" t="s">
        <v>53</v>
      </c>
      <c r="O364" s="48"/>
      <c r="P364" s="201">
        <f>O364*H364</f>
        <v>0</v>
      </c>
      <c r="Q364" s="201">
        <v>0</v>
      </c>
      <c r="R364" s="201">
        <f>Q364*H364</f>
        <v>0</v>
      </c>
      <c r="S364" s="201">
        <v>0</v>
      </c>
      <c r="T364" s="202">
        <f>S364*H364</f>
        <v>0</v>
      </c>
      <c r="AR364" s="24" t="s">
        <v>214</v>
      </c>
      <c r="AT364" s="24" t="s">
        <v>261</v>
      </c>
      <c r="AU364" s="24" t="s">
        <v>91</v>
      </c>
      <c r="AY364" s="24" t="s">
        <v>162</v>
      </c>
      <c r="BE364" s="203">
        <f>IF(N364="základní",J364,0)</f>
        <v>0</v>
      </c>
      <c r="BF364" s="203">
        <f>IF(N364="snížená",J364,0)</f>
        <v>0</v>
      </c>
      <c r="BG364" s="203">
        <f>IF(N364="zákl. přenesená",J364,0)</f>
        <v>0</v>
      </c>
      <c r="BH364" s="203">
        <f>IF(N364="sníž. přenesená",J364,0)</f>
        <v>0</v>
      </c>
      <c r="BI364" s="203">
        <f>IF(N364="nulová",J364,0)</f>
        <v>0</v>
      </c>
      <c r="BJ364" s="24" t="s">
        <v>24</v>
      </c>
      <c r="BK364" s="203">
        <f>ROUND(I364*H364,2)</f>
        <v>0</v>
      </c>
      <c r="BL364" s="24" t="s">
        <v>185</v>
      </c>
      <c r="BM364" s="24" t="s">
        <v>794</v>
      </c>
    </row>
    <row r="365" s="1" customFormat="1" ht="16.5" customHeight="1">
      <c r="B365" s="47"/>
      <c r="C365" s="192" t="s">
        <v>797</v>
      </c>
      <c r="D365" s="192" t="s">
        <v>156</v>
      </c>
      <c r="E365" s="193" t="s">
        <v>1451</v>
      </c>
      <c r="F365" s="194" t="s">
        <v>1452</v>
      </c>
      <c r="G365" s="195" t="s">
        <v>196</v>
      </c>
      <c r="H365" s="196">
        <v>1.046</v>
      </c>
      <c r="I365" s="197"/>
      <c r="J365" s="198">
        <f>ROUND(I365*H365,2)</f>
        <v>0</v>
      </c>
      <c r="K365" s="194" t="s">
        <v>397</v>
      </c>
      <c r="L365" s="73"/>
      <c r="M365" s="199" t="s">
        <v>37</v>
      </c>
      <c r="N365" s="200" t="s">
        <v>53</v>
      </c>
      <c r="O365" s="48"/>
      <c r="P365" s="201">
        <f>O365*H365</f>
        <v>0</v>
      </c>
      <c r="Q365" s="201">
        <v>0</v>
      </c>
      <c r="R365" s="201">
        <f>Q365*H365</f>
        <v>0</v>
      </c>
      <c r="S365" s="201">
        <v>0</v>
      </c>
      <c r="T365" s="202">
        <f>S365*H365</f>
        <v>0</v>
      </c>
      <c r="AR365" s="24" t="s">
        <v>185</v>
      </c>
      <c r="AT365" s="24" t="s">
        <v>156</v>
      </c>
      <c r="AU365" s="24" t="s">
        <v>91</v>
      </c>
      <c r="AY365" s="24" t="s">
        <v>162</v>
      </c>
      <c r="BE365" s="203">
        <f>IF(N365="základní",J365,0)</f>
        <v>0</v>
      </c>
      <c r="BF365" s="203">
        <f>IF(N365="snížená",J365,0)</f>
        <v>0</v>
      </c>
      <c r="BG365" s="203">
        <f>IF(N365="zákl. přenesená",J365,0)</f>
        <v>0</v>
      </c>
      <c r="BH365" s="203">
        <f>IF(N365="sníž. přenesená",J365,0)</f>
        <v>0</v>
      </c>
      <c r="BI365" s="203">
        <f>IF(N365="nulová",J365,0)</f>
        <v>0</v>
      </c>
      <c r="BJ365" s="24" t="s">
        <v>24</v>
      </c>
      <c r="BK365" s="203">
        <f>ROUND(I365*H365,2)</f>
        <v>0</v>
      </c>
      <c r="BL365" s="24" t="s">
        <v>185</v>
      </c>
      <c r="BM365" s="24" t="s">
        <v>800</v>
      </c>
    </row>
    <row r="366" s="10" customFormat="1" ht="29.88" customHeight="1">
      <c r="B366" s="232"/>
      <c r="C366" s="233"/>
      <c r="D366" s="234" t="s">
        <v>81</v>
      </c>
      <c r="E366" s="246" t="s">
        <v>813</v>
      </c>
      <c r="F366" s="246" t="s">
        <v>814</v>
      </c>
      <c r="G366" s="233"/>
      <c r="H366" s="233"/>
      <c r="I366" s="236"/>
      <c r="J366" s="247">
        <f>BK366</f>
        <v>0</v>
      </c>
      <c r="K366" s="233"/>
      <c r="L366" s="238"/>
      <c r="M366" s="239"/>
      <c r="N366" s="240"/>
      <c r="O366" s="240"/>
      <c r="P366" s="241">
        <f>SUM(P367:P414)</f>
        <v>0</v>
      </c>
      <c r="Q366" s="240"/>
      <c r="R366" s="241">
        <f>SUM(R367:R414)</f>
        <v>0</v>
      </c>
      <c r="S366" s="240"/>
      <c r="T366" s="242">
        <f>SUM(T367:T414)</f>
        <v>0</v>
      </c>
      <c r="AR366" s="243" t="s">
        <v>91</v>
      </c>
      <c r="AT366" s="244" t="s">
        <v>81</v>
      </c>
      <c r="AU366" s="244" t="s">
        <v>24</v>
      </c>
      <c r="AY366" s="243" t="s">
        <v>162</v>
      </c>
      <c r="BK366" s="245">
        <f>SUM(BK367:BK414)</f>
        <v>0</v>
      </c>
    </row>
    <row r="367" s="1" customFormat="1" ht="16.5" customHeight="1">
      <c r="B367" s="47"/>
      <c r="C367" s="192" t="s">
        <v>333</v>
      </c>
      <c r="D367" s="192" t="s">
        <v>156</v>
      </c>
      <c r="E367" s="193" t="s">
        <v>1453</v>
      </c>
      <c r="F367" s="194" t="s">
        <v>1454</v>
      </c>
      <c r="G367" s="195" t="s">
        <v>159</v>
      </c>
      <c r="H367" s="196">
        <v>27.696000000000002</v>
      </c>
      <c r="I367" s="197"/>
      <c r="J367" s="198">
        <f>ROUND(I367*H367,2)</f>
        <v>0</v>
      </c>
      <c r="K367" s="194" t="s">
        <v>397</v>
      </c>
      <c r="L367" s="73"/>
      <c r="M367" s="199" t="s">
        <v>37</v>
      </c>
      <c r="N367" s="200" t="s">
        <v>53</v>
      </c>
      <c r="O367" s="48"/>
      <c r="P367" s="201">
        <f>O367*H367</f>
        <v>0</v>
      </c>
      <c r="Q367" s="201">
        <v>0</v>
      </c>
      <c r="R367" s="201">
        <f>Q367*H367</f>
        <v>0</v>
      </c>
      <c r="S367" s="201">
        <v>0</v>
      </c>
      <c r="T367" s="202">
        <f>S367*H367</f>
        <v>0</v>
      </c>
      <c r="AR367" s="24" t="s">
        <v>185</v>
      </c>
      <c r="AT367" s="24" t="s">
        <v>156</v>
      </c>
      <c r="AU367" s="24" t="s">
        <v>91</v>
      </c>
      <c r="AY367" s="24" t="s">
        <v>162</v>
      </c>
      <c r="BE367" s="203">
        <f>IF(N367="základní",J367,0)</f>
        <v>0</v>
      </c>
      <c r="BF367" s="203">
        <f>IF(N367="snížená",J367,0)</f>
        <v>0</v>
      </c>
      <c r="BG367" s="203">
        <f>IF(N367="zákl. přenesená",J367,0)</f>
        <v>0</v>
      </c>
      <c r="BH367" s="203">
        <f>IF(N367="sníž. přenesená",J367,0)</f>
        <v>0</v>
      </c>
      <c r="BI367" s="203">
        <f>IF(N367="nulová",J367,0)</f>
        <v>0</v>
      </c>
      <c r="BJ367" s="24" t="s">
        <v>24</v>
      </c>
      <c r="BK367" s="203">
        <f>ROUND(I367*H367,2)</f>
        <v>0</v>
      </c>
      <c r="BL367" s="24" t="s">
        <v>185</v>
      </c>
      <c r="BM367" s="24" t="s">
        <v>804</v>
      </c>
    </row>
    <row r="368" s="13" customFormat="1">
      <c r="B368" s="271"/>
      <c r="C368" s="272"/>
      <c r="D368" s="250" t="s">
        <v>398</v>
      </c>
      <c r="E368" s="273" t="s">
        <v>37</v>
      </c>
      <c r="F368" s="274" t="s">
        <v>1455</v>
      </c>
      <c r="G368" s="272"/>
      <c r="H368" s="273" t="s">
        <v>37</v>
      </c>
      <c r="I368" s="275"/>
      <c r="J368" s="272"/>
      <c r="K368" s="272"/>
      <c r="L368" s="276"/>
      <c r="M368" s="277"/>
      <c r="N368" s="278"/>
      <c r="O368" s="278"/>
      <c r="P368" s="278"/>
      <c r="Q368" s="278"/>
      <c r="R368" s="278"/>
      <c r="S368" s="278"/>
      <c r="T368" s="279"/>
      <c r="AT368" s="280" t="s">
        <v>398</v>
      </c>
      <c r="AU368" s="280" t="s">
        <v>91</v>
      </c>
      <c r="AV368" s="13" t="s">
        <v>24</v>
      </c>
      <c r="AW368" s="13" t="s">
        <v>45</v>
      </c>
      <c r="AX368" s="13" t="s">
        <v>82</v>
      </c>
      <c r="AY368" s="280" t="s">
        <v>162</v>
      </c>
    </row>
    <row r="369" s="11" customFormat="1">
      <c r="B369" s="248"/>
      <c r="C369" s="249"/>
      <c r="D369" s="250" t="s">
        <v>398</v>
      </c>
      <c r="E369" s="251" t="s">
        <v>37</v>
      </c>
      <c r="F369" s="252" t="s">
        <v>1456</v>
      </c>
      <c r="G369" s="249"/>
      <c r="H369" s="253">
        <v>27.696000000000002</v>
      </c>
      <c r="I369" s="254"/>
      <c r="J369" s="249"/>
      <c r="K369" s="249"/>
      <c r="L369" s="255"/>
      <c r="M369" s="256"/>
      <c r="N369" s="257"/>
      <c r="O369" s="257"/>
      <c r="P369" s="257"/>
      <c r="Q369" s="257"/>
      <c r="R369" s="257"/>
      <c r="S369" s="257"/>
      <c r="T369" s="258"/>
      <c r="AT369" s="259" t="s">
        <v>398</v>
      </c>
      <c r="AU369" s="259" t="s">
        <v>91</v>
      </c>
      <c r="AV369" s="11" t="s">
        <v>91</v>
      </c>
      <c r="AW369" s="11" t="s">
        <v>45</v>
      </c>
      <c r="AX369" s="11" t="s">
        <v>82</v>
      </c>
      <c r="AY369" s="259" t="s">
        <v>162</v>
      </c>
    </row>
    <row r="370" s="12" customFormat="1">
      <c r="B370" s="260"/>
      <c r="C370" s="261"/>
      <c r="D370" s="250" t="s">
        <v>398</v>
      </c>
      <c r="E370" s="262" t="s">
        <v>37</v>
      </c>
      <c r="F370" s="263" t="s">
        <v>401</v>
      </c>
      <c r="G370" s="261"/>
      <c r="H370" s="264">
        <v>27.696000000000002</v>
      </c>
      <c r="I370" s="265"/>
      <c r="J370" s="261"/>
      <c r="K370" s="261"/>
      <c r="L370" s="266"/>
      <c r="M370" s="267"/>
      <c r="N370" s="268"/>
      <c r="O370" s="268"/>
      <c r="P370" s="268"/>
      <c r="Q370" s="268"/>
      <c r="R370" s="268"/>
      <c r="S370" s="268"/>
      <c r="T370" s="269"/>
      <c r="AT370" s="270" t="s">
        <v>398</v>
      </c>
      <c r="AU370" s="270" t="s">
        <v>91</v>
      </c>
      <c r="AV370" s="12" t="s">
        <v>161</v>
      </c>
      <c r="AW370" s="12" t="s">
        <v>45</v>
      </c>
      <c r="AX370" s="12" t="s">
        <v>24</v>
      </c>
      <c r="AY370" s="270" t="s">
        <v>162</v>
      </c>
    </row>
    <row r="371" s="1" customFormat="1" ht="16.5" customHeight="1">
      <c r="B371" s="47"/>
      <c r="C371" s="192" t="s">
        <v>806</v>
      </c>
      <c r="D371" s="192" t="s">
        <v>156</v>
      </c>
      <c r="E371" s="193" t="s">
        <v>1457</v>
      </c>
      <c r="F371" s="194" t="s">
        <v>1458</v>
      </c>
      <c r="G371" s="195" t="s">
        <v>159</v>
      </c>
      <c r="H371" s="196">
        <v>37.024999999999999</v>
      </c>
      <c r="I371" s="197"/>
      <c r="J371" s="198">
        <f>ROUND(I371*H371,2)</f>
        <v>0</v>
      </c>
      <c r="K371" s="194" t="s">
        <v>397</v>
      </c>
      <c r="L371" s="73"/>
      <c r="M371" s="199" t="s">
        <v>37</v>
      </c>
      <c r="N371" s="200" t="s">
        <v>53</v>
      </c>
      <c r="O371" s="48"/>
      <c r="P371" s="201">
        <f>O371*H371</f>
        <v>0</v>
      </c>
      <c r="Q371" s="201">
        <v>0</v>
      </c>
      <c r="R371" s="201">
        <f>Q371*H371</f>
        <v>0</v>
      </c>
      <c r="S371" s="201">
        <v>0</v>
      </c>
      <c r="T371" s="202">
        <f>S371*H371</f>
        <v>0</v>
      </c>
      <c r="AR371" s="24" t="s">
        <v>185</v>
      </c>
      <c r="AT371" s="24" t="s">
        <v>156</v>
      </c>
      <c r="AU371" s="24" t="s">
        <v>91</v>
      </c>
      <c r="AY371" s="24" t="s">
        <v>162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24</v>
      </c>
      <c r="BK371" s="203">
        <f>ROUND(I371*H371,2)</f>
        <v>0</v>
      </c>
      <c r="BL371" s="24" t="s">
        <v>185</v>
      </c>
      <c r="BM371" s="24" t="s">
        <v>809</v>
      </c>
    </row>
    <row r="372" s="13" customFormat="1">
      <c r="B372" s="271"/>
      <c r="C372" s="272"/>
      <c r="D372" s="250" t="s">
        <v>398</v>
      </c>
      <c r="E372" s="273" t="s">
        <v>37</v>
      </c>
      <c r="F372" s="274" t="s">
        <v>1455</v>
      </c>
      <c r="G372" s="272"/>
      <c r="H372" s="273" t="s">
        <v>37</v>
      </c>
      <c r="I372" s="275"/>
      <c r="J372" s="272"/>
      <c r="K372" s="272"/>
      <c r="L372" s="276"/>
      <c r="M372" s="277"/>
      <c r="N372" s="278"/>
      <c r="O372" s="278"/>
      <c r="P372" s="278"/>
      <c r="Q372" s="278"/>
      <c r="R372" s="278"/>
      <c r="S372" s="278"/>
      <c r="T372" s="279"/>
      <c r="AT372" s="280" t="s">
        <v>398</v>
      </c>
      <c r="AU372" s="280" t="s">
        <v>91</v>
      </c>
      <c r="AV372" s="13" t="s">
        <v>24</v>
      </c>
      <c r="AW372" s="13" t="s">
        <v>45</v>
      </c>
      <c r="AX372" s="13" t="s">
        <v>82</v>
      </c>
      <c r="AY372" s="280" t="s">
        <v>162</v>
      </c>
    </row>
    <row r="373" s="11" customFormat="1">
      <c r="B373" s="248"/>
      <c r="C373" s="249"/>
      <c r="D373" s="250" t="s">
        <v>398</v>
      </c>
      <c r="E373" s="251" t="s">
        <v>37</v>
      </c>
      <c r="F373" s="252" t="s">
        <v>1459</v>
      </c>
      <c r="G373" s="249"/>
      <c r="H373" s="253">
        <v>37.024999999999999</v>
      </c>
      <c r="I373" s="254"/>
      <c r="J373" s="249"/>
      <c r="K373" s="249"/>
      <c r="L373" s="255"/>
      <c r="M373" s="256"/>
      <c r="N373" s="257"/>
      <c r="O373" s="257"/>
      <c r="P373" s="257"/>
      <c r="Q373" s="257"/>
      <c r="R373" s="257"/>
      <c r="S373" s="257"/>
      <c r="T373" s="258"/>
      <c r="AT373" s="259" t="s">
        <v>398</v>
      </c>
      <c r="AU373" s="259" t="s">
        <v>91</v>
      </c>
      <c r="AV373" s="11" t="s">
        <v>91</v>
      </c>
      <c r="AW373" s="11" t="s">
        <v>45</v>
      </c>
      <c r="AX373" s="11" t="s">
        <v>82</v>
      </c>
      <c r="AY373" s="259" t="s">
        <v>162</v>
      </c>
    </row>
    <row r="374" s="12" customFormat="1">
      <c r="B374" s="260"/>
      <c r="C374" s="261"/>
      <c r="D374" s="250" t="s">
        <v>398</v>
      </c>
      <c r="E374" s="262" t="s">
        <v>37</v>
      </c>
      <c r="F374" s="263" t="s">
        <v>401</v>
      </c>
      <c r="G374" s="261"/>
      <c r="H374" s="264">
        <v>37.024999999999999</v>
      </c>
      <c r="I374" s="265"/>
      <c r="J374" s="261"/>
      <c r="K374" s="261"/>
      <c r="L374" s="266"/>
      <c r="M374" s="267"/>
      <c r="N374" s="268"/>
      <c r="O374" s="268"/>
      <c r="P374" s="268"/>
      <c r="Q374" s="268"/>
      <c r="R374" s="268"/>
      <c r="S374" s="268"/>
      <c r="T374" s="269"/>
      <c r="AT374" s="270" t="s">
        <v>398</v>
      </c>
      <c r="AU374" s="270" t="s">
        <v>91</v>
      </c>
      <c r="AV374" s="12" t="s">
        <v>161</v>
      </c>
      <c r="AW374" s="12" t="s">
        <v>45</v>
      </c>
      <c r="AX374" s="12" t="s">
        <v>24</v>
      </c>
      <c r="AY374" s="270" t="s">
        <v>162</v>
      </c>
    </row>
    <row r="375" s="1" customFormat="1" ht="25.5" customHeight="1">
      <c r="B375" s="47"/>
      <c r="C375" s="192" t="s">
        <v>337</v>
      </c>
      <c r="D375" s="192" t="s">
        <v>156</v>
      </c>
      <c r="E375" s="193" t="s">
        <v>1460</v>
      </c>
      <c r="F375" s="194" t="s">
        <v>1461</v>
      </c>
      <c r="G375" s="195" t="s">
        <v>171</v>
      </c>
      <c r="H375" s="196">
        <v>9.298</v>
      </c>
      <c r="I375" s="197"/>
      <c r="J375" s="198">
        <f>ROUND(I375*H375,2)</f>
        <v>0</v>
      </c>
      <c r="K375" s="194" t="s">
        <v>397</v>
      </c>
      <c r="L375" s="73"/>
      <c r="M375" s="199" t="s">
        <v>37</v>
      </c>
      <c r="N375" s="200" t="s">
        <v>53</v>
      </c>
      <c r="O375" s="48"/>
      <c r="P375" s="201">
        <f>O375*H375</f>
        <v>0</v>
      </c>
      <c r="Q375" s="201">
        <v>0</v>
      </c>
      <c r="R375" s="201">
        <f>Q375*H375</f>
        <v>0</v>
      </c>
      <c r="S375" s="201">
        <v>0</v>
      </c>
      <c r="T375" s="202">
        <f>S375*H375</f>
        <v>0</v>
      </c>
      <c r="AR375" s="24" t="s">
        <v>185</v>
      </c>
      <c r="AT375" s="24" t="s">
        <v>156</v>
      </c>
      <c r="AU375" s="24" t="s">
        <v>91</v>
      </c>
      <c r="AY375" s="24" t="s">
        <v>162</v>
      </c>
      <c r="BE375" s="203">
        <f>IF(N375="základní",J375,0)</f>
        <v>0</v>
      </c>
      <c r="BF375" s="203">
        <f>IF(N375="snížená",J375,0)</f>
        <v>0</v>
      </c>
      <c r="BG375" s="203">
        <f>IF(N375="zákl. přenesená",J375,0)</f>
        <v>0</v>
      </c>
      <c r="BH375" s="203">
        <f>IF(N375="sníž. přenesená",J375,0)</f>
        <v>0</v>
      </c>
      <c r="BI375" s="203">
        <f>IF(N375="nulová",J375,0)</f>
        <v>0</v>
      </c>
      <c r="BJ375" s="24" t="s">
        <v>24</v>
      </c>
      <c r="BK375" s="203">
        <f>ROUND(I375*H375,2)</f>
        <v>0</v>
      </c>
      <c r="BL375" s="24" t="s">
        <v>185</v>
      </c>
      <c r="BM375" s="24" t="s">
        <v>812</v>
      </c>
    </row>
    <row r="376" s="11" customFormat="1">
      <c r="B376" s="248"/>
      <c r="C376" s="249"/>
      <c r="D376" s="250" t="s">
        <v>398</v>
      </c>
      <c r="E376" s="251" t="s">
        <v>37</v>
      </c>
      <c r="F376" s="252" t="s">
        <v>1462</v>
      </c>
      <c r="G376" s="249"/>
      <c r="H376" s="253">
        <v>9.298</v>
      </c>
      <c r="I376" s="254"/>
      <c r="J376" s="249"/>
      <c r="K376" s="249"/>
      <c r="L376" s="255"/>
      <c r="M376" s="256"/>
      <c r="N376" s="257"/>
      <c r="O376" s="257"/>
      <c r="P376" s="257"/>
      <c r="Q376" s="257"/>
      <c r="R376" s="257"/>
      <c r="S376" s="257"/>
      <c r="T376" s="258"/>
      <c r="AT376" s="259" t="s">
        <v>398</v>
      </c>
      <c r="AU376" s="259" t="s">
        <v>91</v>
      </c>
      <c r="AV376" s="11" t="s">
        <v>91</v>
      </c>
      <c r="AW376" s="11" t="s">
        <v>45</v>
      </c>
      <c r="AX376" s="11" t="s">
        <v>82</v>
      </c>
      <c r="AY376" s="259" t="s">
        <v>162</v>
      </c>
    </row>
    <row r="377" s="12" customFormat="1">
      <c r="B377" s="260"/>
      <c r="C377" s="261"/>
      <c r="D377" s="250" t="s">
        <v>398</v>
      </c>
      <c r="E377" s="262" t="s">
        <v>37</v>
      </c>
      <c r="F377" s="263" t="s">
        <v>401</v>
      </c>
      <c r="G377" s="261"/>
      <c r="H377" s="264">
        <v>9.298</v>
      </c>
      <c r="I377" s="265"/>
      <c r="J377" s="261"/>
      <c r="K377" s="261"/>
      <c r="L377" s="266"/>
      <c r="M377" s="267"/>
      <c r="N377" s="268"/>
      <c r="O377" s="268"/>
      <c r="P377" s="268"/>
      <c r="Q377" s="268"/>
      <c r="R377" s="268"/>
      <c r="S377" s="268"/>
      <c r="T377" s="269"/>
      <c r="AT377" s="270" t="s">
        <v>398</v>
      </c>
      <c r="AU377" s="270" t="s">
        <v>91</v>
      </c>
      <c r="AV377" s="12" t="s">
        <v>161</v>
      </c>
      <c r="AW377" s="12" t="s">
        <v>45</v>
      </c>
      <c r="AX377" s="12" t="s">
        <v>24</v>
      </c>
      <c r="AY377" s="270" t="s">
        <v>162</v>
      </c>
    </row>
    <row r="378" s="1" customFormat="1" ht="16.5" customHeight="1">
      <c r="B378" s="47"/>
      <c r="C378" s="192" t="s">
        <v>815</v>
      </c>
      <c r="D378" s="192" t="s">
        <v>156</v>
      </c>
      <c r="E378" s="193" t="s">
        <v>1463</v>
      </c>
      <c r="F378" s="194" t="s">
        <v>1464</v>
      </c>
      <c r="G378" s="195" t="s">
        <v>344</v>
      </c>
      <c r="H378" s="196">
        <v>22</v>
      </c>
      <c r="I378" s="197"/>
      <c r="J378" s="198">
        <f>ROUND(I378*H378,2)</f>
        <v>0</v>
      </c>
      <c r="K378" s="194" t="s">
        <v>397</v>
      </c>
      <c r="L378" s="73"/>
      <c r="M378" s="199" t="s">
        <v>37</v>
      </c>
      <c r="N378" s="200" t="s">
        <v>53</v>
      </c>
      <c r="O378" s="48"/>
      <c r="P378" s="201">
        <f>O378*H378</f>
        <v>0</v>
      </c>
      <c r="Q378" s="201">
        <v>0</v>
      </c>
      <c r="R378" s="201">
        <f>Q378*H378</f>
        <v>0</v>
      </c>
      <c r="S378" s="201">
        <v>0</v>
      </c>
      <c r="T378" s="202">
        <f>S378*H378</f>
        <v>0</v>
      </c>
      <c r="AR378" s="24" t="s">
        <v>185</v>
      </c>
      <c r="AT378" s="24" t="s">
        <v>156</v>
      </c>
      <c r="AU378" s="24" t="s">
        <v>91</v>
      </c>
      <c r="AY378" s="24" t="s">
        <v>162</v>
      </c>
      <c r="BE378" s="203">
        <f>IF(N378="základní",J378,0)</f>
        <v>0</v>
      </c>
      <c r="BF378" s="203">
        <f>IF(N378="snížená",J378,0)</f>
        <v>0</v>
      </c>
      <c r="BG378" s="203">
        <f>IF(N378="zákl. přenesená",J378,0)</f>
        <v>0</v>
      </c>
      <c r="BH378" s="203">
        <f>IF(N378="sníž. přenesená",J378,0)</f>
        <v>0</v>
      </c>
      <c r="BI378" s="203">
        <f>IF(N378="nulová",J378,0)</f>
        <v>0</v>
      </c>
      <c r="BJ378" s="24" t="s">
        <v>24</v>
      </c>
      <c r="BK378" s="203">
        <f>ROUND(I378*H378,2)</f>
        <v>0</v>
      </c>
      <c r="BL378" s="24" t="s">
        <v>185</v>
      </c>
      <c r="BM378" s="24" t="s">
        <v>818</v>
      </c>
    </row>
    <row r="379" s="13" customFormat="1">
      <c r="B379" s="271"/>
      <c r="C379" s="272"/>
      <c r="D379" s="250" t="s">
        <v>398</v>
      </c>
      <c r="E379" s="273" t="s">
        <v>37</v>
      </c>
      <c r="F379" s="274" t="s">
        <v>1465</v>
      </c>
      <c r="G379" s="272"/>
      <c r="H379" s="273" t="s">
        <v>37</v>
      </c>
      <c r="I379" s="275"/>
      <c r="J379" s="272"/>
      <c r="K379" s="272"/>
      <c r="L379" s="276"/>
      <c r="M379" s="277"/>
      <c r="N379" s="278"/>
      <c r="O379" s="278"/>
      <c r="P379" s="278"/>
      <c r="Q379" s="278"/>
      <c r="R379" s="278"/>
      <c r="S379" s="278"/>
      <c r="T379" s="279"/>
      <c r="AT379" s="280" t="s">
        <v>398</v>
      </c>
      <c r="AU379" s="280" t="s">
        <v>91</v>
      </c>
      <c r="AV379" s="13" t="s">
        <v>24</v>
      </c>
      <c r="AW379" s="13" t="s">
        <v>45</v>
      </c>
      <c r="AX379" s="13" t="s">
        <v>82</v>
      </c>
      <c r="AY379" s="280" t="s">
        <v>162</v>
      </c>
    </row>
    <row r="380" s="11" customFormat="1">
      <c r="B380" s="248"/>
      <c r="C380" s="249"/>
      <c r="D380" s="250" t="s">
        <v>398</v>
      </c>
      <c r="E380" s="251" t="s">
        <v>37</v>
      </c>
      <c r="F380" s="252" t="s">
        <v>189</v>
      </c>
      <c r="G380" s="249"/>
      <c r="H380" s="253">
        <v>18</v>
      </c>
      <c r="I380" s="254"/>
      <c r="J380" s="249"/>
      <c r="K380" s="249"/>
      <c r="L380" s="255"/>
      <c r="M380" s="256"/>
      <c r="N380" s="257"/>
      <c r="O380" s="257"/>
      <c r="P380" s="257"/>
      <c r="Q380" s="257"/>
      <c r="R380" s="257"/>
      <c r="S380" s="257"/>
      <c r="T380" s="258"/>
      <c r="AT380" s="259" t="s">
        <v>398</v>
      </c>
      <c r="AU380" s="259" t="s">
        <v>91</v>
      </c>
      <c r="AV380" s="11" t="s">
        <v>91</v>
      </c>
      <c r="AW380" s="11" t="s">
        <v>45</v>
      </c>
      <c r="AX380" s="11" t="s">
        <v>82</v>
      </c>
      <c r="AY380" s="259" t="s">
        <v>162</v>
      </c>
    </row>
    <row r="381" s="13" customFormat="1">
      <c r="B381" s="271"/>
      <c r="C381" s="272"/>
      <c r="D381" s="250" t="s">
        <v>398</v>
      </c>
      <c r="E381" s="273" t="s">
        <v>37</v>
      </c>
      <c r="F381" s="274" t="s">
        <v>1466</v>
      </c>
      <c r="G381" s="272"/>
      <c r="H381" s="273" t="s">
        <v>37</v>
      </c>
      <c r="I381" s="275"/>
      <c r="J381" s="272"/>
      <c r="K381" s="272"/>
      <c r="L381" s="276"/>
      <c r="M381" s="277"/>
      <c r="N381" s="278"/>
      <c r="O381" s="278"/>
      <c r="P381" s="278"/>
      <c r="Q381" s="278"/>
      <c r="R381" s="278"/>
      <c r="S381" s="278"/>
      <c r="T381" s="279"/>
      <c r="AT381" s="280" t="s">
        <v>398</v>
      </c>
      <c r="AU381" s="280" t="s">
        <v>91</v>
      </c>
      <c r="AV381" s="13" t="s">
        <v>24</v>
      </c>
      <c r="AW381" s="13" t="s">
        <v>45</v>
      </c>
      <c r="AX381" s="13" t="s">
        <v>82</v>
      </c>
      <c r="AY381" s="280" t="s">
        <v>162</v>
      </c>
    </row>
    <row r="382" s="11" customFormat="1">
      <c r="B382" s="248"/>
      <c r="C382" s="249"/>
      <c r="D382" s="250" t="s">
        <v>398</v>
      </c>
      <c r="E382" s="251" t="s">
        <v>37</v>
      </c>
      <c r="F382" s="252" t="s">
        <v>161</v>
      </c>
      <c r="G382" s="249"/>
      <c r="H382" s="253">
        <v>4</v>
      </c>
      <c r="I382" s="254"/>
      <c r="J382" s="249"/>
      <c r="K382" s="249"/>
      <c r="L382" s="255"/>
      <c r="M382" s="256"/>
      <c r="N382" s="257"/>
      <c r="O382" s="257"/>
      <c r="P382" s="257"/>
      <c r="Q382" s="257"/>
      <c r="R382" s="257"/>
      <c r="S382" s="257"/>
      <c r="T382" s="258"/>
      <c r="AT382" s="259" t="s">
        <v>398</v>
      </c>
      <c r="AU382" s="259" t="s">
        <v>91</v>
      </c>
      <c r="AV382" s="11" t="s">
        <v>91</v>
      </c>
      <c r="AW382" s="11" t="s">
        <v>45</v>
      </c>
      <c r="AX382" s="11" t="s">
        <v>82</v>
      </c>
      <c r="AY382" s="259" t="s">
        <v>162</v>
      </c>
    </row>
    <row r="383" s="12" customFormat="1">
      <c r="B383" s="260"/>
      <c r="C383" s="261"/>
      <c r="D383" s="250" t="s">
        <v>398</v>
      </c>
      <c r="E383" s="262" t="s">
        <v>37</v>
      </c>
      <c r="F383" s="263" t="s">
        <v>401</v>
      </c>
      <c r="G383" s="261"/>
      <c r="H383" s="264">
        <v>22</v>
      </c>
      <c r="I383" s="265"/>
      <c r="J383" s="261"/>
      <c r="K383" s="261"/>
      <c r="L383" s="266"/>
      <c r="M383" s="267"/>
      <c r="N383" s="268"/>
      <c r="O383" s="268"/>
      <c r="P383" s="268"/>
      <c r="Q383" s="268"/>
      <c r="R383" s="268"/>
      <c r="S383" s="268"/>
      <c r="T383" s="269"/>
      <c r="AT383" s="270" t="s">
        <v>398</v>
      </c>
      <c r="AU383" s="270" t="s">
        <v>91</v>
      </c>
      <c r="AV383" s="12" t="s">
        <v>161</v>
      </c>
      <c r="AW383" s="12" t="s">
        <v>45</v>
      </c>
      <c r="AX383" s="12" t="s">
        <v>24</v>
      </c>
      <c r="AY383" s="270" t="s">
        <v>162</v>
      </c>
    </row>
    <row r="384" s="1" customFormat="1" ht="16.5" customHeight="1">
      <c r="B384" s="47"/>
      <c r="C384" s="204" t="s">
        <v>340</v>
      </c>
      <c r="D384" s="204" t="s">
        <v>261</v>
      </c>
      <c r="E384" s="205" t="s">
        <v>1467</v>
      </c>
      <c r="F384" s="206" t="s">
        <v>1468</v>
      </c>
      <c r="G384" s="207" t="s">
        <v>1469</v>
      </c>
      <c r="H384" s="208">
        <v>18</v>
      </c>
      <c r="I384" s="209"/>
      <c r="J384" s="210">
        <f>ROUND(I384*H384,2)</f>
        <v>0</v>
      </c>
      <c r="K384" s="206" t="s">
        <v>397</v>
      </c>
      <c r="L384" s="211"/>
      <c r="M384" s="212" t="s">
        <v>37</v>
      </c>
      <c r="N384" s="213" t="s">
        <v>53</v>
      </c>
      <c r="O384" s="48"/>
      <c r="P384" s="201">
        <f>O384*H384</f>
        <v>0</v>
      </c>
      <c r="Q384" s="201">
        <v>0</v>
      </c>
      <c r="R384" s="201">
        <f>Q384*H384</f>
        <v>0</v>
      </c>
      <c r="S384" s="201">
        <v>0</v>
      </c>
      <c r="T384" s="202">
        <f>S384*H384</f>
        <v>0</v>
      </c>
      <c r="AR384" s="24" t="s">
        <v>214</v>
      </c>
      <c r="AT384" s="24" t="s">
        <v>261</v>
      </c>
      <c r="AU384" s="24" t="s">
        <v>91</v>
      </c>
      <c r="AY384" s="24" t="s">
        <v>162</v>
      </c>
      <c r="BE384" s="203">
        <f>IF(N384="základní",J384,0)</f>
        <v>0</v>
      </c>
      <c r="BF384" s="203">
        <f>IF(N384="snížená",J384,0)</f>
        <v>0</v>
      </c>
      <c r="BG384" s="203">
        <f>IF(N384="zákl. přenesená",J384,0)</f>
        <v>0</v>
      </c>
      <c r="BH384" s="203">
        <f>IF(N384="sníž. přenesená",J384,0)</f>
        <v>0</v>
      </c>
      <c r="BI384" s="203">
        <f>IF(N384="nulová",J384,0)</f>
        <v>0</v>
      </c>
      <c r="BJ384" s="24" t="s">
        <v>24</v>
      </c>
      <c r="BK384" s="203">
        <f>ROUND(I384*H384,2)</f>
        <v>0</v>
      </c>
      <c r="BL384" s="24" t="s">
        <v>185</v>
      </c>
      <c r="BM384" s="24" t="s">
        <v>821</v>
      </c>
    </row>
    <row r="385" s="1" customFormat="1" ht="16.5" customHeight="1">
      <c r="B385" s="47"/>
      <c r="C385" s="204" t="s">
        <v>822</v>
      </c>
      <c r="D385" s="204" t="s">
        <v>261</v>
      </c>
      <c r="E385" s="205" t="s">
        <v>1470</v>
      </c>
      <c r="F385" s="206" t="s">
        <v>1471</v>
      </c>
      <c r="G385" s="207" t="s">
        <v>344</v>
      </c>
      <c r="H385" s="208">
        <v>4</v>
      </c>
      <c r="I385" s="209"/>
      <c r="J385" s="210">
        <f>ROUND(I385*H385,2)</f>
        <v>0</v>
      </c>
      <c r="K385" s="206" t="s">
        <v>397</v>
      </c>
      <c r="L385" s="211"/>
      <c r="M385" s="212" t="s">
        <v>37</v>
      </c>
      <c r="N385" s="213" t="s">
        <v>53</v>
      </c>
      <c r="O385" s="48"/>
      <c r="P385" s="201">
        <f>O385*H385</f>
        <v>0</v>
      </c>
      <c r="Q385" s="201">
        <v>0</v>
      </c>
      <c r="R385" s="201">
        <f>Q385*H385</f>
        <v>0</v>
      </c>
      <c r="S385" s="201">
        <v>0</v>
      </c>
      <c r="T385" s="202">
        <f>S385*H385</f>
        <v>0</v>
      </c>
      <c r="AR385" s="24" t="s">
        <v>214</v>
      </c>
      <c r="AT385" s="24" t="s">
        <v>261</v>
      </c>
      <c r="AU385" s="24" t="s">
        <v>91</v>
      </c>
      <c r="AY385" s="24" t="s">
        <v>162</v>
      </c>
      <c r="BE385" s="203">
        <f>IF(N385="základní",J385,0)</f>
        <v>0</v>
      </c>
      <c r="BF385" s="203">
        <f>IF(N385="snížená",J385,0)</f>
        <v>0</v>
      </c>
      <c r="BG385" s="203">
        <f>IF(N385="zákl. přenesená",J385,0)</f>
        <v>0</v>
      </c>
      <c r="BH385" s="203">
        <f>IF(N385="sníž. přenesená",J385,0)</f>
        <v>0</v>
      </c>
      <c r="BI385" s="203">
        <f>IF(N385="nulová",J385,0)</f>
        <v>0</v>
      </c>
      <c r="BJ385" s="24" t="s">
        <v>24</v>
      </c>
      <c r="BK385" s="203">
        <f>ROUND(I385*H385,2)</f>
        <v>0</v>
      </c>
      <c r="BL385" s="24" t="s">
        <v>185</v>
      </c>
      <c r="BM385" s="24" t="s">
        <v>825</v>
      </c>
    </row>
    <row r="386" s="1" customFormat="1" ht="25.5" customHeight="1">
      <c r="B386" s="47"/>
      <c r="C386" s="192" t="s">
        <v>583</v>
      </c>
      <c r="D386" s="192" t="s">
        <v>156</v>
      </c>
      <c r="E386" s="193" t="s">
        <v>1472</v>
      </c>
      <c r="F386" s="194" t="s">
        <v>1473</v>
      </c>
      <c r="G386" s="195" t="s">
        <v>207</v>
      </c>
      <c r="H386" s="196">
        <v>99</v>
      </c>
      <c r="I386" s="197"/>
      <c r="J386" s="198">
        <f>ROUND(I386*H386,2)</f>
        <v>0</v>
      </c>
      <c r="K386" s="194" t="s">
        <v>397</v>
      </c>
      <c r="L386" s="73"/>
      <c r="M386" s="199" t="s">
        <v>37</v>
      </c>
      <c r="N386" s="200" t="s">
        <v>53</v>
      </c>
      <c r="O386" s="48"/>
      <c r="P386" s="201">
        <f>O386*H386</f>
        <v>0</v>
      </c>
      <c r="Q386" s="201">
        <v>0</v>
      </c>
      <c r="R386" s="201">
        <f>Q386*H386</f>
        <v>0</v>
      </c>
      <c r="S386" s="201">
        <v>0</v>
      </c>
      <c r="T386" s="202">
        <f>S386*H386</f>
        <v>0</v>
      </c>
      <c r="AR386" s="24" t="s">
        <v>185</v>
      </c>
      <c r="AT386" s="24" t="s">
        <v>156</v>
      </c>
      <c r="AU386" s="24" t="s">
        <v>91</v>
      </c>
      <c r="AY386" s="24" t="s">
        <v>162</v>
      </c>
      <c r="BE386" s="203">
        <f>IF(N386="základní",J386,0)</f>
        <v>0</v>
      </c>
      <c r="BF386" s="203">
        <f>IF(N386="snížená",J386,0)</f>
        <v>0</v>
      </c>
      <c r="BG386" s="203">
        <f>IF(N386="zákl. přenesená",J386,0)</f>
        <v>0</v>
      </c>
      <c r="BH386" s="203">
        <f>IF(N386="sníž. přenesená",J386,0)</f>
        <v>0</v>
      </c>
      <c r="BI386" s="203">
        <f>IF(N386="nulová",J386,0)</f>
        <v>0</v>
      </c>
      <c r="BJ386" s="24" t="s">
        <v>24</v>
      </c>
      <c r="BK386" s="203">
        <f>ROUND(I386*H386,2)</f>
        <v>0</v>
      </c>
      <c r="BL386" s="24" t="s">
        <v>185</v>
      </c>
      <c r="BM386" s="24" t="s">
        <v>828</v>
      </c>
    </row>
    <row r="387" s="13" customFormat="1">
      <c r="B387" s="271"/>
      <c r="C387" s="272"/>
      <c r="D387" s="250" t="s">
        <v>398</v>
      </c>
      <c r="E387" s="273" t="s">
        <v>37</v>
      </c>
      <c r="F387" s="274" t="s">
        <v>1474</v>
      </c>
      <c r="G387" s="272"/>
      <c r="H387" s="273" t="s">
        <v>37</v>
      </c>
      <c r="I387" s="275"/>
      <c r="J387" s="272"/>
      <c r="K387" s="272"/>
      <c r="L387" s="276"/>
      <c r="M387" s="277"/>
      <c r="N387" s="278"/>
      <c r="O387" s="278"/>
      <c r="P387" s="278"/>
      <c r="Q387" s="278"/>
      <c r="R387" s="278"/>
      <c r="S387" s="278"/>
      <c r="T387" s="279"/>
      <c r="AT387" s="280" t="s">
        <v>398</v>
      </c>
      <c r="AU387" s="280" t="s">
        <v>91</v>
      </c>
      <c r="AV387" s="13" t="s">
        <v>24</v>
      </c>
      <c r="AW387" s="13" t="s">
        <v>45</v>
      </c>
      <c r="AX387" s="13" t="s">
        <v>82</v>
      </c>
      <c r="AY387" s="280" t="s">
        <v>162</v>
      </c>
    </row>
    <row r="388" s="11" customFormat="1">
      <c r="B388" s="248"/>
      <c r="C388" s="249"/>
      <c r="D388" s="250" t="s">
        <v>398</v>
      </c>
      <c r="E388" s="251" t="s">
        <v>37</v>
      </c>
      <c r="F388" s="252" t="s">
        <v>1475</v>
      </c>
      <c r="G388" s="249"/>
      <c r="H388" s="253">
        <v>99</v>
      </c>
      <c r="I388" s="254"/>
      <c r="J388" s="249"/>
      <c r="K388" s="249"/>
      <c r="L388" s="255"/>
      <c r="M388" s="256"/>
      <c r="N388" s="257"/>
      <c r="O388" s="257"/>
      <c r="P388" s="257"/>
      <c r="Q388" s="257"/>
      <c r="R388" s="257"/>
      <c r="S388" s="257"/>
      <c r="T388" s="258"/>
      <c r="AT388" s="259" t="s">
        <v>398</v>
      </c>
      <c r="AU388" s="259" t="s">
        <v>91</v>
      </c>
      <c r="AV388" s="11" t="s">
        <v>91</v>
      </c>
      <c r="AW388" s="11" t="s">
        <v>45</v>
      </c>
      <c r="AX388" s="11" t="s">
        <v>82</v>
      </c>
      <c r="AY388" s="259" t="s">
        <v>162</v>
      </c>
    </row>
    <row r="389" s="12" customFormat="1">
      <c r="B389" s="260"/>
      <c r="C389" s="261"/>
      <c r="D389" s="250" t="s">
        <v>398</v>
      </c>
      <c r="E389" s="262" t="s">
        <v>37</v>
      </c>
      <c r="F389" s="263" t="s">
        <v>401</v>
      </c>
      <c r="G389" s="261"/>
      <c r="H389" s="264">
        <v>99</v>
      </c>
      <c r="I389" s="265"/>
      <c r="J389" s="261"/>
      <c r="K389" s="261"/>
      <c r="L389" s="266"/>
      <c r="M389" s="267"/>
      <c r="N389" s="268"/>
      <c r="O389" s="268"/>
      <c r="P389" s="268"/>
      <c r="Q389" s="268"/>
      <c r="R389" s="268"/>
      <c r="S389" s="268"/>
      <c r="T389" s="269"/>
      <c r="AT389" s="270" t="s">
        <v>398</v>
      </c>
      <c r="AU389" s="270" t="s">
        <v>91</v>
      </c>
      <c r="AV389" s="12" t="s">
        <v>161</v>
      </c>
      <c r="AW389" s="12" t="s">
        <v>45</v>
      </c>
      <c r="AX389" s="12" t="s">
        <v>24</v>
      </c>
      <c r="AY389" s="270" t="s">
        <v>162</v>
      </c>
    </row>
    <row r="390" s="1" customFormat="1" ht="25.5" customHeight="1">
      <c r="B390" s="47"/>
      <c r="C390" s="192" t="s">
        <v>830</v>
      </c>
      <c r="D390" s="192" t="s">
        <v>156</v>
      </c>
      <c r="E390" s="193" t="s">
        <v>1476</v>
      </c>
      <c r="F390" s="194" t="s">
        <v>1477</v>
      </c>
      <c r="G390" s="195" t="s">
        <v>207</v>
      </c>
      <c r="H390" s="196">
        <v>178</v>
      </c>
      <c r="I390" s="197"/>
      <c r="J390" s="198">
        <f>ROUND(I390*H390,2)</f>
        <v>0</v>
      </c>
      <c r="K390" s="194" t="s">
        <v>397</v>
      </c>
      <c r="L390" s="73"/>
      <c r="M390" s="199" t="s">
        <v>37</v>
      </c>
      <c r="N390" s="200" t="s">
        <v>53</v>
      </c>
      <c r="O390" s="48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185</v>
      </c>
      <c r="AT390" s="24" t="s">
        <v>156</v>
      </c>
      <c r="AU390" s="24" t="s">
        <v>91</v>
      </c>
      <c r="AY390" s="24" t="s">
        <v>162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24</v>
      </c>
      <c r="BK390" s="203">
        <f>ROUND(I390*H390,2)</f>
        <v>0</v>
      </c>
      <c r="BL390" s="24" t="s">
        <v>185</v>
      </c>
      <c r="BM390" s="24" t="s">
        <v>833</v>
      </c>
    </row>
    <row r="391" s="13" customFormat="1">
      <c r="B391" s="271"/>
      <c r="C391" s="272"/>
      <c r="D391" s="250" t="s">
        <v>398</v>
      </c>
      <c r="E391" s="273" t="s">
        <v>37</v>
      </c>
      <c r="F391" s="274" t="s">
        <v>1478</v>
      </c>
      <c r="G391" s="272"/>
      <c r="H391" s="273" t="s">
        <v>37</v>
      </c>
      <c r="I391" s="275"/>
      <c r="J391" s="272"/>
      <c r="K391" s="272"/>
      <c r="L391" s="276"/>
      <c r="M391" s="277"/>
      <c r="N391" s="278"/>
      <c r="O391" s="278"/>
      <c r="P391" s="278"/>
      <c r="Q391" s="278"/>
      <c r="R391" s="278"/>
      <c r="S391" s="278"/>
      <c r="T391" s="279"/>
      <c r="AT391" s="280" t="s">
        <v>398</v>
      </c>
      <c r="AU391" s="280" t="s">
        <v>91</v>
      </c>
      <c r="AV391" s="13" t="s">
        <v>24</v>
      </c>
      <c r="AW391" s="13" t="s">
        <v>45</v>
      </c>
      <c r="AX391" s="13" t="s">
        <v>82</v>
      </c>
      <c r="AY391" s="280" t="s">
        <v>162</v>
      </c>
    </row>
    <row r="392" s="11" customFormat="1">
      <c r="B392" s="248"/>
      <c r="C392" s="249"/>
      <c r="D392" s="250" t="s">
        <v>398</v>
      </c>
      <c r="E392" s="251" t="s">
        <v>37</v>
      </c>
      <c r="F392" s="252" t="s">
        <v>1479</v>
      </c>
      <c r="G392" s="249"/>
      <c r="H392" s="253">
        <v>4</v>
      </c>
      <c r="I392" s="254"/>
      <c r="J392" s="249"/>
      <c r="K392" s="249"/>
      <c r="L392" s="255"/>
      <c r="M392" s="256"/>
      <c r="N392" s="257"/>
      <c r="O392" s="257"/>
      <c r="P392" s="257"/>
      <c r="Q392" s="257"/>
      <c r="R392" s="257"/>
      <c r="S392" s="257"/>
      <c r="T392" s="258"/>
      <c r="AT392" s="259" t="s">
        <v>398</v>
      </c>
      <c r="AU392" s="259" t="s">
        <v>91</v>
      </c>
      <c r="AV392" s="11" t="s">
        <v>91</v>
      </c>
      <c r="AW392" s="11" t="s">
        <v>45</v>
      </c>
      <c r="AX392" s="11" t="s">
        <v>82</v>
      </c>
      <c r="AY392" s="259" t="s">
        <v>162</v>
      </c>
    </row>
    <row r="393" s="13" customFormat="1">
      <c r="B393" s="271"/>
      <c r="C393" s="272"/>
      <c r="D393" s="250" t="s">
        <v>398</v>
      </c>
      <c r="E393" s="273" t="s">
        <v>37</v>
      </c>
      <c r="F393" s="274" t="s">
        <v>1480</v>
      </c>
      <c r="G393" s="272"/>
      <c r="H393" s="273" t="s">
        <v>37</v>
      </c>
      <c r="I393" s="275"/>
      <c r="J393" s="272"/>
      <c r="K393" s="272"/>
      <c r="L393" s="276"/>
      <c r="M393" s="277"/>
      <c r="N393" s="278"/>
      <c r="O393" s="278"/>
      <c r="P393" s="278"/>
      <c r="Q393" s="278"/>
      <c r="R393" s="278"/>
      <c r="S393" s="278"/>
      <c r="T393" s="279"/>
      <c r="AT393" s="280" t="s">
        <v>398</v>
      </c>
      <c r="AU393" s="280" t="s">
        <v>91</v>
      </c>
      <c r="AV393" s="13" t="s">
        <v>24</v>
      </c>
      <c r="AW393" s="13" t="s">
        <v>45</v>
      </c>
      <c r="AX393" s="13" t="s">
        <v>82</v>
      </c>
      <c r="AY393" s="280" t="s">
        <v>162</v>
      </c>
    </row>
    <row r="394" s="11" customFormat="1">
      <c r="B394" s="248"/>
      <c r="C394" s="249"/>
      <c r="D394" s="250" t="s">
        <v>398</v>
      </c>
      <c r="E394" s="251" t="s">
        <v>37</v>
      </c>
      <c r="F394" s="252" t="s">
        <v>1481</v>
      </c>
      <c r="G394" s="249"/>
      <c r="H394" s="253">
        <v>20</v>
      </c>
      <c r="I394" s="254"/>
      <c r="J394" s="249"/>
      <c r="K394" s="249"/>
      <c r="L394" s="255"/>
      <c r="M394" s="256"/>
      <c r="N394" s="257"/>
      <c r="O394" s="257"/>
      <c r="P394" s="257"/>
      <c r="Q394" s="257"/>
      <c r="R394" s="257"/>
      <c r="S394" s="257"/>
      <c r="T394" s="258"/>
      <c r="AT394" s="259" t="s">
        <v>398</v>
      </c>
      <c r="AU394" s="259" t="s">
        <v>91</v>
      </c>
      <c r="AV394" s="11" t="s">
        <v>91</v>
      </c>
      <c r="AW394" s="11" t="s">
        <v>45</v>
      </c>
      <c r="AX394" s="11" t="s">
        <v>82</v>
      </c>
      <c r="AY394" s="259" t="s">
        <v>162</v>
      </c>
    </row>
    <row r="395" s="13" customFormat="1">
      <c r="B395" s="271"/>
      <c r="C395" s="272"/>
      <c r="D395" s="250" t="s">
        <v>398</v>
      </c>
      <c r="E395" s="273" t="s">
        <v>37</v>
      </c>
      <c r="F395" s="274" t="s">
        <v>1482</v>
      </c>
      <c r="G395" s="272"/>
      <c r="H395" s="273" t="s">
        <v>37</v>
      </c>
      <c r="I395" s="275"/>
      <c r="J395" s="272"/>
      <c r="K395" s="272"/>
      <c r="L395" s="276"/>
      <c r="M395" s="277"/>
      <c r="N395" s="278"/>
      <c r="O395" s="278"/>
      <c r="P395" s="278"/>
      <c r="Q395" s="278"/>
      <c r="R395" s="278"/>
      <c r="S395" s="278"/>
      <c r="T395" s="279"/>
      <c r="AT395" s="280" t="s">
        <v>398</v>
      </c>
      <c r="AU395" s="280" t="s">
        <v>91</v>
      </c>
      <c r="AV395" s="13" t="s">
        <v>24</v>
      </c>
      <c r="AW395" s="13" t="s">
        <v>45</v>
      </c>
      <c r="AX395" s="13" t="s">
        <v>82</v>
      </c>
      <c r="AY395" s="280" t="s">
        <v>162</v>
      </c>
    </row>
    <row r="396" s="11" customFormat="1">
      <c r="B396" s="248"/>
      <c r="C396" s="249"/>
      <c r="D396" s="250" t="s">
        <v>398</v>
      </c>
      <c r="E396" s="251" t="s">
        <v>37</v>
      </c>
      <c r="F396" s="252" t="s">
        <v>1483</v>
      </c>
      <c r="G396" s="249"/>
      <c r="H396" s="253">
        <v>154</v>
      </c>
      <c r="I396" s="254"/>
      <c r="J396" s="249"/>
      <c r="K396" s="249"/>
      <c r="L396" s="255"/>
      <c r="M396" s="256"/>
      <c r="N396" s="257"/>
      <c r="O396" s="257"/>
      <c r="P396" s="257"/>
      <c r="Q396" s="257"/>
      <c r="R396" s="257"/>
      <c r="S396" s="257"/>
      <c r="T396" s="258"/>
      <c r="AT396" s="259" t="s">
        <v>398</v>
      </c>
      <c r="AU396" s="259" t="s">
        <v>91</v>
      </c>
      <c r="AV396" s="11" t="s">
        <v>91</v>
      </c>
      <c r="AW396" s="11" t="s">
        <v>45</v>
      </c>
      <c r="AX396" s="11" t="s">
        <v>82</v>
      </c>
      <c r="AY396" s="259" t="s">
        <v>162</v>
      </c>
    </row>
    <row r="397" s="12" customFormat="1">
      <c r="B397" s="260"/>
      <c r="C397" s="261"/>
      <c r="D397" s="250" t="s">
        <v>398</v>
      </c>
      <c r="E397" s="262" t="s">
        <v>37</v>
      </c>
      <c r="F397" s="263" t="s">
        <v>401</v>
      </c>
      <c r="G397" s="261"/>
      <c r="H397" s="264">
        <v>178</v>
      </c>
      <c r="I397" s="265"/>
      <c r="J397" s="261"/>
      <c r="K397" s="261"/>
      <c r="L397" s="266"/>
      <c r="M397" s="267"/>
      <c r="N397" s="268"/>
      <c r="O397" s="268"/>
      <c r="P397" s="268"/>
      <c r="Q397" s="268"/>
      <c r="R397" s="268"/>
      <c r="S397" s="268"/>
      <c r="T397" s="269"/>
      <c r="AT397" s="270" t="s">
        <v>398</v>
      </c>
      <c r="AU397" s="270" t="s">
        <v>91</v>
      </c>
      <c r="AV397" s="12" t="s">
        <v>161</v>
      </c>
      <c r="AW397" s="12" t="s">
        <v>45</v>
      </c>
      <c r="AX397" s="12" t="s">
        <v>24</v>
      </c>
      <c r="AY397" s="270" t="s">
        <v>162</v>
      </c>
    </row>
    <row r="398" s="1" customFormat="1" ht="25.5" customHeight="1">
      <c r="B398" s="47"/>
      <c r="C398" s="192" t="s">
        <v>348</v>
      </c>
      <c r="D398" s="192" t="s">
        <v>156</v>
      </c>
      <c r="E398" s="193" t="s">
        <v>1484</v>
      </c>
      <c r="F398" s="194" t="s">
        <v>1485</v>
      </c>
      <c r="G398" s="195" t="s">
        <v>207</v>
      </c>
      <c r="H398" s="196">
        <v>1.8</v>
      </c>
      <c r="I398" s="197"/>
      <c r="J398" s="198">
        <f>ROUND(I398*H398,2)</f>
        <v>0</v>
      </c>
      <c r="K398" s="194" t="s">
        <v>397</v>
      </c>
      <c r="L398" s="73"/>
      <c r="M398" s="199" t="s">
        <v>37</v>
      </c>
      <c r="N398" s="200" t="s">
        <v>53</v>
      </c>
      <c r="O398" s="48"/>
      <c r="P398" s="201">
        <f>O398*H398</f>
        <v>0</v>
      </c>
      <c r="Q398" s="201">
        <v>0</v>
      </c>
      <c r="R398" s="201">
        <f>Q398*H398</f>
        <v>0</v>
      </c>
      <c r="S398" s="201">
        <v>0</v>
      </c>
      <c r="T398" s="202">
        <f>S398*H398</f>
        <v>0</v>
      </c>
      <c r="AR398" s="24" t="s">
        <v>185</v>
      </c>
      <c r="AT398" s="24" t="s">
        <v>156</v>
      </c>
      <c r="AU398" s="24" t="s">
        <v>91</v>
      </c>
      <c r="AY398" s="24" t="s">
        <v>162</v>
      </c>
      <c r="BE398" s="203">
        <f>IF(N398="základní",J398,0)</f>
        <v>0</v>
      </c>
      <c r="BF398" s="203">
        <f>IF(N398="snížená",J398,0)</f>
        <v>0</v>
      </c>
      <c r="BG398" s="203">
        <f>IF(N398="zákl. přenesená",J398,0)</f>
        <v>0</v>
      </c>
      <c r="BH398" s="203">
        <f>IF(N398="sníž. přenesená",J398,0)</f>
        <v>0</v>
      </c>
      <c r="BI398" s="203">
        <f>IF(N398="nulová",J398,0)</f>
        <v>0</v>
      </c>
      <c r="BJ398" s="24" t="s">
        <v>24</v>
      </c>
      <c r="BK398" s="203">
        <f>ROUND(I398*H398,2)</f>
        <v>0</v>
      </c>
      <c r="BL398" s="24" t="s">
        <v>185</v>
      </c>
      <c r="BM398" s="24" t="s">
        <v>836</v>
      </c>
    </row>
    <row r="399" s="13" customFormat="1">
      <c r="B399" s="271"/>
      <c r="C399" s="272"/>
      <c r="D399" s="250" t="s">
        <v>398</v>
      </c>
      <c r="E399" s="273" t="s">
        <v>37</v>
      </c>
      <c r="F399" s="274" t="s">
        <v>1486</v>
      </c>
      <c r="G399" s="272"/>
      <c r="H399" s="273" t="s">
        <v>37</v>
      </c>
      <c r="I399" s="275"/>
      <c r="J399" s="272"/>
      <c r="K399" s="272"/>
      <c r="L399" s="276"/>
      <c r="M399" s="277"/>
      <c r="N399" s="278"/>
      <c r="O399" s="278"/>
      <c r="P399" s="278"/>
      <c r="Q399" s="278"/>
      <c r="R399" s="278"/>
      <c r="S399" s="278"/>
      <c r="T399" s="279"/>
      <c r="AT399" s="280" t="s">
        <v>398</v>
      </c>
      <c r="AU399" s="280" t="s">
        <v>91</v>
      </c>
      <c r="AV399" s="13" t="s">
        <v>24</v>
      </c>
      <c r="AW399" s="13" t="s">
        <v>45</v>
      </c>
      <c r="AX399" s="13" t="s">
        <v>82</v>
      </c>
      <c r="AY399" s="280" t="s">
        <v>162</v>
      </c>
    </row>
    <row r="400" s="11" customFormat="1">
      <c r="B400" s="248"/>
      <c r="C400" s="249"/>
      <c r="D400" s="250" t="s">
        <v>398</v>
      </c>
      <c r="E400" s="251" t="s">
        <v>37</v>
      </c>
      <c r="F400" s="252" t="s">
        <v>1487</v>
      </c>
      <c r="G400" s="249"/>
      <c r="H400" s="253">
        <v>1.8</v>
      </c>
      <c r="I400" s="254"/>
      <c r="J400" s="249"/>
      <c r="K400" s="249"/>
      <c r="L400" s="255"/>
      <c r="M400" s="256"/>
      <c r="N400" s="257"/>
      <c r="O400" s="257"/>
      <c r="P400" s="257"/>
      <c r="Q400" s="257"/>
      <c r="R400" s="257"/>
      <c r="S400" s="257"/>
      <c r="T400" s="258"/>
      <c r="AT400" s="259" t="s">
        <v>398</v>
      </c>
      <c r="AU400" s="259" t="s">
        <v>91</v>
      </c>
      <c r="AV400" s="11" t="s">
        <v>91</v>
      </c>
      <c r="AW400" s="11" t="s">
        <v>45</v>
      </c>
      <c r="AX400" s="11" t="s">
        <v>82</v>
      </c>
      <c r="AY400" s="259" t="s">
        <v>162</v>
      </c>
    </row>
    <row r="401" s="12" customFormat="1">
      <c r="B401" s="260"/>
      <c r="C401" s="261"/>
      <c r="D401" s="250" t="s">
        <v>398</v>
      </c>
      <c r="E401" s="262" t="s">
        <v>37</v>
      </c>
      <c r="F401" s="263" t="s">
        <v>401</v>
      </c>
      <c r="G401" s="261"/>
      <c r="H401" s="264">
        <v>1.8</v>
      </c>
      <c r="I401" s="265"/>
      <c r="J401" s="261"/>
      <c r="K401" s="261"/>
      <c r="L401" s="266"/>
      <c r="M401" s="267"/>
      <c r="N401" s="268"/>
      <c r="O401" s="268"/>
      <c r="P401" s="268"/>
      <c r="Q401" s="268"/>
      <c r="R401" s="268"/>
      <c r="S401" s="268"/>
      <c r="T401" s="269"/>
      <c r="AT401" s="270" t="s">
        <v>398</v>
      </c>
      <c r="AU401" s="270" t="s">
        <v>91</v>
      </c>
      <c r="AV401" s="12" t="s">
        <v>161</v>
      </c>
      <c r="AW401" s="12" t="s">
        <v>45</v>
      </c>
      <c r="AX401" s="12" t="s">
        <v>24</v>
      </c>
      <c r="AY401" s="270" t="s">
        <v>162</v>
      </c>
    </row>
    <row r="402" s="1" customFormat="1" ht="25.5" customHeight="1">
      <c r="B402" s="47"/>
      <c r="C402" s="192" t="s">
        <v>838</v>
      </c>
      <c r="D402" s="192" t="s">
        <v>156</v>
      </c>
      <c r="E402" s="193" t="s">
        <v>1488</v>
      </c>
      <c r="F402" s="194" t="s">
        <v>1489</v>
      </c>
      <c r="G402" s="195" t="s">
        <v>207</v>
      </c>
      <c r="H402" s="196">
        <v>10</v>
      </c>
      <c r="I402" s="197"/>
      <c r="J402" s="198">
        <f>ROUND(I402*H402,2)</f>
        <v>0</v>
      </c>
      <c r="K402" s="194" t="s">
        <v>397</v>
      </c>
      <c r="L402" s="73"/>
      <c r="M402" s="199" t="s">
        <v>37</v>
      </c>
      <c r="N402" s="200" t="s">
        <v>53</v>
      </c>
      <c r="O402" s="48"/>
      <c r="P402" s="201">
        <f>O402*H402</f>
        <v>0</v>
      </c>
      <c r="Q402" s="201">
        <v>0</v>
      </c>
      <c r="R402" s="201">
        <f>Q402*H402</f>
        <v>0</v>
      </c>
      <c r="S402" s="201">
        <v>0</v>
      </c>
      <c r="T402" s="202">
        <f>S402*H402</f>
        <v>0</v>
      </c>
      <c r="AR402" s="24" t="s">
        <v>185</v>
      </c>
      <c r="AT402" s="24" t="s">
        <v>156</v>
      </c>
      <c r="AU402" s="24" t="s">
        <v>91</v>
      </c>
      <c r="AY402" s="24" t="s">
        <v>162</v>
      </c>
      <c r="BE402" s="203">
        <f>IF(N402="základní",J402,0)</f>
        <v>0</v>
      </c>
      <c r="BF402" s="203">
        <f>IF(N402="snížená",J402,0)</f>
        <v>0</v>
      </c>
      <c r="BG402" s="203">
        <f>IF(N402="zákl. přenesená",J402,0)</f>
        <v>0</v>
      </c>
      <c r="BH402" s="203">
        <f>IF(N402="sníž. přenesená",J402,0)</f>
        <v>0</v>
      </c>
      <c r="BI402" s="203">
        <f>IF(N402="nulová",J402,0)</f>
        <v>0</v>
      </c>
      <c r="BJ402" s="24" t="s">
        <v>24</v>
      </c>
      <c r="BK402" s="203">
        <f>ROUND(I402*H402,2)</f>
        <v>0</v>
      </c>
      <c r="BL402" s="24" t="s">
        <v>185</v>
      </c>
      <c r="BM402" s="24" t="s">
        <v>841</v>
      </c>
    </row>
    <row r="403" s="13" customFormat="1">
      <c r="B403" s="271"/>
      <c r="C403" s="272"/>
      <c r="D403" s="250" t="s">
        <v>398</v>
      </c>
      <c r="E403" s="273" t="s">
        <v>37</v>
      </c>
      <c r="F403" s="274" t="s">
        <v>1490</v>
      </c>
      <c r="G403" s="272"/>
      <c r="H403" s="273" t="s">
        <v>37</v>
      </c>
      <c r="I403" s="275"/>
      <c r="J403" s="272"/>
      <c r="K403" s="272"/>
      <c r="L403" s="276"/>
      <c r="M403" s="277"/>
      <c r="N403" s="278"/>
      <c r="O403" s="278"/>
      <c r="P403" s="278"/>
      <c r="Q403" s="278"/>
      <c r="R403" s="278"/>
      <c r="S403" s="278"/>
      <c r="T403" s="279"/>
      <c r="AT403" s="280" t="s">
        <v>398</v>
      </c>
      <c r="AU403" s="280" t="s">
        <v>91</v>
      </c>
      <c r="AV403" s="13" t="s">
        <v>24</v>
      </c>
      <c r="AW403" s="13" t="s">
        <v>45</v>
      </c>
      <c r="AX403" s="13" t="s">
        <v>82</v>
      </c>
      <c r="AY403" s="280" t="s">
        <v>162</v>
      </c>
    </row>
    <row r="404" s="11" customFormat="1">
      <c r="B404" s="248"/>
      <c r="C404" s="249"/>
      <c r="D404" s="250" t="s">
        <v>398</v>
      </c>
      <c r="E404" s="251" t="s">
        <v>37</v>
      </c>
      <c r="F404" s="252" t="s">
        <v>1491</v>
      </c>
      <c r="G404" s="249"/>
      <c r="H404" s="253">
        <v>10</v>
      </c>
      <c r="I404" s="254"/>
      <c r="J404" s="249"/>
      <c r="K404" s="249"/>
      <c r="L404" s="255"/>
      <c r="M404" s="256"/>
      <c r="N404" s="257"/>
      <c r="O404" s="257"/>
      <c r="P404" s="257"/>
      <c r="Q404" s="257"/>
      <c r="R404" s="257"/>
      <c r="S404" s="257"/>
      <c r="T404" s="258"/>
      <c r="AT404" s="259" t="s">
        <v>398</v>
      </c>
      <c r="AU404" s="259" t="s">
        <v>91</v>
      </c>
      <c r="AV404" s="11" t="s">
        <v>91</v>
      </c>
      <c r="AW404" s="11" t="s">
        <v>45</v>
      </c>
      <c r="AX404" s="11" t="s">
        <v>82</v>
      </c>
      <c r="AY404" s="259" t="s">
        <v>162</v>
      </c>
    </row>
    <row r="405" s="12" customFormat="1">
      <c r="B405" s="260"/>
      <c r="C405" s="261"/>
      <c r="D405" s="250" t="s">
        <v>398</v>
      </c>
      <c r="E405" s="262" t="s">
        <v>37</v>
      </c>
      <c r="F405" s="263" t="s">
        <v>401</v>
      </c>
      <c r="G405" s="261"/>
      <c r="H405" s="264">
        <v>10</v>
      </c>
      <c r="I405" s="265"/>
      <c r="J405" s="261"/>
      <c r="K405" s="261"/>
      <c r="L405" s="266"/>
      <c r="M405" s="267"/>
      <c r="N405" s="268"/>
      <c r="O405" s="268"/>
      <c r="P405" s="268"/>
      <c r="Q405" s="268"/>
      <c r="R405" s="268"/>
      <c r="S405" s="268"/>
      <c r="T405" s="269"/>
      <c r="AT405" s="270" t="s">
        <v>398</v>
      </c>
      <c r="AU405" s="270" t="s">
        <v>91</v>
      </c>
      <c r="AV405" s="12" t="s">
        <v>161</v>
      </c>
      <c r="AW405" s="12" t="s">
        <v>45</v>
      </c>
      <c r="AX405" s="12" t="s">
        <v>24</v>
      </c>
      <c r="AY405" s="270" t="s">
        <v>162</v>
      </c>
    </row>
    <row r="406" s="1" customFormat="1" ht="16.5" customHeight="1">
      <c r="B406" s="47"/>
      <c r="C406" s="204" t="s">
        <v>588</v>
      </c>
      <c r="D406" s="204" t="s">
        <v>261</v>
      </c>
      <c r="E406" s="205" t="s">
        <v>1492</v>
      </c>
      <c r="F406" s="206" t="s">
        <v>1493</v>
      </c>
      <c r="G406" s="207" t="s">
        <v>171</v>
      </c>
      <c r="H406" s="208">
        <v>5.694</v>
      </c>
      <c r="I406" s="209"/>
      <c r="J406" s="210">
        <f>ROUND(I406*H406,2)</f>
        <v>0</v>
      </c>
      <c r="K406" s="206" t="s">
        <v>397</v>
      </c>
      <c r="L406" s="211"/>
      <c r="M406" s="212" t="s">
        <v>37</v>
      </c>
      <c r="N406" s="213" t="s">
        <v>53</v>
      </c>
      <c r="O406" s="48"/>
      <c r="P406" s="201">
        <f>O406*H406</f>
        <v>0</v>
      </c>
      <c r="Q406" s="201">
        <v>0</v>
      </c>
      <c r="R406" s="201">
        <f>Q406*H406</f>
        <v>0</v>
      </c>
      <c r="S406" s="201">
        <v>0</v>
      </c>
      <c r="T406" s="202">
        <f>S406*H406</f>
        <v>0</v>
      </c>
      <c r="AR406" s="24" t="s">
        <v>214</v>
      </c>
      <c r="AT406" s="24" t="s">
        <v>261</v>
      </c>
      <c r="AU406" s="24" t="s">
        <v>91</v>
      </c>
      <c r="AY406" s="24" t="s">
        <v>162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24</v>
      </c>
      <c r="BK406" s="203">
        <f>ROUND(I406*H406,2)</f>
        <v>0</v>
      </c>
      <c r="BL406" s="24" t="s">
        <v>185</v>
      </c>
      <c r="BM406" s="24" t="s">
        <v>844</v>
      </c>
    </row>
    <row r="407" s="1" customFormat="1" ht="25.5" customHeight="1">
      <c r="B407" s="47"/>
      <c r="C407" s="192" t="s">
        <v>845</v>
      </c>
      <c r="D407" s="192" t="s">
        <v>156</v>
      </c>
      <c r="E407" s="193" t="s">
        <v>1494</v>
      </c>
      <c r="F407" s="194" t="s">
        <v>1495</v>
      </c>
      <c r="G407" s="195" t="s">
        <v>159</v>
      </c>
      <c r="H407" s="196">
        <v>136.5</v>
      </c>
      <c r="I407" s="197"/>
      <c r="J407" s="198">
        <f>ROUND(I407*H407,2)</f>
        <v>0</v>
      </c>
      <c r="K407" s="194" t="s">
        <v>397</v>
      </c>
      <c r="L407" s="73"/>
      <c r="M407" s="199" t="s">
        <v>37</v>
      </c>
      <c r="N407" s="200" t="s">
        <v>53</v>
      </c>
      <c r="O407" s="48"/>
      <c r="P407" s="201">
        <f>O407*H407</f>
        <v>0</v>
      </c>
      <c r="Q407" s="201">
        <v>0</v>
      </c>
      <c r="R407" s="201">
        <f>Q407*H407</f>
        <v>0</v>
      </c>
      <c r="S407" s="201">
        <v>0</v>
      </c>
      <c r="T407" s="202">
        <f>S407*H407</f>
        <v>0</v>
      </c>
      <c r="AR407" s="24" t="s">
        <v>185</v>
      </c>
      <c r="AT407" s="24" t="s">
        <v>156</v>
      </c>
      <c r="AU407" s="24" t="s">
        <v>91</v>
      </c>
      <c r="AY407" s="24" t="s">
        <v>162</v>
      </c>
      <c r="BE407" s="203">
        <f>IF(N407="základní",J407,0)</f>
        <v>0</v>
      </c>
      <c r="BF407" s="203">
        <f>IF(N407="snížená",J407,0)</f>
        <v>0</v>
      </c>
      <c r="BG407" s="203">
        <f>IF(N407="zákl. přenesená",J407,0)</f>
        <v>0</v>
      </c>
      <c r="BH407" s="203">
        <f>IF(N407="sníž. přenesená",J407,0)</f>
        <v>0</v>
      </c>
      <c r="BI407" s="203">
        <f>IF(N407="nulová",J407,0)</f>
        <v>0</v>
      </c>
      <c r="BJ407" s="24" t="s">
        <v>24</v>
      </c>
      <c r="BK407" s="203">
        <f>ROUND(I407*H407,2)</f>
        <v>0</v>
      </c>
      <c r="BL407" s="24" t="s">
        <v>185</v>
      </c>
      <c r="BM407" s="24" t="s">
        <v>848</v>
      </c>
    </row>
    <row r="408" s="11" customFormat="1">
      <c r="B408" s="248"/>
      <c r="C408" s="249"/>
      <c r="D408" s="250" t="s">
        <v>398</v>
      </c>
      <c r="E408" s="251" t="s">
        <v>37</v>
      </c>
      <c r="F408" s="252" t="s">
        <v>1496</v>
      </c>
      <c r="G408" s="249"/>
      <c r="H408" s="253">
        <v>136.5</v>
      </c>
      <c r="I408" s="254"/>
      <c r="J408" s="249"/>
      <c r="K408" s="249"/>
      <c r="L408" s="255"/>
      <c r="M408" s="256"/>
      <c r="N408" s="257"/>
      <c r="O408" s="257"/>
      <c r="P408" s="257"/>
      <c r="Q408" s="257"/>
      <c r="R408" s="257"/>
      <c r="S408" s="257"/>
      <c r="T408" s="258"/>
      <c r="AT408" s="259" t="s">
        <v>398</v>
      </c>
      <c r="AU408" s="259" t="s">
        <v>91</v>
      </c>
      <c r="AV408" s="11" t="s">
        <v>91</v>
      </c>
      <c r="AW408" s="11" t="s">
        <v>45</v>
      </c>
      <c r="AX408" s="11" t="s">
        <v>82</v>
      </c>
      <c r="AY408" s="259" t="s">
        <v>162</v>
      </c>
    </row>
    <row r="409" s="12" customFormat="1">
      <c r="B409" s="260"/>
      <c r="C409" s="261"/>
      <c r="D409" s="250" t="s">
        <v>398</v>
      </c>
      <c r="E409" s="262" t="s">
        <v>37</v>
      </c>
      <c r="F409" s="263" t="s">
        <v>401</v>
      </c>
      <c r="G409" s="261"/>
      <c r="H409" s="264">
        <v>136.5</v>
      </c>
      <c r="I409" s="265"/>
      <c r="J409" s="261"/>
      <c r="K409" s="261"/>
      <c r="L409" s="266"/>
      <c r="M409" s="267"/>
      <c r="N409" s="268"/>
      <c r="O409" s="268"/>
      <c r="P409" s="268"/>
      <c r="Q409" s="268"/>
      <c r="R409" s="268"/>
      <c r="S409" s="268"/>
      <c r="T409" s="269"/>
      <c r="AT409" s="270" t="s">
        <v>398</v>
      </c>
      <c r="AU409" s="270" t="s">
        <v>91</v>
      </c>
      <c r="AV409" s="12" t="s">
        <v>161</v>
      </c>
      <c r="AW409" s="12" t="s">
        <v>45</v>
      </c>
      <c r="AX409" s="12" t="s">
        <v>24</v>
      </c>
      <c r="AY409" s="270" t="s">
        <v>162</v>
      </c>
    </row>
    <row r="410" s="1" customFormat="1" ht="16.5" customHeight="1">
      <c r="B410" s="47"/>
      <c r="C410" s="204" t="s">
        <v>591</v>
      </c>
      <c r="D410" s="204" t="s">
        <v>261</v>
      </c>
      <c r="E410" s="205" t="s">
        <v>1497</v>
      </c>
      <c r="F410" s="206" t="s">
        <v>1498</v>
      </c>
      <c r="G410" s="207" t="s">
        <v>171</v>
      </c>
      <c r="H410" s="208">
        <v>3.6040000000000001</v>
      </c>
      <c r="I410" s="209"/>
      <c r="J410" s="210">
        <f>ROUND(I410*H410,2)</f>
        <v>0</v>
      </c>
      <c r="K410" s="206" t="s">
        <v>397</v>
      </c>
      <c r="L410" s="211"/>
      <c r="M410" s="212" t="s">
        <v>37</v>
      </c>
      <c r="N410" s="213" t="s">
        <v>53</v>
      </c>
      <c r="O410" s="48"/>
      <c r="P410" s="201">
        <f>O410*H410</f>
        <v>0</v>
      </c>
      <c r="Q410" s="201">
        <v>0</v>
      </c>
      <c r="R410" s="201">
        <f>Q410*H410</f>
        <v>0</v>
      </c>
      <c r="S410" s="201">
        <v>0</v>
      </c>
      <c r="T410" s="202">
        <f>S410*H410</f>
        <v>0</v>
      </c>
      <c r="AR410" s="24" t="s">
        <v>214</v>
      </c>
      <c r="AT410" s="24" t="s">
        <v>261</v>
      </c>
      <c r="AU410" s="24" t="s">
        <v>91</v>
      </c>
      <c r="AY410" s="24" t="s">
        <v>162</v>
      </c>
      <c r="BE410" s="203">
        <f>IF(N410="základní",J410,0)</f>
        <v>0</v>
      </c>
      <c r="BF410" s="203">
        <f>IF(N410="snížená",J410,0)</f>
        <v>0</v>
      </c>
      <c r="BG410" s="203">
        <f>IF(N410="zákl. přenesená",J410,0)</f>
        <v>0</v>
      </c>
      <c r="BH410" s="203">
        <f>IF(N410="sníž. přenesená",J410,0)</f>
        <v>0</v>
      </c>
      <c r="BI410" s="203">
        <f>IF(N410="nulová",J410,0)</f>
        <v>0</v>
      </c>
      <c r="BJ410" s="24" t="s">
        <v>24</v>
      </c>
      <c r="BK410" s="203">
        <f>ROUND(I410*H410,2)</f>
        <v>0</v>
      </c>
      <c r="BL410" s="24" t="s">
        <v>185</v>
      </c>
      <c r="BM410" s="24" t="s">
        <v>853</v>
      </c>
    </row>
    <row r="411" s="1" customFormat="1" ht="16.5" customHeight="1">
      <c r="B411" s="47"/>
      <c r="C411" s="192" t="s">
        <v>855</v>
      </c>
      <c r="D411" s="192" t="s">
        <v>156</v>
      </c>
      <c r="E411" s="193" t="s">
        <v>1499</v>
      </c>
      <c r="F411" s="194" t="s">
        <v>1500</v>
      </c>
      <c r="G411" s="195" t="s">
        <v>171</v>
      </c>
      <c r="H411" s="196">
        <v>8.452</v>
      </c>
      <c r="I411" s="197"/>
      <c r="J411" s="198">
        <f>ROUND(I411*H411,2)</f>
        <v>0</v>
      </c>
      <c r="K411" s="194" t="s">
        <v>397</v>
      </c>
      <c r="L411" s="73"/>
      <c r="M411" s="199" t="s">
        <v>37</v>
      </c>
      <c r="N411" s="200" t="s">
        <v>53</v>
      </c>
      <c r="O411" s="48"/>
      <c r="P411" s="201">
        <f>O411*H411</f>
        <v>0</v>
      </c>
      <c r="Q411" s="201">
        <v>0</v>
      </c>
      <c r="R411" s="201">
        <f>Q411*H411</f>
        <v>0</v>
      </c>
      <c r="S411" s="201">
        <v>0</v>
      </c>
      <c r="T411" s="202">
        <f>S411*H411</f>
        <v>0</v>
      </c>
      <c r="AR411" s="24" t="s">
        <v>185</v>
      </c>
      <c r="AT411" s="24" t="s">
        <v>156</v>
      </c>
      <c r="AU411" s="24" t="s">
        <v>91</v>
      </c>
      <c r="AY411" s="24" t="s">
        <v>162</v>
      </c>
      <c r="BE411" s="203">
        <f>IF(N411="základní",J411,0)</f>
        <v>0</v>
      </c>
      <c r="BF411" s="203">
        <f>IF(N411="snížená",J411,0)</f>
        <v>0</v>
      </c>
      <c r="BG411" s="203">
        <f>IF(N411="zákl. přenesená",J411,0)</f>
        <v>0</v>
      </c>
      <c r="BH411" s="203">
        <f>IF(N411="sníž. přenesená",J411,0)</f>
        <v>0</v>
      </c>
      <c r="BI411" s="203">
        <f>IF(N411="nulová",J411,0)</f>
        <v>0</v>
      </c>
      <c r="BJ411" s="24" t="s">
        <v>24</v>
      </c>
      <c r="BK411" s="203">
        <f>ROUND(I411*H411,2)</f>
        <v>0</v>
      </c>
      <c r="BL411" s="24" t="s">
        <v>185</v>
      </c>
      <c r="BM411" s="24" t="s">
        <v>858</v>
      </c>
    </row>
    <row r="412" s="11" customFormat="1">
      <c r="B412" s="248"/>
      <c r="C412" s="249"/>
      <c r="D412" s="250" t="s">
        <v>398</v>
      </c>
      <c r="E412" s="251" t="s">
        <v>37</v>
      </c>
      <c r="F412" s="252" t="s">
        <v>1501</v>
      </c>
      <c r="G412" s="249"/>
      <c r="H412" s="253">
        <v>8.452</v>
      </c>
      <c r="I412" s="254"/>
      <c r="J412" s="249"/>
      <c r="K412" s="249"/>
      <c r="L412" s="255"/>
      <c r="M412" s="256"/>
      <c r="N412" s="257"/>
      <c r="O412" s="257"/>
      <c r="P412" s="257"/>
      <c r="Q412" s="257"/>
      <c r="R412" s="257"/>
      <c r="S412" s="257"/>
      <c r="T412" s="258"/>
      <c r="AT412" s="259" t="s">
        <v>398</v>
      </c>
      <c r="AU412" s="259" t="s">
        <v>91</v>
      </c>
      <c r="AV412" s="11" t="s">
        <v>91</v>
      </c>
      <c r="AW412" s="11" t="s">
        <v>45</v>
      </c>
      <c r="AX412" s="11" t="s">
        <v>82</v>
      </c>
      <c r="AY412" s="259" t="s">
        <v>162</v>
      </c>
    </row>
    <row r="413" s="12" customFormat="1">
      <c r="B413" s="260"/>
      <c r="C413" s="261"/>
      <c r="D413" s="250" t="s">
        <v>398</v>
      </c>
      <c r="E413" s="262" t="s">
        <v>37</v>
      </c>
      <c r="F413" s="263" t="s">
        <v>401</v>
      </c>
      <c r="G413" s="261"/>
      <c r="H413" s="264">
        <v>8.452</v>
      </c>
      <c r="I413" s="265"/>
      <c r="J413" s="261"/>
      <c r="K413" s="261"/>
      <c r="L413" s="266"/>
      <c r="M413" s="267"/>
      <c r="N413" s="268"/>
      <c r="O413" s="268"/>
      <c r="P413" s="268"/>
      <c r="Q413" s="268"/>
      <c r="R413" s="268"/>
      <c r="S413" s="268"/>
      <c r="T413" s="269"/>
      <c r="AT413" s="270" t="s">
        <v>398</v>
      </c>
      <c r="AU413" s="270" t="s">
        <v>91</v>
      </c>
      <c r="AV413" s="12" t="s">
        <v>161</v>
      </c>
      <c r="AW413" s="12" t="s">
        <v>45</v>
      </c>
      <c r="AX413" s="12" t="s">
        <v>24</v>
      </c>
      <c r="AY413" s="270" t="s">
        <v>162</v>
      </c>
    </row>
    <row r="414" s="1" customFormat="1" ht="16.5" customHeight="1">
      <c r="B414" s="47"/>
      <c r="C414" s="192" t="s">
        <v>359</v>
      </c>
      <c r="D414" s="192" t="s">
        <v>156</v>
      </c>
      <c r="E414" s="193" t="s">
        <v>1502</v>
      </c>
      <c r="F414" s="194" t="s">
        <v>1503</v>
      </c>
      <c r="G414" s="195" t="s">
        <v>196</v>
      </c>
      <c r="H414" s="196">
        <v>5.3819999999999997</v>
      </c>
      <c r="I414" s="197"/>
      <c r="J414" s="198">
        <f>ROUND(I414*H414,2)</f>
        <v>0</v>
      </c>
      <c r="K414" s="194" t="s">
        <v>397</v>
      </c>
      <c r="L414" s="73"/>
      <c r="M414" s="199" t="s">
        <v>37</v>
      </c>
      <c r="N414" s="200" t="s">
        <v>53</v>
      </c>
      <c r="O414" s="48"/>
      <c r="P414" s="201">
        <f>O414*H414</f>
        <v>0</v>
      </c>
      <c r="Q414" s="201">
        <v>0</v>
      </c>
      <c r="R414" s="201">
        <f>Q414*H414</f>
        <v>0</v>
      </c>
      <c r="S414" s="201">
        <v>0</v>
      </c>
      <c r="T414" s="202">
        <f>S414*H414</f>
        <v>0</v>
      </c>
      <c r="AR414" s="24" t="s">
        <v>185</v>
      </c>
      <c r="AT414" s="24" t="s">
        <v>156</v>
      </c>
      <c r="AU414" s="24" t="s">
        <v>91</v>
      </c>
      <c r="AY414" s="24" t="s">
        <v>162</v>
      </c>
      <c r="BE414" s="203">
        <f>IF(N414="základní",J414,0)</f>
        <v>0</v>
      </c>
      <c r="BF414" s="203">
        <f>IF(N414="snížená",J414,0)</f>
        <v>0</v>
      </c>
      <c r="BG414" s="203">
        <f>IF(N414="zákl. přenesená",J414,0)</f>
        <v>0</v>
      </c>
      <c r="BH414" s="203">
        <f>IF(N414="sníž. přenesená",J414,0)</f>
        <v>0</v>
      </c>
      <c r="BI414" s="203">
        <f>IF(N414="nulová",J414,0)</f>
        <v>0</v>
      </c>
      <c r="BJ414" s="24" t="s">
        <v>24</v>
      </c>
      <c r="BK414" s="203">
        <f>ROUND(I414*H414,2)</f>
        <v>0</v>
      </c>
      <c r="BL414" s="24" t="s">
        <v>185</v>
      </c>
      <c r="BM414" s="24" t="s">
        <v>862</v>
      </c>
    </row>
    <row r="415" s="10" customFormat="1" ht="29.88" customHeight="1">
      <c r="B415" s="232"/>
      <c r="C415" s="233"/>
      <c r="D415" s="234" t="s">
        <v>81</v>
      </c>
      <c r="E415" s="246" t="s">
        <v>882</v>
      </c>
      <c r="F415" s="246" t="s">
        <v>883</v>
      </c>
      <c r="G415" s="233"/>
      <c r="H415" s="233"/>
      <c r="I415" s="236"/>
      <c r="J415" s="247">
        <f>BK415</f>
        <v>0</v>
      </c>
      <c r="K415" s="233"/>
      <c r="L415" s="238"/>
      <c r="M415" s="239"/>
      <c r="N415" s="240"/>
      <c r="O415" s="240"/>
      <c r="P415" s="241">
        <f>SUM(P416:P426)</f>
        <v>0</v>
      </c>
      <c r="Q415" s="240"/>
      <c r="R415" s="241">
        <f>SUM(R416:R426)</f>
        <v>0</v>
      </c>
      <c r="S415" s="240"/>
      <c r="T415" s="242">
        <f>SUM(T416:T426)</f>
        <v>0</v>
      </c>
      <c r="AR415" s="243" t="s">
        <v>91</v>
      </c>
      <c r="AT415" s="244" t="s">
        <v>81</v>
      </c>
      <c r="AU415" s="244" t="s">
        <v>24</v>
      </c>
      <c r="AY415" s="243" t="s">
        <v>162</v>
      </c>
      <c r="BK415" s="245">
        <f>SUM(BK416:BK426)</f>
        <v>0</v>
      </c>
    </row>
    <row r="416" s="1" customFormat="1" ht="25.5" customHeight="1">
      <c r="B416" s="47"/>
      <c r="C416" s="192" t="s">
        <v>865</v>
      </c>
      <c r="D416" s="192" t="s">
        <v>156</v>
      </c>
      <c r="E416" s="193" t="s">
        <v>1504</v>
      </c>
      <c r="F416" s="194" t="s">
        <v>1505</v>
      </c>
      <c r="G416" s="195" t="s">
        <v>207</v>
      </c>
      <c r="H416" s="196">
        <v>14</v>
      </c>
      <c r="I416" s="197"/>
      <c r="J416" s="198">
        <f>ROUND(I416*H416,2)</f>
        <v>0</v>
      </c>
      <c r="K416" s="194" t="s">
        <v>397</v>
      </c>
      <c r="L416" s="73"/>
      <c r="M416" s="199" t="s">
        <v>37</v>
      </c>
      <c r="N416" s="200" t="s">
        <v>53</v>
      </c>
      <c r="O416" s="48"/>
      <c r="P416" s="201">
        <f>O416*H416</f>
        <v>0</v>
      </c>
      <c r="Q416" s="201">
        <v>0</v>
      </c>
      <c r="R416" s="201">
        <f>Q416*H416</f>
        <v>0</v>
      </c>
      <c r="S416" s="201">
        <v>0</v>
      </c>
      <c r="T416" s="202">
        <f>S416*H416</f>
        <v>0</v>
      </c>
      <c r="AR416" s="24" t="s">
        <v>185</v>
      </c>
      <c r="AT416" s="24" t="s">
        <v>156</v>
      </c>
      <c r="AU416" s="24" t="s">
        <v>91</v>
      </c>
      <c r="AY416" s="24" t="s">
        <v>162</v>
      </c>
      <c r="BE416" s="203">
        <f>IF(N416="základní",J416,0)</f>
        <v>0</v>
      </c>
      <c r="BF416" s="203">
        <f>IF(N416="snížená",J416,0)</f>
        <v>0</v>
      </c>
      <c r="BG416" s="203">
        <f>IF(N416="zákl. přenesená",J416,0)</f>
        <v>0</v>
      </c>
      <c r="BH416" s="203">
        <f>IF(N416="sníž. přenesená",J416,0)</f>
        <v>0</v>
      </c>
      <c r="BI416" s="203">
        <f>IF(N416="nulová",J416,0)</f>
        <v>0</v>
      </c>
      <c r="BJ416" s="24" t="s">
        <v>24</v>
      </c>
      <c r="BK416" s="203">
        <f>ROUND(I416*H416,2)</f>
        <v>0</v>
      </c>
      <c r="BL416" s="24" t="s">
        <v>185</v>
      </c>
      <c r="BM416" s="24" t="s">
        <v>868</v>
      </c>
    </row>
    <row r="417" s="1" customFormat="1" ht="25.5" customHeight="1">
      <c r="B417" s="47"/>
      <c r="C417" s="192" t="s">
        <v>362</v>
      </c>
      <c r="D417" s="192" t="s">
        <v>156</v>
      </c>
      <c r="E417" s="193" t="s">
        <v>906</v>
      </c>
      <c r="F417" s="194" t="s">
        <v>907</v>
      </c>
      <c r="G417" s="195" t="s">
        <v>159</v>
      </c>
      <c r="H417" s="196">
        <v>135</v>
      </c>
      <c r="I417" s="197"/>
      <c r="J417" s="198">
        <f>ROUND(I417*H417,2)</f>
        <v>0</v>
      </c>
      <c r="K417" s="194" t="s">
        <v>397</v>
      </c>
      <c r="L417" s="73"/>
      <c r="M417" s="199" t="s">
        <v>37</v>
      </c>
      <c r="N417" s="200" t="s">
        <v>53</v>
      </c>
      <c r="O417" s="48"/>
      <c r="P417" s="201">
        <f>O417*H417</f>
        <v>0</v>
      </c>
      <c r="Q417" s="201">
        <v>0</v>
      </c>
      <c r="R417" s="201">
        <f>Q417*H417</f>
        <v>0</v>
      </c>
      <c r="S417" s="201">
        <v>0</v>
      </c>
      <c r="T417" s="202">
        <f>S417*H417</f>
        <v>0</v>
      </c>
      <c r="AR417" s="24" t="s">
        <v>185</v>
      </c>
      <c r="AT417" s="24" t="s">
        <v>156</v>
      </c>
      <c r="AU417" s="24" t="s">
        <v>91</v>
      </c>
      <c r="AY417" s="24" t="s">
        <v>162</v>
      </c>
      <c r="BE417" s="203">
        <f>IF(N417="základní",J417,0)</f>
        <v>0</v>
      </c>
      <c r="BF417" s="203">
        <f>IF(N417="snížená",J417,0)</f>
        <v>0</v>
      </c>
      <c r="BG417" s="203">
        <f>IF(N417="zákl. přenesená",J417,0)</f>
        <v>0</v>
      </c>
      <c r="BH417" s="203">
        <f>IF(N417="sníž. přenesená",J417,0)</f>
        <v>0</v>
      </c>
      <c r="BI417" s="203">
        <f>IF(N417="nulová",J417,0)</f>
        <v>0</v>
      </c>
      <c r="BJ417" s="24" t="s">
        <v>24</v>
      </c>
      <c r="BK417" s="203">
        <f>ROUND(I417*H417,2)</f>
        <v>0</v>
      </c>
      <c r="BL417" s="24" t="s">
        <v>185</v>
      </c>
      <c r="BM417" s="24" t="s">
        <v>871</v>
      </c>
    </row>
    <row r="418" s="1" customFormat="1" ht="25.5" customHeight="1">
      <c r="B418" s="47"/>
      <c r="C418" s="192" t="s">
        <v>872</v>
      </c>
      <c r="D418" s="192" t="s">
        <v>156</v>
      </c>
      <c r="E418" s="193" t="s">
        <v>915</v>
      </c>
      <c r="F418" s="194" t="s">
        <v>916</v>
      </c>
      <c r="G418" s="195" t="s">
        <v>207</v>
      </c>
      <c r="H418" s="196">
        <v>9.75</v>
      </c>
      <c r="I418" s="197"/>
      <c r="J418" s="198">
        <f>ROUND(I418*H418,2)</f>
        <v>0</v>
      </c>
      <c r="K418" s="194" t="s">
        <v>397</v>
      </c>
      <c r="L418" s="73"/>
      <c r="M418" s="199" t="s">
        <v>37</v>
      </c>
      <c r="N418" s="200" t="s">
        <v>53</v>
      </c>
      <c r="O418" s="48"/>
      <c r="P418" s="201">
        <f>O418*H418</f>
        <v>0</v>
      </c>
      <c r="Q418" s="201">
        <v>0</v>
      </c>
      <c r="R418" s="201">
        <f>Q418*H418</f>
        <v>0</v>
      </c>
      <c r="S418" s="201">
        <v>0</v>
      </c>
      <c r="T418" s="202">
        <f>S418*H418</f>
        <v>0</v>
      </c>
      <c r="AR418" s="24" t="s">
        <v>185</v>
      </c>
      <c r="AT418" s="24" t="s">
        <v>156</v>
      </c>
      <c r="AU418" s="24" t="s">
        <v>91</v>
      </c>
      <c r="AY418" s="24" t="s">
        <v>162</v>
      </c>
      <c r="BE418" s="203">
        <f>IF(N418="základní",J418,0)</f>
        <v>0</v>
      </c>
      <c r="BF418" s="203">
        <f>IF(N418="snížená",J418,0)</f>
        <v>0</v>
      </c>
      <c r="BG418" s="203">
        <f>IF(N418="zákl. přenesená",J418,0)</f>
        <v>0</v>
      </c>
      <c r="BH418" s="203">
        <f>IF(N418="sníž. přenesená",J418,0)</f>
        <v>0</v>
      </c>
      <c r="BI418" s="203">
        <f>IF(N418="nulová",J418,0)</f>
        <v>0</v>
      </c>
      <c r="BJ418" s="24" t="s">
        <v>24</v>
      </c>
      <c r="BK418" s="203">
        <f>ROUND(I418*H418,2)</f>
        <v>0</v>
      </c>
      <c r="BL418" s="24" t="s">
        <v>185</v>
      </c>
      <c r="BM418" s="24" t="s">
        <v>875</v>
      </c>
    </row>
    <row r="419" s="1" customFormat="1" ht="16.5" customHeight="1">
      <c r="B419" s="47"/>
      <c r="C419" s="192" t="s">
        <v>602</v>
      </c>
      <c r="D419" s="192" t="s">
        <v>156</v>
      </c>
      <c r="E419" s="193" t="s">
        <v>920</v>
      </c>
      <c r="F419" s="194" t="s">
        <v>921</v>
      </c>
      <c r="G419" s="195" t="s">
        <v>207</v>
      </c>
      <c r="H419" s="196">
        <v>28</v>
      </c>
      <c r="I419" s="197"/>
      <c r="J419" s="198">
        <f>ROUND(I419*H419,2)</f>
        <v>0</v>
      </c>
      <c r="K419" s="194" t="s">
        <v>397</v>
      </c>
      <c r="L419" s="73"/>
      <c r="M419" s="199" t="s">
        <v>37</v>
      </c>
      <c r="N419" s="200" t="s">
        <v>53</v>
      </c>
      <c r="O419" s="48"/>
      <c r="P419" s="201">
        <f>O419*H419</f>
        <v>0</v>
      </c>
      <c r="Q419" s="201">
        <v>0</v>
      </c>
      <c r="R419" s="201">
        <f>Q419*H419</f>
        <v>0</v>
      </c>
      <c r="S419" s="201">
        <v>0</v>
      </c>
      <c r="T419" s="202">
        <f>S419*H419</f>
        <v>0</v>
      </c>
      <c r="AR419" s="24" t="s">
        <v>185</v>
      </c>
      <c r="AT419" s="24" t="s">
        <v>156</v>
      </c>
      <c r="AU419" s="24" t="s">
        <v>91</v>
      </c>
      <c r="AY419" s="24" t="s">
        <v>162</v>
      </c>
      <c r="BE419" s="203">
        <f>IF(N419="základní",J419,0)</f>
        <v>0</v>
      </c>
      <c r="BF419" s="203">
        <f>IF(N419="snížená",J419,0)</f>
        <v>0</v>
      </c>
      <c r="BG419" s="203">
        <f>IF(N419="zákl. přenesená",J419,0)</f>
        <v>0</v>
      </c>
      <c r="BH419" s="203">
        <f>IF(N419="sníž. přenesená",J419,0)</f>
        <v>0</v>
      </c>
      <c r="BI419" s="203">
        <f>IF(N419="nulová",J419,0)</f>
        <v>0</v>
      </c>
      <c r="BJ419" s="24" t="s">
        <v>24</v>
      </c>
      <c r="BK419" s="203">
        <f>ROUND(I419*H419,2)</f>
        <v>0</v>
      </c>
      <c r="BL419" s="24" t="s">
        <v>185</v>
      </c>
      <c r="BM419" s="24" t="s">
        <v>881</v>
      </c>
    </row>
    <row r="420" s="1" customFormat="1" ht="25.5" customHeight="1">
      <c r="B420" s="47"/>
      <c r="C420" s="192" t="s">
        <v>878</v>
      </c>
      <c r="D420" s="192" t="s">
        <v>156</v>
      </c>
      <c r="E420" s="193" t="s">
        <v>926</v>
      </c>
      <c r="F420" s="194" t="s">
        <v>927</v>
      </c>
      <c r="G420" s="195" t="s">
        <v>207</v>
      </c>
      <c r="H420" s="196">
        <v>6.2999999999999998</v>
      </c>
      <c r="I420" s="197"/>
      <c r="J420" s="198">
        <f>ROUND(I420*H420,2)</f>
        <v>0</v>
      </c>
      <c r="K420" s="194" t="s">
        <v>397</v>
      </c>
      <c r="L420" s="73"/>
      <c r="M420" s="199" t="s">
        <v>37</v>
      </c>
      <c r="N420" s="200" t="s">
        <v>53</v>
      </c>
      <c r="O420" s="48"/>
      <c r="P420" s="201">
        <f>O420*H420</f>
        <v>0</v>
      </c>
      <c r="Q420" s="201">
        <v>0</v>
      </c>
      <c r="R420" s="201">
        <f>Q420*H420</f>
        <v>0</v>
      </c>
      <c r="S420" s="201">
        <v>0</v>
      </c>
      <c r="T420" s="202">
        <f>S420*H420</f>
        <v>0</v>
      </c>
      <c r="AR420" s="24" t="s">
        <v>185</v>
      </c>
      <c r="AT420" s="24" t="s">
        <v>156</v>
      </c>
      <c r="AU420" s="24" t="s">
        <v>91</v>
      </c>
      <c r="AY420" s="24" t="s">
        <v>162</v>
      </c>
      <c r="BE420" s="203">
        <f>IF(N420="základní",J420,0)</f>
        <v>0</v>
      </c>
      <c r="BF420" s="203">
        <f>IF(N420="snížená",J420,0)</f>
        <v>0</v>
      </c>
      <c r="BG420" s="203">
        <f>IF(N420="zákl. přenesená",J420,0)</f>
        <v>0</v>
      </c>
      <c r="BH420" s="203">
        <f>IF(N420="sníž. přenesená",J420,0)</f>
        <v>0</v>
      </c>
      <c r="BI420" s="203">
        <f>IF(N420="nulová",J420,0)</f>
        <v>0</v>
      </c>
      <c r="BJ420" s="24" t="s">
        <v>24</v>
      </c>
      <c r="BK420" s="203">
        <f>ROUND(I420*H420,2)</f>
        <v>0</v>
      </c>
      <c r="BL420" s="24" t="s">
        <v>185</v>
      </c>
      <c r="BM420" s="24" t="s">
        <v>886</v>
      </c>
    </row>
    <row r="421" s="11" customFormat="1">
      <c r="B421" s="248"/>
      <c r="C421" s="249"/>
      <c r="D421" s="250" t="s">
        <v>398</v>
      </c>
      <c r="E421" s="251" t="s">
        <v>37</v>
      </c>
      <c r="F421" s="252" t="s">
        <v>1506</v>
      </c>
      <c r="G421" s="249"/>
      <c r="H421" s="253">
        <v>6.2999999999999998</v>
      </c>
      <c r="I421" s="254"/>
      <c r="J421" s="249"/>
      <c r="K421" s="249"/>
      <c r="L421" s="255"/>
      <c r="M421" s="256"/>
      <c r="N421" s="257"/>
      <c r="O421" s="257"/>
      <c r="P421" s="257"/>
      <c r="Q421" s="257"/>
      <c r="R421" s="257"/>
      <c r="S421" s="257"/>
      <c r="T421" s="258"/>
      <c r="AT421" s="259" t="s">
        <v>398</v>
      </c>
      <c r="AU421" s="259" t="s">
        <v>91</v>
      </c>
      <c r="AV421" s="11" t="s">
        <v>91</v>
      </c>
      <c r="AW421" s="11" t="s">
        <v>45</v>
      </c>
      <c r="AX421" s="11" t="s">
        <v>82</v>
      </c>
      <c r="AY421" s="259" t="s">
        <v>162</v>
      </c>
    </row>
    <row r="422" s="12" customFormat="1">
      <c r="B422" s="260"/>
      <c r="C422" s="261"/>
      <c r="D422" s="250" t="s">
        <v>398</v>
      </c>
      <c r="E422" s="262" t="s">
        <v>37</v>
      </c>
      <c r="F422" s="263" t="s">
        <v>401</v>
      </c>
      <c r="G422" s="261"/>
      <c r="H422" s="264">
        <v>6.2999999999999998</v>
      </c>
      <c r="I422" s="265"/>
      <c r="J422" s="261"/>
      <c r="K422" s="261"/>
      <c r="L422" s="266"/>
      <c r="M422" s="267"/>
      <c r="N422" s="268"/>
      <c r="O422" s="268"/>
      <c r="P422" s="268"/>
      <c r="Q422" s="268"/>
      <c r="R422" s="268"/>
      <c r="S422" s="268"/>
      <c r="T422" s="269"/>
      <c r="AT422" s="270" t="s">
        <v>398</v>
      </c>
      <c r="AU422" s="270" t="s">
        <v>91</v>
      </c>
      <c r="AV422" s="12" t="s">
        <v>161</v>
      </c>
      <c r="AW422" s="12" t="s">
        <v>45</v>
      </c>
      <c r="AX422" s="12" t="s">
        <v>24</v>
      </c>
      <c r="AY422" s="270" t="s">
        <v>162</v>
      </c>
    </row>
    <row r="423" s="1" customFormat="1" ht="16.5" customHeight="1">
      <c r="B423" s="47"/>
      <c r="C423" s="192" t="s">
        <v>607</v>
      </c>
      <c r="D423" s="192" t="s">
        <v>156</v>
      </c>
      <c r="E423" s="193" t="s">
        <v>1507</v>
      </c>
      <c r="F423" s="194" t="s">
        <v>1508</v>
      </c>
      <c r="G423" s="195" t="s">
        <v>207</v>
      </c>
      <c r="H423" s="196">
        <v>25</v>
      </c>
      <c r="I423" s="197"/>
      <c r="J423" s="198">
        <f>ROUND(I423*H423,2)</f>
        <v>0</v>
      </c>
      <c r="K423" s="194" t="s">
        <v>397</v>
      </c>
      <c r="L423" s="73"/>
      <c r="M423" s="199" t="s">
        <v>37</v>
      </c>
      <c r="N423" s="200" t="s">
        <v>53</v>
      </c>
      <c r="O423" s="48"/>
      <c r="P423" s="201">
        <f>O423*H423</f>
        <v>0</v>
      </c>
      <c r="Q423" s="201">
        <v>0</v>
      </c>
      <c r="R423" s="201">
        <f>Q423*H423</f>
        <v>0</v>
      </c>
      <c r="S423" s="201">
        <v>0</v>
      </c>
      <c r="T423" s="202">
        <f>S423*H423</f>
        <v>0</v>
      </c>
      <c r="AR423" s="24" t="s">
        <v>185</v>
      </c>
      <c r="AT423" s="24" t="s">
        <v>156</v>
      </c>
      <c r="AU423" s="24" t="s">
        <v>91</v>
      </c>
      <c r="AY423" s="24" t="s">
        <v>162</v>
      </c>
      <c r="BE423" s="203">
        <f>IF(N423="základní",J423,0)</f>
        <v>0</v>
      </c>
      <c r="BF423" s="203">
        <f>IF(N423="snížená",J423,0)</f>
        <v>0</v>
      </c>
      <c r="BG423" s="203">
        <f>IF(N423="zákl. přenesená",J423,0)</f>
        <v>0</v>
      </c>
      <c r="BH423" s="203">
        <f>IF(N423="sníž. přenesená",J423,0)</f>
        <v>0</v>
      </c>
      <c r="BI423" s="203">
        <f>IF(N423="nulová",J423,0)</f>
        <v>0</v>
      </c>
      <c r="BJ423" s="24" t="s">
        <v>24</v>
      </c>
      <c r="BK423" s="203">
        <f>ROUND(I423*H423,2)</f>
        <v>0</v>
      </c>
      <c r="BL423" s="24" t="s">
        <v>185</v>
      </c>
      <c r="BM423" s="24" t="s">
        <v>891</v>
      </c>
    </row>
    <row r="424" s="1" customFormat="1" ht="25.5" customHeight="1">
      <c r="B424" s="47"/>
      <c r="C424" s="192" t="s">
        <v>888</v>
      </c>
      <c r="D424" s="192" t="s">
        <v>156</v>
      </c>
      <c r="E424" s="193" t="s">
        <v>937</v>
      </c>
      <c r="F424" s="194" t="s">
        <v>938</v>
      </c>
      <c r="G424" s="195" t="s">
        <v>344</v>
      </c>
      <c r="H424" s="196">
        <v>4</v>
      </c>
      <c r="I424" s="197"/>
      <c r="J424" s="198">
        <f>ROUND(I424*H424,2)</f>
        <v>0</v>
      </c>
      <c r="K424" s="194" t="s">
        <v>397</v>
      </c>
      <c r="L424" s="73"/>
      <c r="M424" s="199" t="s">
        <v>37</v>
      </c>
      <c r="N424" s="200" t="s">
        <v>53</v>
      </c>
      <c r="O424" s="48"/>
      <c r="P424" s="201">
        <f>O424*H424</f>
        <v>0</v>
      </c>
      <c r="Q424" s="201">
        <v>0</v>
      </c>
      <c r="R424" s="201">
        <f>Q424*H424</f>
        <v>0</v>
      </c>
      <c r="S424" s="201">
        <v>0</v>
      </c>
      <c r="T424" s="202">
        <f>S424*H424</f>
        <v>0</v>
      </c>
      <c r="AR424" s="24" t="s">
        <v>185</v>
      </c>
      <c r="AT424" s="24" t="s">
        <v>156</v>
      </c>
      <c r="AU424" s="24" t="s">
        <v>91</v>
      </c>
      <c r="AY424" s="24" t="s">
        <v>162</v>
      </c>
      <c r="BE424" s="203">
        <f>IF(N424="základní",J424,0)</f>
        <v>0</v>
      </c>
      <c r="BF424" s="203">
        <f>IF(N424="snížená",J424,0)</f>
        <v>0</v>
      </c>
      <c r="BG424" s="203">
        <f>IF(N424="zákl. přenesená",J424,0)</f>
        <v>0</v>
      </c>
      <c r="BH424" s="203">
        <f>IF(N424="sníž. přenesená",J424,0)</f>
        <v>0</v>
      </c>
      <c r="BI424" s="203">
        <f>IF(N424="nulová",J424,0)</f>
        <v>0</v>
      </c>
      <c r="BJ424" s="24" t="s">
        <v>24</v>
      </c>
      <c r="BK424" s="203">
        <f>ROUND(I424*H424,2)</f>
        <v>0</v>
      </c>
      <c r="BL424" s="24" t="s">
        <v>185</v>
      </c>
      <c r="BM424" s="24" t="s">
        <v>895</v>
      </c>
    </row>
    <row r="425" s="1" customFormat="1" ht="25.5" customHeight="1">
      <c r="B425" s="47"/>
      <c r="C425" s="192" t="s">
        <v>367</v>
      </c>
      <c r="D425" s="192" t="s">
        <v>156</v>
      </c>
      <c r="E425" s="193" t="s">
        <v>940</v>
      </c>
      <c r="F425" s="194" t="s">
        <v>941</v>
      </c>
      <c r="G425" s="195" t="s">
        <v>207</v>
      </c>
      <c r="H425" s="196">
        <v>14</v>
      </c>
      <c r="I425" s="197"/>
      <c r="J425" s="198">
        <f>ROUND(I425*H425,2)</f>
        <v>0</v>
      </c>
      <c r="K425" s="194" t="s">
        <v>397</v>
      </c>
      <c r="L425" s="73"/>
      <c r="M425" s="199" t="s">
        <v>37</v>
      </c>
      <c r="N425" s="200" t="s">
        <v>53</v>
      </c>
      <c r="O425" s="48"/>
      <c r="P425" s="201">
        <f>O425*H425</f>
        <v>0</v>
      </c>
      <c r="Q425" s="201">
        <v>0</v>
      </c>
      <c r="R425" s="201">
        <f>Q425*H425</f>
        <v>0</v>
      </c>
      <c r="S425" s="201">
        <v>0</v>
      </c>
      <c r="T425" s="202">
        <f>S425*H425</f>
        <v>0</v>
      </c>
      <c r="AR425" s="24" t="s">
        <v>185</v>
      </c>
      <c r="AT425" s="24" t="s">
        <v>156</v>
      </c>
      <c r="AU425" s="24" t="s">
        <v>91</v>
      </c>
      <c r="AY425" s="24" t="s">
        <v>162</v>
      </c>
      <c r="BE425" s="203">
        <f>IF(N425="základní",J425,0)</f>
        <v>0</v>
      </c>
      <c r="BF425" s="203">
        <f>IF(N425="snížená",J425,0)</f>
        <v>0</v>
      </c>
      <c r="BG425" s="203">
        <f>IF(N425="zákl. přenesená",J425,0)</f>
        <v>0</v>
      </c>
      <c r="BH425" s="203">
        <f>IF(N425="sníž. přenesená",J425,0)</f>
        <v>0</v>
      </c>
      <c r="BI425" s="203">
        <f>IF(N425="nulová",J425,0)</f>
        <v>0</v>
      </c>
      <c r="BJ425" s="24" t="s">
        <v>24</v>
      </c>
      <c r="BK425" s="203">
        <f>ROUND(I425*H425,2)</f>
        <v>0</v>
      </c>
      <c r="BL425" s="24" t="s">
        <v>185</v>
      </c>
      <c r="BM425" s="24" t="s">
        <v>899</v>
      </c>
    </row>
    <row r="426" s="1" customFormat="1" ht="16.5" customHeight="1">
      <c r="B426" s="47"/>
      <c r="C426" s="192" t="s">
        <v>896</v>
      </c>
      <c r="D426" s="192" t="s">
        <v>156</v>
      </c>
      <c r="E426" s="193" t="s">
        <v>946</v>
      </c>
      <c r="F426" s="194" t="s">
        <v>947</v>
      </c>
      <c r="G426" s="195" t="s">
        <v>196</v>
      </c>
      <c r="H426" s="196">
        <v>1.3600000000000001</v>
      </c>
      <c r="I426" s="197"/>
      <c r="J426" s="198">
        <f>ROUND(I426*H426,2)</f>
        <v>0</v>
      </c>
      <c r="K426" s="194" t="s">
        <v>397</v>
      </c>
      <c r="L426" s="73"/>
      <c r="M426" s="199" t="s">
        <v>37</v>
      </c>
      <c r="N426" s="200" t="s">
        <v>53</v>
      </c>
      <c r="O426" s="48"/>
      <c r="P426" s="201">
        <f>O426*H426</f>
        <v>0</v>
      </c>
      <c r="Q426" s="201">
        <v>0</v>
      </c>
      <c r="R426" s="201">
        <f>Q426*H426</f>
        <v>0</v>
      </c>
      <c r="S426" s="201">
        <v>0</v>
      </c>
      <c r="T426" s="202">
        <f>S426*H426</f>
        <v>0</v>
      </c>
      <c r="AR426" s="24" t="s">
        <v>185</v>
      </c>
      <c r="AT426" s="24" t="s">
        <v>156</v>
      </c>
      <c r="AU426" s="24" t="s">
        <v>91</v>
      </c>
      <c r="AY426" s="24" t="s">
        <v>162</v>
      </c>
      <c r="BE426" s="203">
        <f>IF(N426="základní",J426,0)</f>
        <v>0</v>
      </c>
      <c r="BF426" s="203">
        <f>IF(N426="snížená",J426,0)</f>
        <v>0</v>
      </c>
      <c r="BG426" s="203">
        <f>IF(N426="zákl. přenesená",J426,0)</f>
        <v>0</v>
      </c>
      <c r="BH426" s="203">
        <f>IF(N426="sníž. přenesená",J426,0)</f>
        <v>0</v>
      </c>
      <c r="BI426" s="203">
        <f>IF(N426="nulová",J426,0)</f>
        <v>0</v>
      </c>
      <c r="BJ426" s="24" t="s">
        <v>24</v>
      </c>
      <c r="BK426" s="203">
        <f>ROUND(I426*H426,2)</f>
        <v>0</v>
      </c>
      <c r="BL426" s="24" t="s">
        <v>185</v>
      </c>
      <c r="BM426" s="24" t="s">
        <v>902</v>
      </c>
    </row>
    <row r="427" s="10" customFormat="1" ht="29.88" customHeight="1">
      <c r="B427" s="232"/>
      <c r="C427" s="233"/>
      <c r="D427" s="234" t="s">
        <v>81</v>
      </c>
      <c r="E427" s="246" t="s">
        <v>949</v>
      </c>
      <c r="F427" s="246" t="s">
        <v>950</v>
      </c>
      <c r="G427" s="233"/>
      <c r="H427" s="233"/>
      <c r="I427" s="236"/>
      <c r="J427" s="247">
        <f>BK427</f>
        <v>0</v>
      </c>
      <c r="K427" s="233"/>
      <c r="L427" s="238"/>
      <c r="M427" s="239"/>
      <c r="N427" s="240"/>
      <c r="O427" s="240"/>
      <c r="P427" s="241">
        <f>SUM(P428:P451)</f>
        <v>0</v>
      </c>
      <c r="Q427" s="240"/>
      <c r="R427" s="241">
        <f>SUM(R428:R451)</f>
        <v>0</v>
      </c>
      <c r="S427" s="240"/>
      <c r="T427" s="242">
        <f>SUM(T428:T451)</f>
        <v>0</v>
      </c>
      <c r="AR427" s="243" t="s">
        <v>91</v>
      </c>
      <c r="AT427" s="244" t="s">
        <v>81</v>
      </c>
      <c r="AU427" s="244" t="s">
        <v>24</v>
      </c>
      <c r="AY427" s="243" t="s">
        <v>162</v>
      </c>
      <c r="BK427" s="245">
        <f>SUM(BK428:BK451)</f>
        <v>0</v>
      </c>
    </row>
    <row r="428" s="1" customFormat="1" ht="25.5" customHeight="1">
      <c r="B428" s="47"/>
      <c r="C428" s="192" t="s">
        <v>615</v>
      </c>
      <c r="D428" s="192" t="s">
        <v>156</v>
      </c>
      <c r="E428" s="193" t="s">
        <v>979</v>
      </c>
      <c r="F428" s="194" t="s">
        <v>980</v>
      </c>
      <c r="G428" s="195" t="s">
        <v>159</v>
      </c>
      <c r="H428" s="196">
        <v>1.5</v>
      </c>
      <c r="I428" s="197"/>
      <c r="J428" s="198">
        <f>ROUND(I428*H428,2)</f>
        <v>0</v>
      </c>
      <c r="K428" s="194" t="s">
        <v>397</v>
      </c>
      <c r="L428" s="73"/>
      <c r="M428" s="199" t="s">
        <v>37</v>
      </c>
      <c r="N428" s="200" t="s">
        <v>53</v>
      </c>
      <c r="O428" s="48"/>
      <c r="P428" s="201">
        <f>O428*H428</f>
        <v>0</v>
      </c>
      <c r="Q428" s="201">
        <v>0</v>
      </c>
      <c r="R428" s="201">
        <f>Q428*H428</f>
        <v>0</v>
      </c>
      <c r="S428" s="201">
        <v>0</v>
      </c>
      <c r="T428" s="202">
        <f>S428*H428</f>
        <v>0</v>
      </c>
      <c r="AR428" s="24" t="s">
        <v>185</v>
      </c>
      <c r="AT428" s="24" t="s">
        <v>156</v>
      </c>
      <c r="AU428" s="24" t="s">
        <v>91</v>
      </c>
      <c r="AY428" s="24" t="s">
        <v>162</v>
      </c>
      <c r="BE428" s="203">
        <f>IF(N428="základní",J428,0)</f>
        <v>0</v>
      </c>
      <c r="BF428" s="203">
        <f>IF(N428="snížená",J428,0)</f>
        <v>0</v>
      </c>
      <c r="BG428" s="203">
        <f>IF(N428="zákl. přenesená",J428,0)</f>
        <v>0</v>
      </c>
      <c r="BH428" s="203">
        <f>IF(N428="sníž. přenesená",J428,0)</f>
        <v>0</v>
      </c>
      <c r="BI428" s="203">
        <f>IF(N428="nulová",J428,0)</f>
        <v>0</v>
      </c>
      <c r="BJ428" s="24" t="s">
        <v>24</v>
      </c>
      <c r="BK428" s="203">
        <f>ROUND(I428*H428,2)</f>
        <v>0</v>
      </c>
      <c r="BL428" s="24" t="s">
        <v>185</v>
      </c>
      <c r="BM428" s="24" t="s">
        <v>908</v>
      </c>
    </row>
    <row r="429" s="11" customFormat="1">
      <c r="B429" s="248"/>
      <c r="C429" s="249"/>
      <c r="D429" s="250" t="s">
        <v>398</v>
      </c>
      <c r="E429" s="251" t="s">
        <v>37</v>
      </c>
      <c r="F429" s="252" t="s">
        <v>1509</v>
      </c>
      <c r="G429" s="249"/>
      <c r="H429" s="253">
        <v>1.5</v>
      </c>
      <c r="I429" s="254"/>
      <c r="J429" s="249"/>
      <c r="K429" s="249"/>
      <c r="L429" s="255"/>
      <c r="M429" s="256"/>
      <c r="N429" s="257"/>
      <c r="O429" s="257"/>
      <c r="P429" s="257"/>
      <c r="Q429" s="257"/>
      <c r="R429" s="257"/>
      <c r="S429" s="257"/>
      <c r="T429" s="258"/>
      <c r="AT429" s="259" t="s">
        <v>398</v>
      </c>
      <c r="AU429" s="259" t="s">
        <v>91</v>
      </c>
      <c r="AV429" s="11" t="s">
        <v>91</v>
      </c>
      <c r="AW429" s="11" t="s">
        <v>45</v>
      </c>
      <c r="AX429" s="11" t="s">
        <v>82</v>
      </c>
      <c r="AY429" s="259" t="s">
        <v>162</v>
      </c>
    </row>
    <row r="430" s="12" customFormat="1">
      <c r="B430" s="260"/>
      <c r="C430" s="261"/>
      <c r="D430" s="250" t="s">
        <v>398</v>
      </c>
      <c r="E430" s="262" t="s">
        <v>37</v>
      </c>
      <c r="F430" s="263" t="s">
        <v>401</v>
      </c>
      <c r="G430" s="261"/>
      <c r="H430" s="264">
        <v>1.5</v>
      </c>
      <c r="I430" s="265"/>
      <c r="J430" s="261"/>
      <c r="K430" s="261"/>
      <c r="L430" s="266"/>
      <c r="M430" s="267"/>
      <c r="N430" s="268"/>
      <c r="O430" s="268"/>
      <c r="P430" s="268"/>
      <c r="Q430" s="268"/>
      <c r="R430" s="268"/>
      <c r="S430" s="268"/>
      <c r="T430" s="269"/>
      <c r="AT430" s="270" t="s">
        <v>398</v>
      </c>
      <c r="AU430" s="270" t="s">
        <v>91</v>
      </c>
      <c r="AV430" s="12" t="s">
        <v>161</v>
      </c>
      <c r="AW430" s="12" t="s">
        <v>45</v>
      </c>
      <c r="AX430" s="12" t="s">
        <v>24</v>
      </c>
      <c r="AY430" s="270" t="s">
        <v>162</v>
      </c>
    </row>
    <row r="431" s="1" customFormat="1" ht="16.5" customHeight="1">
      <c r="B431" s="47"/>
      <c r="C431" s="204" t="s">
        <v>905</v>
      </c>
      <c r="D431" s="204" t="s">
        <v>261</v>
      </c>
      <c r="E431" s="205" t="s">
        <v>1510</v>
      </c>
      <c r="F431" s="206" t="s">
        <v>1511</v>
      </c>
      <c r="G431" s="207" t="s">
        <v>344</v>
      </c>
      <c r="H431" s="208">
        <v>1</v>
      </c>
      <c r="I431" s="209"/>
      <c r="J431" s="210">
        <f>ROUND(I431*H431,2)</f>
        <v>0</v>
      </c>
      <c r="K431" s="206" t="s">
        <v>397</v>
      </c>
      <c r="L431" s="211"/>
      <c r="M431" s="212" t="s">
        <v>37</v>
      </c>
      <c r="N431" s="213" t="s">
        <v>53</v>
      </c>
      <c r="O431" s="48"/>
      <c r="P431" s="201">
        <f>O431*H431</f>
        <v>0</v>
      </c>
      <c r="Q431" s="201">
        <v>0</v>
      </c>
      <c r="R431" s="201">
        <f>Q431*H431</f>
        <v>0</v>
      </c>
      <c r="S431" s="201">
        <v>0</v>
      </c>
      <c r="T431" s="202">
        <f>S431*H431</f>
        <v>0</v>
      </c>
      <c r="AR431" s="24" t="s">
        <v>214</v>
      </c>
      <c r="AT431" s="24" t="s">
        <v>261</v>
      </c>
      <c r="AU431" s="24" t="s">
        <v>91</v>
      </c>
      <c r="AY431" s="24" t="s">
        <v>162</v>
      </c>
      <c r="BE431" s="203">
        <f>IF(N431="základní",J431,0)</f>
        <v>0</v>
      </c>
      <c r="BF431" s="203">
        <f>IF(N431="snížená",J431,0)</f>
        <v>0</v>
      </c>
      <c r="BG431" s="203">
        <f>IF(N431="zákl. přenesená",J431,0)</f>
        <v>0</v>
      </c>
      <c r="BH431" s="203">
        <f>IF(N431="sníž. přenesená",J431,0)</f>
        <v>0</v>
      </c>
      <c r="BI431" s="203">
        <f>IF(N431="nulová",J431,0)</f>
        <v>0</v>
      </c>
      <c r="BJ431" s="24" t="s">
        <v>24</v>
      </c>
      <c r="BK431" s="203">
        <f>ROUND(I431*H431,2)</f>
        <v>0</v>
      </c>
      <c r="BL431" s="24" t="s">
        <v>185</v>
      </c>
      <c r="BM431" s="24" t="s">
        <v>913</v>
      </c>
    </row>
    <row r="432" s="1" customFormat="1" ht="25.5" customHeight="1">
      <c r="B432" s="47"/>
      <c r="C432" s="192" t="s">
        <v>621</v>
      </c>
      <c r="D432" s="192" t="s">
        <v>156</v>
      </c>
      <c r="E432" s="193" t="s">
        <v>994</v>
      </c>
      <c r="F432" s="194" t="s">
        <v>995</v>
      </c>
      <c r="G432" s="195" t="s">
        <v>159</v>
      </c>
      <c r="H432" s="196">
        <v>5.25</v>
      </c>
      <c r="I432" s="197"/>
      <c r="J432" s="198">
        <f>ROUND(I432*H432,2)</f>
        <v>0</v>
      </c>
      <c r="K432" s="194" t="s">
        <v>397</v>
      </c>
      <c r="L432" s="73"/>
      <c r="M432" s="199" t="s">
        <v>37</v>
      </c>
      <c r="N432" s="200" t="s">
        <v>53</v>
      </c>
      <c r="O432" s="48"/>
      <c r="P432" s="201">
        <f>O432*H432</f>
        <v>0</v>
      </c>
      <c r="Q432" s="201">
        <v>0</v>
      </c>
      <c r="R432" s="201">
        <f>Q432*H432</f>
        <v>0</v>
      </c>
      <c r="S432" s="201">
        <v>0</v>
      </c>
      <c r="T432" s="202">
        <f>S432*H432</f>
        <v>0</v>
      </c>
      <c r="AR432" s="24" t="s">
        <v>185</v>
      </c>
      <c r="AT432" s="24" t="s">
        <v>156</v>
      </c>
      <c r="AU432" s="24" t="s">
        <v>91</v>
      </c>
      <c r="AY432" s="24" t="s">
        <v>162</v>
      </c>
      <c r="BE432" s="203">
        <f>IF(N432="základní",J432,0)</f>
        <v>0</v>
      </c>
      <c r="BF432" s="203">
        <f>IF(N432="snížená",J432,0)</f>
        <v>0</v>
      </c>
      <c r="BG432" s="203">
        <f>IF(N432="zákl. přenesená",J432,0)</f>
        <v>0</v>
      </c>
      <c r="BH432" s="203">
        <f>IF(N432="sníž. přenesená",J432,0)</f>
        <v>0</v>
      </c>
      <c r="BI432" s="203">
        <f>IF(N432="nulová",J432,0)</f>
        <v>0</v>
      </c>
      <c r="BJ432" s="24" t="s">
        <v>24</v>
      </c>
      <c r="BK432" s="203">
        <f>ROUND(I432*H432,2)</f>
        <v>0</v>
      </c>
      <c r="BL432" s="24" t="s">
        <v>185</v>
      </c>
      <c r="BM432" s="24" t="s">
        <v>917</v>
      </c>
    </row>
    <row r="433" s="11" customFormat="1">
      <c r="B433" s="248"/>
      <c r="C433" s="249"/>
      <c r="D433" s="250" t="s">
        <v>398</v>
      </c>
      <c r="E433" s="251" t="s">
        <v>37</v>
      </c>
      <c r="F433" s="252" t="s">
        <v>997</v>
      </c>
      <c r="G433" s="249"/>
      <c r="H433" s="253">
        <v>5.25</v>
      </c>
      <c r="I433" s="254"/>
      <c r="J433" s="249"/>
      <c r="K433" s="249"/>
      <c r="L433" s="255"/>
      <c r="M433" s="256"/>
      <c r="N433" s="257"/>
      <c r="O433" s="257"/>
      <c r="P433" s="257"/>
      <c r="Q433" s="257"/>
      <c r="R433" s="257"/>
      <c r="S433" s="257"/>
      <c r="T433" s="258"/>
      <c r="AT433" s="259" t="s">
        <v>398</v>
      </c>
      <c r="AU433" s="259" t="s">
        <v>91</v>
      </c>
      <c r="AV433" s="11" t="s">
        <v>91</v>
      </c>
      <c r="AW433" s="11" t="s">
        <v>45</v>
      </c>
      <c r="AX433" s="11" t="s">
        <v>82</v>
      </c>
      <c r="AY433" s="259" t="s">
        <v>162</v>
      </c>
    </row>
    <row r="434" s="12" customFormat="1">
      <c r="B434" s="260"/>
      <c r="C434" s="261"/>
      <c r="D434" s="250" t="s">
        <v>398</v>
      </c>
      <c r="E434" s="262" t="s">
        <v>37</v>
      </c>
      <c r="F434" s="263" t="s">
        <v>401</v>
      </c>
      <c r="G434" s="261"/>
      <c r="H434" s="264">
        <v>5.25</v>
      </c>
      <c r="I434" s="265"/>
      <c r="J434" s="261"/>
      <c r="K434" s="261"/>
      <c r="L434" s="266"/>
      <c r="M434" s="267"/>
      <c r="N434" s="268"/>
      <c r="O434" s="268"/>
      <c r="P434" s="268"/>
      <c r="Q434" s="268"/>
      <c r="R434" s="268"/>
      <c r="S434" s="268"/>
      <c r="T434" s="269"/>
      <c r="AT434" s="270" t="s">
        <v>398</v>
      </c>
      <c r="AU434" s="270" t="s">
        <v>91</v>
      </c>
      <c r="AV434" s="12" t="s">
        <v>161</v>
      </c>
      <c r="AW434" s="12" t="s">
        <v>45</v>
      </c>
      <c r="AX434" s="12" t="s">
        <v>24</v>
      </c>
      <c r="AY434" s="270" t="s">
        <v>162</v>
      </c>
    </row>
    <row r="435" s="1" customFormat="1" ht="25.5" customHeight="1">
      <c r="B435" s="47"/>
      <c r="C435" s="204" t="s">
        <v>914</v>
      </c>
      <c r="D435" s="204" t="s">
        <v>261</v>
      </c>
      <c r="E435" s="205" t="s">
        <v>1512</v>
      </c>
      <c r="F435" s="206" t="s">
        <v>1513</v>
      </c>
      <c r="G435" s="207" t="s">
        <v>344</v>
      </c>
      <c r="H435" s="208">
        <v>1</v>
      </c>
      <c r="I435" s="209"/>
      <c r="J435" s="210">
        <f>ROUND(I435*H435,2)</f>
        <v>0</v>
      </c>
      <c r="K435" s="206" t="s">
        <v>397</v>
      </c>
      <c r="L435" s="211"/>
      <c r="M435" s="212" t="s">
        <v>37</v>
      </c>
      <c r="N435" s="213" t="s">
        <v>53</v>
      </c>
      <c r="O435" s="48"/>
      <c r="P435" s="201">
        <f>O435*H435</f>
        <v>0</v>
      </c>
      <c r="Q435" s="201">
        <v>0</v>
      </c>
      <c r="R435" s="201">
        <f>Q435*H435</f>
        <v>0</v>
      </c>
      <c r="S435" s="201">
        <v>0</v>
      </c>
      <c r="T435" s="202">
        <f>S435*H435</f>
        <v>0</v>
      </c>
      <c r="AR435" s="24" t="s">
        <v>214</v>
      </c>
      <c r="AT435" s="24" t="s">
        <v>261</v>
      </c>
      <c r="AU435" s="24" t="s">
        <v>91</v>
      </c>
      <c r="AY435" s="24" t="s">
        <v>162</v>
      </c>
      <c r="BE435" s="203">
        <f>IF(N435="základní",J435,0)</f>
        <v>0</v>
      </c>
      <c r="BF435" s="203">
        <f>IF(N435="snížená",J435,0)</f>
        <v>0</v>
      </c>
      <c r="BG435" s="203">
        <f>IF(N435="zákl. přenesená",J435,0)</f>
        <v>0</v>
      </c>
      <c r="BH435" s="203">
        <f>IF(N435="sníž. přenesená",J435,0)</f>
        <v>0</v>
      </c>
      <c r="BI435" s="203">
        <f>IF(N435="nulová",J435,0)</f>
        <v>0</v>
      </c>
      <c r="BJ435" s="24" t="s">
        <v>24</v>
      </c>
      <c r="BK435" s="203">
        <f>ROUND(I435*H435,2)</f>
        <v>0</v>
      </c>
      <c r="BL435" s="24" t="s">
        <v>185</v>
      </c>
      <c r="BM435" s="24" t="s">
        <v>922</v>
      </c>
    </row>
    <row r="436" s="1" customFormat="1" ht="25.5" customHeight="1">
      <c r="B436" s="47"/>
      <c r="C436" s="204" t="s">
        <v>625</v>
      </c>
      <c r="D436" s="204" t="s">
        <v>261</v>
      </c>
      <c r="E436" s="205" t="s">
        <v>1514</v>
      </c>
      <c r="F436" s="206" t="s">
        <v>1515</v>
      </c>
      <c r="G436" s="207" t="s">
        <v>344</v>
      </c>
      <c r="H436" s="208">
        <v>1</v>
      </c>
      <c r="I436" s="209"/>
      <c r="J436" s="210">
        <f>ROUND(I436*H436,2)</f>
        <v>0</v>
      </c>
      <c r="K436" s="206" t="s">
        <v>397</v>
      </c>
      <c r="L436" s="211"/>
      <c r="M436" s="212" t="s">
        <v>37</v>
      </c>
      <c r="N436" s="213" t="s">
        <v>53</v>
      </c>
      <c r="O436" s="48"/>
      <c r="P436" s="201">
        <f>O436*H436</f>
        <v>0</v>
      </c>
      <c r="Q436" s="201">
        <v>0</v>
      </c>
      <c r="R436" s="201">
        <f>Q436*H436</f>
        <v>0</v>
      </c>
      <c r="S436" s="201">
        <v>0</v>
      </c>
      <c r="T436" s="202">
        <f>S436*H436</f>
        <v>0</v>
      </c>
      <c r="AR436" s="24" t="s">
        <v>214</v>
      </c>
      <c r="AT436" s="24" t="s">
        <v>261</v>
      </c>
      <c r="AU436" s="24" t="s">
        <v>91</v>
      </c>
      <c r="AY436" s="24" t="s">
        <v>162</v>
      </c>
      <c r="BE436" s="203">
        <f>IF(N436="základní",J436,0)</f>
        <v>0</v>
      </c>
      <c r="BF436" s="203">
        <f>IF(N436="snížená",J436,0)</f>
        <v>0</v>
      </c>
      <c r="BG436" s="203">
        <f>IF(N436="zákl. přenesená",J436,0)</f>
        <v>0</v>
      </c>
      <c r="BH436" s="203">
        <f>IF(N436="sníž. přenesená",J436,0)</f>
        <v>0</v>
      </c>
      <c r="BI436" s="203">
        <f>IF(N436="nulová",J436,0)</f>
        <v>0</v>
      </c>
      <c r="BJ436" s="24" t="s">
        <v>24</v>
      </c>
      <c r="BK436" s="203">
        <f>ROUND(I436*H436,2)</f>
        <v>0</v>
      </c>
      <c r="BL436" s="24" t="s">
        <v>185</v>
      </c>
      <c r="BM436" s="24" t="s">
        <v>928</v>
      </c>
    </row>
    <row r="437" s="1" customFormat="1" ht="16.5" customHeight="1">
      <c r="B437" s="47"/>
      <c r="C437" s="192" t="s">
        <v>925</v>
      </c>
      <c r="D437" s="192" t="s">
        <v>156</v>
      </c>
      <c r="E437" s="193" t="s">
        <v>1002</v>
      </c>
      <c r="F437" s="194" t="s">
        <v>1003</v>
      </c>
      <c r="G437" s="195" t="s">
        <v>344</v>
      </c>
      <c r="H437" s="196">
        <v>1</v>
      </c>
      <c r="I437" s="197"/>
      <c r="J437" s="198">
        <f>ROUND(I437*H437,2)</f>
        <v>0</v>
      </c>
      <c r="K437" s="194" t="s">
        <v>397</v>
      </c>
      <c r="L437" s="73"/>
      <c r="M437" s="199" t="s">
        <v>37</v>
      </c>
      <c r="N437" s="200" t="s">
        <v>53</v>
      </c>
      <c r="O437" s="48"/>
      <c r="P437" s="201">
        <f>O437*H437</f>
        <v>0</v>
      </c>
      <c r="Q437" s="201">
        <v>0</v>
      </c>
      <c r="R437" s="201">
        <f>Q437*H437</f>
        <v>0</v>
      </c>
      <c r="S437" s="201">
        <v>0</v>
      </c>
      <c r="T437" s="202">
        <f>S437*H437</f>
        <v>0</v>
      </c>
      <c r="AR437" s="24" t="s">
        <v>185</v>
      </c>
      <c r="AT437" s="24" t="s">
        <v>156</v>
      </c>
      <c r="AU437" s="24" t="s">
        <v>91</v>
      </c>
      <c r="AY437" s="24" t="s">
        <v>162</v>
      </c>
      <c r="BE437" s="203">
        <f>IF(N437="základní",J437,0)</f>
        <v>0</v>
      </c>
      <c r="BF437" s="203">
        <f>IF(N437="snížená",J437,0)</f>
        <v>0</v>
      </c>
      <c r="BG437" s="203">
        <f>IF(N437="zákl. přenesená",J437,0)</f>
        <v>0</v>
      </c>
      <c r="BH437" s="203">
        <f>IF(N437="sníž. přenesená",J437,0)</f>
        <v>0</v>
      </c>
      <c r="BI437" s="203">
        <f>IF(N437="nulová",J437,0)</f>
        <v>0</v>
      </c>
      <c r="BJ437" s="24" t="s">
        <v>24</v>
      </c>
      <c r="BK437" s="203">
        <f>ROUND(I437*H437,2)</f>
        <v>0</v>
      </c>
      <c r="BL437" s="24" t="s">
        <v>185</v>
      </c>
      <c r="BM437" s="24" t="s">
        <v>933</v>
      </c>
    </row>
    <row r="438" s="1" customFormat="1" ht="16.5" customHeight="1">
      <c r="B438" s="47"/>
      <c r="C438" s="204" t="s">
        <v>630</v>
      </c>
      <c r="D438" s="204" t="s">
        <v>261</v>
      </c>
      <c r="E438" s="205" t="s">
        <v>1516</v>
      </c>
      <c r="F438" s="206" t="s">
        <v>1517</v>
      </c>
      <c r="G438" s="207" t="s">
        <v>344</v>
      </c>
      <c r="H438" s="208">
        <v>1</v>
      </c>
      <c r="I438" s="209"/>
      <c r="J438" s="210">
        <f>ROUND(I438*H438,2)</f>
        <v>0</v>
      </c>
      <c r="K438" s="206" t="s">
        <v>397</v>
      </c>
      <c r="L438" s="211"/>
      <c r="M438" s="212" t="s">
        <v>37</v>
      </c>
      <c r="N438" s="213" t="s">
        <v>53</v>
      </c>
      <c r="O438" s="48"/>
      <c r="P438" s="201">
        <f>O438*H438</f>
        <v>0</v>
      </c>
      <c r="Q438" s="201">
        <v>0</v>
      </c>
      <c r="R438" s="201">
        <f>Q438*H438</f>
        <v>0</v>
      </c>
      <c r="S438" s="201">
        <v>0</v>
      </c>
      <c r="T438" s="202">
        <f>S438*H438</f>
        <v>0</v>
      </c>
      <c r="AR438" s="24" t="s">
        <v>214</v>
      </c>
      <c r="AT438" s="24" t="s">
        <v>261</v>
      </c>
      <c r="AU438" s="24" t="s">
        <v>91</v>
      </c>
      <c r="AY438" s="24" t="s">
        <v>162</v>
      </c>
      <c r="BE438" s="203">
        <f>IF(N438="základní",J438,0)</f>
        <v>0</v>
      </c>
      <c r="BF438" s="203">
        <f>IF(N438="snížená",J438,0)</f>
        <v>0</v>
      </c>
      <c r="BG438" s="203">
        <f>IF(N438="zákl. přenesená",J438,0)</f>
        <v>0</v>
      </c>
      <c r="BH438" s="203">
        <f>IF(N438="sníž. přenesená",J438,0)</f>
        <v>0</v>
      </c>
      <c r="BI438" s="203">
        <f>IF(N438="nulová",J438,0)</f>
        <v>0</v>
      </c>
      <c r="BJ438" s="24" t="s">
        <v>24</v>
      </c>
      <c r="BK438" s="203">
        <f>ROUND(I438*H438,2)</f>
        <v>0</v>
      </c>
      <c r="BL438" s="24" t="s">
        <v>185</v>
      </c>
      <c r="BM438" s="24" t="s">
        <v>939</v>
      </c>
    </row>
    <row r="439" s="1" customFormat="1" ht="25.5" customHeight="1">
      <c r="B439" s="47"/>
      <c r="C439" s="192" t="s">
        <v>936</v>
      </c>
      <c r="D439" s="192" t="s">
        <v>156</v>
      </c>
      <c r="E439" s="193" t="s">
        <v>1009</v>
      </c>
      <c r="F439" s="194" t="s">
        <v>1010</v>
      </c>
      <c r="G439" s="195" t="s">
        <v>344</v>
      </c>
      <c r="H439" s="196">
        <v>7</v>
      </c>
      <c r="I439" s="197"/>
      <c r="J439" s="198">
        <f>ROUND(I439*H439,2)</f>
        <v>0</v>
      </c>
      <c r="K439" s="194" t="s">
        <v>397</v>
      </c>
      <c r="L439" s="73"/>
      <c r="M439" s="199" t="s">
        <v>37</v>
      </c>
      <c r="N439" s="200" t="s">
        <v>53</v>
      </c>
      <c r="O439" s="48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185</v>
      </c>
      <c r="AT439" s="24" t="s">
        <v>156</v>
      </c>
      <c r="AU439" s="24" t="s">
        <v>91</v>
      </c>
      <c r="AY439" s="24" t="s">
        <v>162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24</v>
      </c>
      <c r="BK439" s="203">
        <f>ROUND(I439*H439,2)</f>
        <v>0</v>
      </c>
      <c r="BL439" s="24" t="s">
        <v>185</v>
      </c>
      <c r="BM439" s="24" t="s">
        <v>942</v>
      </c>
    </row>
    <row r="440" s="1" customFormat="1" ht="16.5" customHeight="1">
      <c r="B440" s="47"/>
      <c r="C440" s="204" t="s">
        <v>635</v>
      </c>
      <c r="D440" s="204" t="s">
        <v>261</v>
      </c>
      <c r="E440" s="205" t="s">
        <v>1012</v>
      </c>
      <c r="F440" s="206" t="s">
        <v>1518</v>
      </c>
      <c r="G440" s="207" t="s">
        <v>344</v>
      </c>
      <c r="H440" s="208">
        <v>3</v>
      </c>
      <c r="I440" s="209"/>
      <c r="J440" s="210">
        <f>ROUND(I440*H440,2)</f>
        <v>0</v>
      </c>
      <c r="K440" s="206" t="s">
        <v>397</v>
      </c>
      <c r="L440" s="211"/>
      <c r="M440" s="212" t="s">
        <v>37</v>
      </c>
      <c r="N440" s="213" t="s">
        <v>53</v>
      </c>
      <c r="O440" s="48"/>
      <c r="P440" s="201">
        <f>O440*H440</f>
        <v>0</v>
      </c>
      <c r="Q440" s="201">
        <v>0</v>
      </c>
      <c r="R440" s="201">
        <f>Q440*H440</f>
        <v>0</v>
      </c>
      <c r="S440" s="201">
        <v>0</v>
      </c>
      <c r="T440" s="202">
        <f>S440*H440</f>
        <v>0</v>
      </c>
      <c r="AR440" s="24" t="s">
        <v>214</v>
      </c>
      <c r="AT440" s="24" t="s">
        <v>261</v>
      </c>
      <c r="AU440" s="24" t="s">
        <v>91</v>
      </c>
      <c r="AY440" s="24" t="s">
        <v>162</v>
      </c>
      <c r="BE440" s="203">
        <f>IF(N440="základní",J440,0)</f>
        <v>0</v>
      </c>
      <c r="BF440" s="203">
        <f>IF(N440="snížená",J440,0)</f>
        <v>0</v>
      </c>
      <c r="BG440" s="203">
        <f>IF(N440="zákl. přenesená",J440,0)</f>
        <v>0</v>
      </c>
      <c r="BH440" s="203">
        <f>IF(N440="sníž. přenesená",J440,0)</f>
        <v>0</v>
      </c>
      <c r="BI440" s="203">
        <f>IF(N440="nulová",J440,0)</f>
        <v>0</v>
      </c>
      <c r="BJ440" s="24" t="s">
        <v>24</v>
      </c>
      <c r="BK440" s="203">
        <f>ROUND(I440*H440,2)</f>
        <v>0</v>
      </c>
      <c r="BL440" s="24" t="s">
        <v>185</v>
      </c>
      <c r="BM440" s="24" t="s">
        <v>948</v>
      </c>
    </row>
    <row r="441" s="1" customFormat="1" ht="25.5" customHeight="1">
      <c r="B441" s="47"/>
      <c r="C441" s="204" t="s">
        <v>945</v>
      </c>
      <c r="D441" s="204" t="s">
        <v>261</v>
      </c>
      <c r="E441" s="205" t="s">
        <v>1519</v>
      </c>
      <c r="F441" s="206" t="s">
        <v>1520</v>
      </c>
      <c r="G441" s="207" t="s">
        <v>344</v>
      </c>
      <c r="H441" s="208">
        <v>2</v>
      </c>
      <c r="I441" s="209"/>
      <c r="J441" s="210">
        <f>ROUND(I441*H441,2)</f>
        <v>0</v>
      </c>
      <c r="K441" s="206" t="s">
        <v>397</v>
      </c>
      <c r="L441" s="211"/>
      <c r="M441" s="212" t="s">
        <v>37</v>
      </c>
      <c r="N441" s="213" t="s">
        <v>53</v>
      </c>
      <c r="O441" s="48"/>
      <c r="P441" s="201">
        <f>O441*H441</f>
        <v>0</v>
      </c>
      <c r="Q441" s="201">
        <v>0</v>
      </c>
      <c r="R441" s="201">
        <f>Q441*H441</f>
        <v>0</v>
      </c>
      <c r="S441" s="201">
        <v>0</v>
      </c>
      <c r="T441" s="202">
        <f>S441*H441</f>
        <v>0</v>
      </c>
      <c r="AR441" s="24" t="s">
        <v>214</v>
      </c>
      <c r="AT441" s="24" t="s">
        <v>261</v>
      </c>
      <c r="AU441" s="24" t="s">
        <v>91</v>
      </c>
      <c r="AY441" s="24" t="s">
        <v>162</v>
      </c>
      <c r="BE441" s="203">
        <f>IF(N441="základní",J441,0)</f>
        <v>0</v>
      </c>
      <c r="BF441" s="203">
        <f>IF(N441="snížená",J441,0)</f>
        <v>0</v>
      </c>
      <c r="BG441" s="203">
        <f>IF(N441="zákl. přenesená",J441,0)</f>
        <v>0</v>
      </c>
      <c r="BH441" s="203">
        <f>IF(N441="sníž. přenesená",J441,0)</f>
        <v>0</v>
      </c>
      <c r="BI441" s="203">
        <f>IF(N441="nulová",J441,0)</f>
        <v>0</v>
      </c>
      <c r="BJ441" s="24" t="s">
        <v>24</v>
      </c>
      <c r="BK441" s="203">
        <f>ROUND(I441*H441,2)</f>
        <v>0</v>
      </c>
      <c r="BL441" s="24" t="s">
        <v>185</v>
      </c>
      <c r="BM441" s="24" t="s">
        <v>953</v>
      </c>
    </row>
    <row r="442" s="1" customFormat="1" ht="25.5" customHeight="1">
      <c r="B442" s="47"/>
      <c r="C442" s="204" t="s">
        <v>640</v>
      </c>
      <c r="D442" s="204" t="s">
        <v>261</v>
      </c>
      <c r="E442" s="205" t="s">
        <v>1521</v>
      </c>
      <c r="F442" s="206" t="s">
        <v>1522</v>
      </c>
      <c r="G442" s="207" t="s">
        <v>344</v>
      </c>
      <c r="H442" s="208">
        <v>2</v>
      </c>
      <c r="I442" s="209"/>
      <c r="J442" s="210">
        <f>ROUND(I442*H442,2)</f>
        <v>0</v>
      </c>
      <c r="K442" s="206" t="s">
        <v>397</v>
      </c>
      <c r="L442" s="211"/>
      <c r="M442" s="212" t="s">
        <v>37</v>
      </c>
      <c r="N442" s="213" t="s">
        <v>53</v>
      </c>
      <c r="O442" s="48"/>
      <c r="P442" s="201">
        <f>O442*H442</f>
        <v>0</v>
      </c>
      <c r="Q442" s="201">
        <v>0</v>
      </c>
      <c r="R442" s="201">
        <f>Q442*H442</f>
        <v>0</v>
      </c>
      <c r="S442" s="201">
        <v>0</v>
      </c>
      <c r="T442" s="202">
        <f>S442*H442</f>
        <v>0</v>
      </c>
      <c r="AR442" s="24" t="s">
        <v>214</v>
      </c>
      <c r="AT442" s="24" t="s">
        <v>261</v>
      </c>
      <c r="AU442" s="24" t="s">
        <v>91</v>
      </c>
      <c r="AY442" s="24" t="s">
        <v>162</v>
      </c>
      <c r="BE442" s="203">
        <f>IF(N442="základní",J442,0)</f>
        <v>0</v>
      </c>
      <c r="BF442" s="203">
        <f>IF(N442="snížená",J442,0)</f>
        <v>0</v>
      </c>
      <c r="BG442" s="203">
        <f>IF(N442="zákl. přenesená",J442,0)</f>
        <v>0</v>
      </c>
      <c r="BH442" s="203">
        <f>IF(N442="sníž. přenesená",J442,0)</f>
        <v>0</v>
      </c>
      <c r="BI442" s="203">
        <f>IF(N442="nulová",J442,0)</f>
        <v>0</v>
      </c>
      <c r="BJ442" s="24" t="s">
        <v>24</v>
      </c>
      <c r="BK442" s="203">
        <f>ROUND(I442*H442,2)</f>
        <v>0</v>
      </c>
      <c r="BL442" s="24" t="s">
        <v>185</v>
      </c>
      <c r="BM442" s="24" t="s">
        <v>957</v>
      </c>
    </row>
    <row r="443" s="1" customFormat="1" ht="25.5" customHeight="1">
      <c r="B443" s="47"/>
      <c r="C443" s="192" t="s">
        <v>954</v>
      </c>
      <c r="D443" s="192" t="s">
        <v>156</v>
      </c>
      <c r="E443" s="193" t="s">
        <v>1523</v>
      </c>
      <c r="F443" s="194" t="s">
        <v>1524</v>
      </c>
      <c r="G443" s="195" t="s">
        <v>344</v>
      </c>
      <c r="H443" s="196">
        <v>4</v>
      </c>
      <c r="I443" s="197"/>
      <c r="J443" s="198">
        <f>ROUND(I443*H443,2)</f>
        <v>0</v>
      </c>
      <c r="K443" s="194" t="s">
        <v>397</v>
      </c>
      <c r="L443" s="73"/>
      <c r="M443" s="199" t="s">
        <v>37</v>
      </c>
      <c r="N443" s="200" t="s">
        <v>53</v>
      </c>
      <c r="O443" s="48"/>
      <c r="P443" s="201">
        <f>O443*H443</f>
        <v>0</v>
      </c>
      <c r="Q443" s="201">
        <v>0</v>
      </c>
      <c r="R443" s="201">
        <f>Q443*H443</f>
        <v>0</v>
      </c>
      <c r="S443" s="201">
        <v>0</v>
      </c>
      <c r="T443" s="202">
        <f>S443*H443</f>
        <v>0</v>
      </c>
      <c r="AR443" s="24" t="s">
        <v>185</v>
      </c>
      <c r="AT443" s="24" t="s">
        <v>156</v>
      </c>
      <c r="AU443" s="24" t="s">
        <v>91</v>
      </c>
      <c r="AY443" s="24" t="s">
        <v>162</v>
      </c>
      <c r="BE443" s="203">
        <f>IF(N443="základní",J443,0)</f>
        <v>0</v>
      </c>
      <c r="BF443" s="203">
        <f>IF(N443="snížená",J443,0)</f>
        <v>0</v>
      </c>
      <c r="BG443" s="203">
        <f>IF(N443="zákl. přenesená",J443,0)</f>
        <v>0</v>
      </c>
      <c r="BH443" s="203">
        <f>IF(N443="sníž. přenesená",J443,0)</f>
        <v>0</v>
      </c>
      <c r="BI443" s="203">
        <f>IF(N443="nulová",J443,0)</f>
        <v>0</v>
      </c>
      <c r="BJ443" s="24" t="s">
        <v>24</v>
      </c>
      <c r="BK443" s="203">
        <f>ROUND(I443*H443,2)</f>
        <v>0</v>
      </c>
      <c r="BL443" s="24" t="s">
        <v>185</v>
      </c>
      <c r="BM443" s="24" t="s">
        <v>960</v>
      </c>
    </row>
    <row r="444" s="1" customFormat="1" ht="16.5" customHeight="1">
      <c r="B444" s="47"/>
      <c r="C444" s="204" t="s">
        <v>644</v>
      </c>
      <c r="D444" s="204" t="s">
        <v>261</v>
      </c>
      <c r="E444" s="205" t="s">
        <v>1525</v>
      </c>
      <c r="F444" s="206" t="s">
        <v>1526</v>
      </c>
      <c r="G444" s="207" t="s">
        <v>344</v>
      </c>
      <c r="H444" s="208">
        <v>1</v>
      </c>
      <c r="I444" s="209"/>
      <c r="J444" s="210">
        <f>ROUND(I444*H444,2)</f>
        <v>0</v>
      </c>
      <c r="K444" s="206" t="s">
        <v>397</v>
      </c>
      <c r="L444" s="211"/>
      <c r="M444" s="212" t="s">
        <v>37</v>
      </c>
      <c r="N444" s="213" t="s">
        <v>53</v>
      </c>
      <c r="O444" s="48"/>
      <c r="P444" s="201">
        <f>O444*H444</f>
        <v>0</v>
      </c>
      <c r="Q444" s="201">
        <v>0</v>
      </c>
      <c r="R444" s="201">
        <f>Q444*H444</f>
        <v>0</v>
      </c>
      <c r="S444" s="201">
        <v>0</v>
      </c>
      <c r="T444" s="202">
        <f>S444*H444</f>
        <v>0</v>
      </c>
      <c r="AR444" s="24" t="s">
        <v>214</v>
      </c>
      <c r="AT444" s="24" t="s">
        <v>261</v>
      </c>
      <c r="AU444" s="24" t="s">
        <v>91</v>
      </c>
      <c r="AY444" s="24" t="s">
        <v>162</v>
      </c>
      <c r="BE444" s="203">
        <f>IF(N444="základní",J444,0)</f>
        <v>0</v>
      </c>
      <c r="BF444" s="203">
        <f>IF(N444="snížená",J444,0)</f>
        <v>0</v>
      </c>
      <c r="BG444" s="203">
        <f>IF(N444="zákl. přenesená",J444,0)</f>
        <v>0</v>
      </c>
      <c r="BH444" s="203">
        <f>IF(N444="sníž. přenesená",J444,0)</f>
        <v>0</v>
      </c>
      <c r="BI444" s="203">
        <f>IF(N444="nulová",J444,0)</f>
        <v>0</v>
      </c>
      <c r="BJ444" s="24" t="s">
        <v>24</v>
      </c>
      <c r="BK444" s="203">
        <f>ROUND(I444*H444,2)</f>
        <v>0</v>
      </c>
      <c r="BL444" s="24" t="s">
        <v>185</v>
      </c>
      <c r="BM444" s="24" t="s">
        <v>981</v>
      </c>
    </row>
    <row r="445" s="1" customFormat="1" ht="16.5" customHeight="1">
      <c r="B445" s="47"/>
      <c r="C445" s="204" t="s">
        <v>978</v>
      </c>
      <c r="D445" s="204" t="s">
        <v>261</v>
      </c>
      <c r="E445" s="205" t="s">
        <v>1527</v>
      </c>
      <c r="F445" s="206" t="s">
        <v>1528</v>
      </c>
      <c r="G445" s="207" t="s">
        <v>344</v>
      </c>
      <c r="H445" s="208">
        <v>3</v>
      </c>
      <c r="I445" s="209"/>
      <c r="J445" s="210">
        <f>ROUND(I445*H445,2)</f>
        <v>0</v>
      </c>
      <c r="K445" s="206" t="s">
        <v>397</v>
      </c>
      <c r="L445" s="211"/>
      <c r="M445" s="212" t="s">
        <v>37</v>
      </c>
      <c r="N445" s="213" t="s">
        <v>53</v>
      </c>
      <c r="O445" s="48"/>
      <c r="P445" s="201">
        <f>O445*H445</f>
        <v>0</v>
      </c>
      <c r="Q445" s="201">
        <v>0</v>
      </c>
      <c r="R445" s="201">
        <f>Q445*H445</f>
        <v>0</v>
      </c>
      <c r="S445" s="201">
        <v>0</v>
      </c>
      <c r="T445" s="202">
        <f>S445*H445</f>
        <v>0</v>
      </c>
      <c r="AR445" s="24" t="s">
        <v>214</v>
      </c>
      <c r="AT445" s="24" t="s">
        <v>261</v>
      </c>
      <c r="AU445" s="24" t="s">
        <v>91</v>
      </c>
      <c r="AY445" s="24" t="s">
        <v>162</v>
      </c>
      <c r="BE445" s="203">
        <f>IF(N445="základní",J445,0)</f>
        <v>0</v>
      </c>
      <c r="BF445" s="203">
        <f>IF(N445="snížená",J445,0)</f>
        <v>0</v>
      </c>
      <c r="BG445" s="203">
        <f>IF(N445="zákl. přenesená",J445,0)</f>
        <v>0</v>
      </c>
      <c r="BH445" s="203">
        <f>IF(N445="sníž. přenesená",J445,0)</f>
        <v>0</v>
      </c>
      <c r="BI445" s="203">
        <f>IF(N445="nulová",J445,0)</f>
        <v>0</v>
      </c>
      <c r="BJ445" s="24" t="s">
        <v>24</v>
      </c>
      <c r="BK445" s="203">
        <f>ROUND(I445*H445,2)</f>
        <v>0</v>
      </c>
      <c r="BL445" s="24" t="s">
        <v>185</v>
      </c>
      <c r="BM445" s="24" t="s">
        <v>985</v>
      </c>
    </row>
    <row r="446" s="1" customFormat="1" ht="25.5" customHeight="1">
      <c r="B446" s="47"/>
      <c r="C446" s="192" t="s">
        <v>649</v>
      </c>
      <c r="D446" s="192" t="s">
        <v>156</v>
      </c>
      <c r="E446" s="193" t="s">
        <v>1058</v>
      </c>
      <c r="F446" s="194" t="s">
        <v>1059</v>
      </c>
      <c r="G446" s="195" t="s">
        <v>344</v>
      </c>
      <c r="H446" s="196">
        <v>3</v>
      </c>
      <c r="I446" s="197"/>
      <c r="J446" s="198">
        <f>ROUND(I446*H446,2)</f>
        <v>0</v>
      </c>
      <c r="K446" s="194" t="s">
        <v>397</v>
      </c>
      <c r="L446" s="73"/>
      <c r="M446" s="199" t="s">
        <v>37</v>
      </c>
      <c r="N446" s="200" t="s">
        <v>53</v>
      </c>
      <c r="O446" s="48"/>
      <c r="P446" s="201">
        <f>O446*H446</f>
        <v>0</v>
      </c>
      <c r="Q446" s="201">
        <v>0</v>
      </c>
      <c r="R446" s="201">
        <f>Q446*H446</f>
        <v>0</v>
      </c>
      <c r="S446" s="201">
        <v>0</v>
      </c>
      <c r="T446" s="202">
        <f>S446*H446</f>
        <v>0</v>
      </c>
      <c r="AR446" s="24" t="s">
        <v>185</v>
      </c>
      <c r="AT446" s="24" t="s">
        <v>156</v>
      </c>
      <c r="AU446" s="24" t="s">
        <v>91</v>
      </c>
      <c r="AY446" s="24" t="s">
        <v>162</v>
      </c>
      <c r="BE446" s="203">
        <f>IF(N446="základní",J446,0)</f>
        <v>0</v>
      </c>
      <c r="BF446" s="203">
        <f>IF(N446="snížená",J446,0)</f>
        <v>0</v>
      </c>
      <c r="BG446" s="203">
        <f>IF(N446="zákl. přenesená",J446,0)</f>
        <v>0</v>
      </c>
      <c r="BH446" s="203">
        <f>IF(N446="sníž. přenesená",J446,0)</f>
        <v>0</v>
      </c>
      <c r="BI446" s="203">
        <f>IF(N446="nulová",J446,0)</f>
        <v>0</v>
      </c>
      <c r="BJ446" s="24" t="s">
        <v>24</v>
      </c>
      <c r="BK446" s="203">
        <f>ROUND(I446*H446,2)</f>
        <v>0</v>
      </c>
      <c r="BL446" s="24" t="s">
        <v>185</v>
      </c>
      <c r="BM446" s="24" t="s">
        <v>989</v>
      </c>
    </row>
    <row r="447" s="1" customFormat="1" ht="16.5" customHeight="1">
      <c r="B447" s="47"/>
      <c r="C447" s="204" t="s">
        <v>986</v>
      </c>
      <c r="D447" s="204" t="s">
        <v>261</v>
      </c>
      <c r="E447" s="205" t="s">
        <v>1065</v>
      </c>
      <c r="F447" s="206" t="s">
        <v>1066</v>
      </c>
      <c r="G447" s="207" t="s">
        <v>207</v>
      </c>
      <c r="H447" s="208">
        <v>4.7999999999999998</v>
      </c>
      <c r="I447" s="209"/>
      <c r="J447" s="210">
        <f>ROUND(I447*H447,2)</f>
        <v>0</v>
      </c>
      <c r="K447" s="206" t="s">
        <v>397</v>
      </c>
      <c r="L447" s="211"/>
      <c r="M447" s="212" t="s">
        <v>37</v>
      </c>
      <c r="N447" s="213" t="s">
        <v>53</v>
      </c>
      <c r="O447" s="48"/>
      <c r="P447" s="201">
        <f>O447*H447</f>
        <v>0</v>
      </c>
      <c r="Q447" s="201">
        <v>0</v>
      </c>
      <c r="R447" s="201">
        <f>Q447*H447</f>
        <v>0</v>
      </c>
      <c r="S447" s="201">
        <v>0</v>
      </c>
      <c r="T447" s="202">
        <f>S447*H447</f>
        <v>0</v>
      </c>
      <c r="AR447" s="24" t="s">
        <v>214</v>
      </c>
      <c r="AT447" s="24" t="s">
        <v>261</v>
      </c>
      <c r="AU447" s="24" t="s">
        <v>91</v>
      </c>
      <c r="AY447" s="24" t="s">
        <v>162</v>
      </c>
      <c r="BE447" s="203">
        <f>IF(N447="základní",J447,0)</f>
        <v>0</v>
      </c>
      <c r="BF447" s="203">
        <f>IF(N447="snížená",J447,0)</f>
        <v>0</v>
      </c>
      <c r="BG447" s="203">
        <f>IF(N447="zákl. přenesená",J447,0)</f>
        <v>0</v>
      </c>
      <c r="BH447" s="203">
        <f>IF(N447="sníž. přenesená",J447,0)</f>
        <v>0</v>
      </c>
      <c r="BI447" s="203">
        <f>IF(N447="nulová",J447,0)</f>
        <v>0</v>
      </c>
      <c r="BJ447" s="24" t="s">
        <v>24</v>
      </c>
      <c r="BK447" s="203">
        <f>ROUND(I447*H447,2)</f>
        <v>0</v>
      </c>
      <c r="BL447" s="24" t="s">
        <v>185</v>
      </c>
      <c r="BM447" s="24" t="s">
        <v>992</v>
      </c>
    </row>
    <row r="448" s="11" customFormat="1">
      <c r="B448" s="248"/>
      <c r="C448" s="249"/>
      <c r="D448" s="250" t="s">
        <v>398</v>
      </c>
      <c r="E448" s="251" t="s">
        <v>37</v>
      </c>
      <c r="F448" s="252" t="s">
        <v>1529</v>
      </c>
      <c r="G448" s="249"/>
      <c r="H448" s="253">
        <v>4.7999999999999998</v>
      </c>
      <c r="I448" s="254"/>
      <c r="J448" s="249"/>
      <c r="K448" s="249"/>
      <c r="L448" s="255"/>
      <c r="M448" s="256"/>
      <c r="N448" s="257"/>
      <c r="O448" s="257"/>
      <c r="P448" s="257"/>
      <c r="Q448" s="257"/>
      <c r="R448" s="257"/>
      <c r="S448" s="257"/>
      <c r="T448" s="258"/>
      <c r="AT448" s="259" t="s">
        <v>398</v>
      </c>
      <c r="AU448" s="259" t="s">
        <v>91</v>
      </c>
      <c r="AV448" s="11" t="s">
        <v>91</v>
      </c>
      <c r="AW448" s="11" t="s">
        <v>45</v>
      </c>
      <c r="AX448" s="11" t="s">
        <v>82</v>
      </c>
      <c r="AY448" s="259" t="s">
        <v>162</v>
      </c>
    </row>
    <row r="449" s="12" customFormat="1">
      <c r="B449" s="260"/>
      <c r="C449" s="261"/>
      <c r="D449" s="250" t="s">
        <v>398</v>
      </c>
      <c r="E449" s="262" t="s">
        <v>37</v>
      </c>
      <c r="F449" s="263" t="s">
        <v>401</v>
      </c>
      <c r="G449" s="261"/>
      <c r="H449" s="264">
        <v>4.7999999999999998</v>
      </c>
      <c r="I449" s="265"/>
      <c r="J449" s="261"/>
      <c r="K449" s="261"/>
      <c r="L449" s="266"/>
      <c r="M449" s="267"/>
      <c r="N449" s="268"/>
      <c r="O449" s="268"/>
      <c r="P449" s="268"/>
      <c r="Q449" s="268"/>
      <c r="R449" s="268"/>
      <c r="S449" s="268"/>
      <c r="T449" s="269"/>
      <c r="AT449" s="270" t="s">
        <v>398</v>
      </c>
      <c r="AU449" s="270" t="s">
        <v>91</v>
      </c>
      <c r="AV449" s="12" t="s">
        <v>161</v>
      </c>
      <c r="AW449" s="12" t="s">
        <v>45</v>
      </c>
      <c r="AX449" s="12" t="s">
        <v>24</v>
      </c>
      <c r="AY449" s="270" t="s">
        <v>162</v>
      </c>
    </row>
    <row r="450" s="1" customFormat="1" ht="16.5" customHeight="1">
      <c r="B450" s="47"/>
      <c r="C450" s="204" t="s">
        <v>653</v>
      </c>
      <c r="D450" s="204" t="s">
        <v>261</v>
      </c>
      <c r="E450" s="205" t="s">
        <v>1070</v>
      </c>
      <c r="F450" s="206" t="s">
        <v>1071</v>
      </c>
      <c r="G450" s="207" t="s">
        <v>344</v>
      </c>
      <c r="H450" s="208">
        <v>3</v>
      </c>
      <c r="I450" s="209"/>
      <c r="J450" s="210">
        <f>ROUND(I450*H450,2)</f>
        <v>0</v>
      </c>
      <c r="K450" s="206" t="s">
        <v>397</v>
      </c>
      <c r="L450" s="211"/>
      <c r="M450" s="212" t="s">
        <v>37</v>
      </c>
      <c r="N450" s="213" t="s">
        <v>53</v>
      </c>
      <c r="O450" s="48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214</v>
      </c>
      <c r="AT450" s="24" t="s">
        <v>261</v>
      </c>
      <c r="AU450" s="24" t="s">
        <v>91</v>
      </c>
      <c r="AY450" s="24" t="s">
        <v>162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24</v>
      </c>
      <c r="BK450" s="203">
        <f>ROUND(I450*H450,2)</f>
        <v>0</v>
      </c>
      <c r="BL450" s="24" t="s">
        <v>185</v>
      </c>
      <c r="BM450" s="24" t="s">
        <v>996</v>
      </c>
    </row>
    <row r="451" s="1" customFormat="1" ht="16.5" customHeight="1">
      <c r="B451" s="47"/>
      <c r="C451" s="192" t="s">
        <v>993</v>
      </c>
      <c r="D451" s="192" t="s">
        <v>156</v>
      </c>
      <c r="E451" s="193" t="s">
        <v>1079</v>
      </c>
      <c r="F451" s="194" t="s">
        <v>1080</v>
      </c>
      <c r="G451" s="195" t="s">
        <v>196</v>
      </c>
      <c r="H451" s="196">
        <v>0.375</v>
      </c>
      <c r="I451" s="197"/>
      <c r="J451" s="198">
        <f>ROUND(I451*H451,2)</f>
        <v>0</v>
      </c>
      <c r="K451" s="194" t="s">
        <v>397</v>
      </c>
      <c r="L451" s="73"/>
      <c r="M451" s="199" t="s">
        <v>37</v>
      </c>
      <c r="N451" s="200" t="s">
        <v>53</v>
      </c>
      <c r="O451" s="48"/>
      <c r="P451" s="201">
        <f>O451*H451</f>
        <v>0</v>
      </c>
      <c r="Q451" s="201">
        <v>0</v>
      </c>
      <c r="R451" s="201">
        <f>Q451*H451</f>
        <v>0</v>
      </c>
      <c r="S451" s="201">
        <v>0</v>
      </c>
      <c r="T451" s="202">
        <f>S451*H451</f>
        <v>0</v>
      </c>
      <c r="AR451" s="24" t="s">
        <v>185</v>
      </c>
      <c r="AT451" s="24" t="s">
        <v>156</v>
      </c>
      <c r="AU451" s="24" t="s">
        <v>91</v>
      </c>
      <c r="AY451" s="24" t="s">
        <v>162</v>
      </c>
      <c r="BE451" s="203">
        <f>IF(N451="základní",J451,0)</f>
        <v>0</v>
      </c>
      <c r="BF451" s="203">
        <f>IF(N451="snížená",J451,0)</f>
        <v>0</v>
      </c>
      <c r="BG451" s="203">
        <f>IF(N451="zákl. přenesená",J451,0)</f>
        <v>0</v>
      </c>
      <c r="BH451" s="203">
        <f>IF(N451="sníž. přenesená",J451,0)</f>
        <v>0</v>
      </c>
      <c r="BI451" s="203">
        <f>IF(N451="nulová",J451,0)</f>
        <v>0</v>
      </c>
      <c r="BJ451" s="24" t="s">
        <v>24</v>
      </c>
      <c r="BK451" s="203">
        <f>ROUND(I451*H451,2)</f>
        <v>0</v>
      </c>
      <c r="BL451" s="24" t="s">
        <v>185</v>
      </c>
      <c r="BM451" s="24" t="s">
        <v>1000</v>
      </c>
    </row>
    <row r="452" s="10" customFormat="1" ht="29.88" customHeight="1">
      <c r="B452" s="232"/>
      <c r="C452" s="233"/>
      <c r="D452" s="234" t="s">
        <v>81</v>
      </c>
      <c r="E452" s="246" t="s">
        <v>1530</v>
      </c>
      <c r="F452" s="246" t="s">
        <v>1531</v>
      </c>
      <c r="G452" s="233"/>
      <c r="H452" s="233"/>
      <c r="I452" s="236"/>
      <c r="J452" s="247">
        <f>BK452</f>
        <v>0</v>
      </c>
      <c r="K452" s="233"/>
      <c r="L452" s="238"/>
      <c r="M452" s="239"/>
      <c r="N452" s="240"/>
      <c r="O452" s="240"/>
      <c r="P452" s="241">
        <f>SUM(P453:P458)</f>
        <v>0</v>
      </c>
      <c r="Q452" s="240"/>
      <c r="R452" s="241">
        <f>SUM(R453:R458)</f>
        <v>0</v>
      </c>
      <c r="S452" s="240"/>
      <c r="T452" s="242">
        <f>SUM(T453:T458)</f>
        <v>0</v>
      </c>
      <c r="AR452" s="243" t="s">
        <v>91</v>
      </c>
      <c r="AT452" s="244" t="s">
        <v>81</v>
      </c>
      <c r="AU452" s="244" t="s">
        <v>24</v>
      </c>
      <c r="AY452" s="243" t="s">
        <v>162</v>
      </c>
      <c r="BK452" s="245">
        <f>SUM(BK453:BK458)</f>
        <v>0</v>
      </c>
    </row>
    <row r="453" s="1" customFormat="1" ht="16.5" customHeight="1">
      <c r="B453" s="47"/>
      <c r="C453" s="192" t="s">
        <v>658</v>
      </c>
      <c r="D453" s="192" t="s">
        <v>156</v>
      </c>
      <c r="E453" s="193" t="s">
        <v>1086</v>
      </c>
      <c r="F453" s="194" t="s">
        <v>1532</v>
      </c>
      <c r="G453" s="195" t="s">
        <v>344</v>
      </c>
      <c r="H453" s="196">
        <v>1</v>
      </c>
      <c r="I453" s="197"/>
      <c r="J453" s="198">
        <f>ROUND(I453*H453,2)</f>
        <v>0</v>
      </c>
      <c r="K453" s="194" t="s">
        <v>397</v>
      </c>
      <c r="L453" s="73"/>
      <c r="M453" s="199" t="s">
        <v>37</v>
      </c>
      <c r="N453" s="200" t="s">
        <v>53</v>
      </c>
      <c r="O453" s="48"/>
      <c r="P453" s="201">
        <f>O453*H453</f>
        <v>0</v>
      </c>
      <c r="Q453" s="201">
        <v>0</v>
      </c>
      <c r="R453" s="201">
        <f>Q453*H453</f>
        <v>0</v>
      </c>
      <c r="S453" s="201">
        <v>0</v>
      </c>
      <c r="T453" s="202">
        <f>S453*H453</f>
        <v>0</v>
      </c>
      <c r="AR453" s="24" t="s">
        <v>185</v>
      </c>
      <c r="AT453" s="24" t="s">
        <v>156</v>
      </c>
      <c r="AU453" s="24" t="s">
        <v>91</v>
      </c>
      <c r="AY453" s="24" t="s">
        <v>162</v>
      </c>
      <c r="BE453" s="203">
        <f>IF(N453="základní",J453,0)</f>
        <v>0</v>
      </c>
      <c r="BF453" s="203">
        <f>IF(N453="snížená",J453,0)</f>
        <v>0</v>
      </c>
      <c r="BG453" s="203">
        <f>IF(N453="zákl. přenesená",J453,0)</f>
        <v>0</v>
      </c>
      <c r="BH453" s="203">
        <f>IF(N453="sníž. přenesená",J453,0)</f>
        <v>0</v>
      </c>
      <c r="BI453" s="203">
        <f>IF(N453="nulová",J453,0)</f>
        <v>0</v>
      </c>
      <c r="BJ453" s="24" t="s">
        <v>24</v>
      </c>
      <c r="BK453" s="203">
        <f>ROUND(I453*H453,2)</f>
        <v>0</v>
      </c>
      <c r="BL453" s="24" t="s">
        <v>185</v>
      </c>
      <c r="BM453" s="24" t="s">
        <v>1004</v>
      </c>
    </row>
    <row r="454" s="1" customFormat="1" ht="16.5" customHeight="1">
      <c r="B454" s="47"/>
      <c r="C454" s="192" t="s">
        <v>1001</v>
      </c>
      <c r="D454" s="192" t="s">
        <v>156</v>
      </c>
      <c r="E454" s="193" t="s">
        <v>1102</v>
      </c>
      <c r="F454" s="194" t="s">
        <v>1103</v>
      </c>
      <c r="G454" s="195" t="s">
        <v>207</v>
      </c>
      <c r="H454" s="196">
        <v>3</v>
      </c>
      <c r="I454" s="197"/>
      <c r="J454" s="198">
        <f>ROUND(I454*H454,2)</f>
        <v>0</v>
      </c>
      <c r="K454" s="194" t="s">
        <v>397</v>
      </c>
      <c r="L454" s="73"/>
      <c r="M454" s="199" t="s">
        <v>37</v>
      </c>
      <c r="N454" s="200" t="s">
        <v>53</v>
      </c>
      <c r="O454" s="48"/>
      <c r="P454" s="201">
        <f>O454*H454</f>
        <v>0</v>
      </c>
      <c r="Q454" s="201">
        <v>0</v>
      </c>
      <c r="R454" s="201">
        <f>Q454*H454</f>
        <v>0</v>
      </c>
      <c r="S454" s="201">
        <v>0</v>
      </c>
      <c r="T454" s="202">
        <f>S454*H454</f>
        <v>0</v>
      </c>
      <c r="AR454" s="24" t="s">
        <v>185</v>
      </c>
      <c r="AT454" s="24" t="s">
        <v>156</v>
      </c>
      <c r="AU454" s="24" t="s">
        <v>91</v>
      </c>
      <c r="AY454" s="24" t="s">
        <v>162</v>
      </c>
      <c r="BE454" s="203">
        <f>IF(N454="základní",J454,0)</f>
        <v>0</v>
      </c>
      <c r="BF454" s="203">
        <f>IF(N454="snížená",J454,0)</f>
        <v>0</v>
      </c>
      <c r="BG454" s="203">
        <f>IF(N454="zákl. přenesená",J454,0)</f>
        <v>0</v>
      </c>
      <c r="BH454" s="203">
        <f>IF(N454="sníž. přenesená",J454,0)</f>
        <v>0</v>
      </c>
      <c r="BI454" s="203">
        <f>IF(N454="nulová",J454,0)</f>
        <v>0</v>
      </c>
      <c r="BJ454" s="24" t="s">
        <v>24</v>
      </c>
      <c r="BK454" s="203">
        <f>ROUND(I454*H454,2)</f>
        <v>0</v>
      </c>
      <c r="BL454" s="24" t="s">
        <v>185</v>
      </c>
      <c r="BM454" s="24" t="s">
        <v>1007</v>
      </c>
    </row>
    <row r="455" s="1" customFormat="1" ht="16.5" customHeight="1">
      <c r="B455" s="47"/>
      <c r="C455" s="204" t="s">
        <v>662</v>
      </c>
      <c r="D455" s="204" t="s">
        <v>261</v>
      </c>
      <c r="E455" s="205" t="s">
        <v>1106</v>
      </c>
      <c r="F455" s="206" t="s">
        <v>1107</v>
      </c>
      <c r="G455" s="207" t="s">
        <v>1108</v>
      </c>
      <c r="H455" s="208">
        <v>5.5</v>
      </c>
      <c r="I455" s="209"/>
      <c r="J455" s="210">
        <f>ROUND(I455*H455,2)</f>
        <v>0</v>
      </c>
      <c r="K455" s="206" t="s">
        <v>397</v>
      </c>
      <c r="L455" s="211"/>
      <c r="M455" s="212" t="s">
        <v>37</v>
      </c>
      <c r="N455" s="213" t="s">
        <v>53</v>
      </c>
      <c r="O455" s="48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214</v>
      </c>
      <c r="AT455" s="24" t="s">
        <v>261</v>
      </c>
      <c r="AU455" s="24" t="s">
        <v>91</v>
      </c>
      <c r="AY455" s="24" t="s">
        <v>162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24</v>
      </c>
      <c r="BK455" s="203">
        <f>ROUND(I455*H455,2)</f>
        <v>0</v>
      </c>
      <c r="BL455" s="24" t="s">
        <v>185</v>
      </c>
      <c r="BM455" s="24" t="s">
        <v>1011</v>
      </c>
    </row>
    <row r="456" s="1" customFormat="1" ht="16.5" customHeight="1">
      <c r="B456" s="47"/>
      <c r="C456" s="204" t="s">
        <v>1008</v>
      </c>
      <c r="D456" s="204" t="s">
        <v>261</v>
      </c>
      <c r="E456" s="205" t="s">
        <v>1111</v>
      </c>
      <c r="F456" s="206" t="s">
        <v>1112</v>
      </c>
      <c r="G456" s="207" t="s">
        <v>344</v>
      </c>
      <c r="H456" s="208">
        <v>1</v>
      </c>
      <c r="I456" s="209"/>
      <c r="J456" s="210">
        <f>ROUND(I456*H456,2)</f>
        <v>0</v>
      </c>
      <c r="K456" s="206" t="s">
        <v>397</v>
      </c>
      <c r="L456" s="211"/>
      <c r="M456" s="212" t="s">
        <v>37</v>
      </c>
      <c r="N456" s="213" t="s">
        <v>53</v>
      </c>
      <c r="O456" s="48"/>
      <c r="P456" s="201">
        <f>O456*H456</f>
        <v>0</v>
      </c>
      <c r="Q456" s="201">
        <v>0</v>
      </c>
      <c r="R456" s="201">
        <f>Q456*H456</f>
        <v>0</v>
      </c>
      <c r="S456" s="201">
        <v>0</v>
      </c>
      <c r="T456" s="202">
        <f>S456*H456</f>
        <v>0</v>
      </c>
      <c r="AR456" s="24" t="s">
        <v>214</v>
      </c>
      <c r="AT456" s="24" t="s">
        <v>261</v>
      </c>
      <c r="AU456" s="24" t="s">
        <v>91</v>
      </c>
      <c r="AY456" s="24" t="s">
        <v>162</v>
      </c>
      <c r="BE456" s="203">
        <f>IF(N456="základní",J456,0)</f>
        <v>0</v>
      </c>
      <c r="BF456" s="203">
        <f>IF(N456="snížená",J456,0)</f>
        <v>0</v>
      </c>
      <c r="BG456" s="203">
        <f>IF(N456="zákl. přenesená",J456,0)</f>
        <v>0</v>
      </c>
      <c r="BH456" s="203">
        <f>IF(N456="sníž. přenesená",J456,0)</f>
        <v>0</v>
      </c>
      <c r="BI456" s="203">
        <f>IF(N456="nulová",J456,0)</f>
        <v>0</v>
      </c>
      <c r="BJ456" s="24" t="s">
        <v>24</v>
      </c>
      <c r="BK456" s="203">
        <f>ROUND(I456*H456,2)</f>
        <v>0</v>
      </c>
      <c r="BL456" s="24" t="s">
        <v>185</v>
      </c>
      <c r="BM456" s="24" t="s">
        <v>1014</v>
      </c>
    </row>
    <row r="457" s="1" customFormat="1" ht="16.5" customHeight="1">
      <c r="B457" s="47"/>
      <c r="C457" s="192" t="s">
        <v>667</v>
      </c>
      <c r="D457" s="192" t="s">
        <v>156</v>
      </c>
      <c r="E457" s="193" t="s">
        <v>1145</v>
      </c>
      <c r="F457" s="194" t="s">
        <v>1533</v>
      </c>
      <c r="G457" s="195" t="s">
        <v>1108</v>
      </c>
      <c r="H457" s="196">
        <v>20.5</v>
      </c>
      <c r="I457" s="197"/>
      <c r="J457" s="198">
        <f>ROUND(I457*H457,2)</f>
        <v>0</v>
      </c>
      <c r="K457" s="194" t="s">
        <v>397</v>
      </c>
      <c r="L457" s="73"/>
      <c r="M457" s="199" t="s">
        <v>37</v>
      </c>
      <c r="N457" s="200" t="s">
        <v>53</v>
      </c>
      <c r="O457" s="48"/>
      <c r="P457" s="201">
        <f>O457*H457</f>
        <v>0</v>
      </c>
      <c r="Q457" s="201">
        <v>0</v>
      </c>
      <c r="R457" s="201">
        <f>Q457*H457</f>
        <v>0</v>
      </c>
      <c r="S457" s="201">
        <v>0</v>
      </c>
      <c r="T457" s="202">
        <f>S457*H457</f>
        <v>0</v>
      </c>
      <c r="AR457" s="24" t="s">
        <v>185</v>
      </c>
      <c r="AT457" s="24" t="s">
        <v>156</v>
      </c>
      <c r="AU457" s="24" t="s">
        <v>91</v>
      </c>
      <c r="AY457" s="24" t="s">
        <v>162</v>
      </c>
      <c r="BE457" s="203">
        <f>IF(N457="základní",J457,0)</f>
        <v>0</v>
      </c>
      <c r="BF457" s="203">
        <f>IF(N457="snížená",J457,0)</f>
        <v>0</v>
      </c>
      <c r="BG457" s="203">
        <f>IF(N457="zákl. přenesená",J457,0)</f>
        <v>0</v>
      </c>
      <c r="BH457" s="203">
        <f>IF(N457="sníž. přenesená",J457,0)</f>
        <v>0</v>
      </c>
      <c r="BI457" s="203">
        <f>IF(N457="nulová",J457,0)</f>
        <v>0</v>
      </c>
      <c r="BJ457" s="24" t="s">
        <v>24</v>
      </c>
      <c r="BK457" s="203">
        <f>ROUND(I457*H457,2)</f>
        <v>0</v>
      </c>
      <c r="BL457" s="24" t="s">
        <v>185</v>
      </c>
      <c r="BM457" s="24" t="s">
        <v>1018</v>
      </c>
    </row>
    <row r="458" s="1" customFormat="1" ht="16.5" customHeight="1">
      <c r="B458" s="47"/>
      <c r="C458" s="192" t="s">
        <v>1015</v>
      </c>
      <c r="D458" s="192" t="s">
        <v>156</v>
      </c>
      <c r="E458" s="193" t="s">
        <v>1153</v>
      </c>
      <c r="F458" s="194" t="s">
        <v>1154</v>
      </c>
      <c r="G458" s="195" t="s">
        <v>196</v>
      </c>
      <c r="H458" s="196">
        <v>0.075999999999999998</v>
      </c>
      <c r="I458" s="197"/>
      <c r="J458" s="198">
        <f>ROUND(I458*H458,2)</f>
        <v>0</v>
      </c>
      <c r="K458" s="194" t="s">
        <v>397</v>
      </c>
      <c r="L458" s="73"/>
      <c r="M458" s="199" t="s">
        <v>37</v>
      </c>
      <c r="N458" s="200" t="s">
        <v>53</v>
      </c>
      <c r="O458" s="48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185</v>
      </c>
      <c r="AT458" s="24" t="s">
        <v>156</v>
      </c>
      <c r="AU458" s="24" t="s">
        <v>91</v>
      </c>
      <c r="AY458" s="24" t="s">
        <v>162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24</v>
      </c>
      <c r="BK458" s="203">
        <f>ROUND(I458*H458,2)</f>
        <v>0</v>
      </c>
      <c r="BL458" s="24" t="s">
        <v>185</v>
      </c>
      <c r="BM458" s="24" t="s">
        <v>1021</v>
      </c>
    </row>
    <row r="459" s="10" customFormat="1" ht="29.88" customHeight="1">
      <c r="B459" s="232"/>
      <c r="C459" s="233"/>
      <c r="D459" s="234" t="s">
        <v>81</v>
      </c>
      <c r="E459" s="246" t="s">
        <v>1156</v>
      </c>
      <c r="F459" s="246" t="s">
        <v>1157</v>
      </c>
      <c r="G459" s="233"/>
      <c r="H459" s="233"/>
      <c r="I459" s="236"/>
      <c r="J459" s="247">
        <f>BK459</f>
        <v>0</v>
      </c>
      <c r="K459" s="233"/>
      <c r="L459" s="238"/>
      <c r="M459" s="239"/>
      <c r="N459" s="240"/>
      <c r="O459" s="240"/>
      <c r="P459" s="241">
        <f>SUM(P460:P476)</f>
        <v>0</v>
      </c>
      <c r="Q459" s="240"/>
      <c r="R459" s="241">
        <f>SUM(R460:R476)</f>
        <v>0</v>
      </c>
      <c r="S459" s="240"/>
      <c r="T459" s="242">
        <f>SUM(T460:T476)</f>
        <v>0</v>
      </c>
      <c r="AR459" s="243" t="s">
        <v>91</v>
      </c>
      <c r="AT459" s="244" t="s">
        <v>81</v>
      </c>
      <c r="AU459" s="244" t="s">
        <v>24</v>
      </c>
      <c r="AY459" s="243" t="s">
        <v>162</v>
      </c>
      <c r="BK459" s="245">
        <f>SUM(BK460:BK476)</f>
        <v>0</v>
      </c>
    </row>
    <row r="460" s="1" customFormat="1" ht="16.5" customHeight="1">
      <c r="B460" s="47"/>
      <c r="C460" s="192" t="s">
        <v>670</v>
      </c>
      <c r="D460" s="192" t="s">
        <v>156</v>
      </c>
      <c r="E460" s="193" t="s">
        <v>1158</v>
      </c>
      <c r="F460" s="194" t="s">
        <v>1159</v>
      </c>
      <c r="G460" s="195" t="s">
        <v>207</v>
      </c>
      <c r="H460" s="196">
        <v>52.475000000000001</v>
      </c>
      <c r="I460" s="197"/>
      <c r="J460" s="198">
        <f>ROUND(I460*H460,2)</f>
        <v>0</v>
      </c>
      <c r="K460" s="194" t="s">
        <v>397</v>
      </c>
      <c r="L460" s="73"/>
      <c r="M460" s="199" t="s">
        <v>37</v>
      </c>
      <c r="N460" s="200" t="s">
        <v>53</v>
      </c>
      <c r="O460" s="48"/>
      <c r="P460" s="201">
        <f>O460*H460</f>
        <v>0</v>
      </c>
      <c r="Q460" s="201">
        <v>0</v>
      </c>
      <c r="R460" s="201">
        <f>Q460*H460</f>
        <v>0</v>
      </c>
      <c r="S460" s="201">
        <v>0</v>
      </c>
      <c r="T460" s="202">
        <f>S460*H460</f>
        <v>0</v>
      </c>
      <c r="AR460" s="24" t="s">
        <v>185</v>
      </c>
      <c r="AT460" s="24" t="s">
        <v>156</v>
      </c>
      <c r="AU460" s="24" t="s">
        <v>91</v>
      </c>
      <c r="AY460" s="24" t="s">
        <v>162</v>
      </c>
      <c r="BE460" s="203">
        <f>IF(N460="základní",J460,0)</f>
        <v>0</v>
      </c>
      <c r="BF460" s="203">
        <f>IF(N460="snížená",J460,0)</f>
        <v>0</v>
      </c>
      <c r="BG460" s="203">
        <f>IF(N460="zákl. přenesená",J460,0)</f>
        <v>0</v>
      </c>
      <c r="BH460" s="203">
        <f>IF(N460="sníž. přenesená",J460,0)</f>
        <v>0</v>
      </c>
      <c r="BI460" s="203">
        <f>IF(N460="nulová",J460,0)</f>
        <v>0</v>
      </c>
      <c r="BJ460" s="24" t="s">
        <v>24</v>
      </c>
      <c r="BK460" s="203">
        <f>ROUND(I460*H460,2)</f>
        <v>0</v>
      </c>
      <c r="BL460" s="24" t="s">
        <v>185</v>
      </c>
      <c r="BM460" s="24" t="s">
        <v>1025</v>
      </c>
    </row>
    <row r="461" s="13" customFormat="1">
      <c r="B461" s="271"/>
      <c r="C461" s="272"/>
      <c r="D461" s="250" t="s">
        <v>398</v>
      </c>
      <c r="E461" s="273" t="s">
        <v>37</v>
      </c>
      <c r="F461" s="274" t="s">
        <v>1534</v>
      </c>
      <c r="G461" s="272"/>
      <c r="H461" s="273" t="s">
        <v>37</v>
      </c>
      <c r="I461" s="275"/>
      <c r="J461" s="272"/>
      <c r="K461" s="272"/>
      <c r="L461" s="276"/>
      <c r="M461" s="277"/>
      <c r="N461" s="278"/>
      <c r="O461" s="278"/>
      <c r="P461" s="278"/>
      <c r="Q461" s="278"/>
      <c r="R461" s="278"/>
      <c r="S461" s="278"/>
      <c r="T461" s="279"/>
      <c r="AT461" s="280" t="s">
        <v>398</v>
      </c>
      <c r="AU461" s="280" t="s">
        <v>91</v>
      </c>
      <c r="AV461" s="13" t="s">
        <v>24</v>
      </c>
      <c r="AW461" s="13" t="s">
        <v>45</v>
      </c>
      <c r="AX461" s="13" t="s">
        <v>82</v>
      </c>
      <c r="AY461" s="280" t="s">
        <v>162</v>
      </c>
    </row>
    <row r="462" s="11" customFormat="1">
      <c r="B462" s="248"/>
      <c r="C462" s="249"/>
      <c r="D462" s="250" t="s">
        <v>398</v>
      </c>
      <c r="E462" s="251" t="s">
        <v>37</v>
      </c>
      <c r="F462" s="252" t="s">
        <v>1535</v>
      </c>
      <c r="G462" s="249"/>
      <c r="H462" s="253">
        <v>59.875</v>
      </c>
      <c r="I462" s="254"/>
      <c r="J462" s="249"/>
      <c r="K462" s="249"/>
      <c r="L462" s="255"/>
      <c r="M462" s="256"/>
      <c r="N462" s="257"/>
      <c r="O462" s="257"/>
      <c r="P462" s="257"/>
      <c r="Q462" s="257"/>
      <c r="R462" s="257"/>
      <c r="S462" s="257"/>
      <c r="T462" s="258"/>
      <c r="AT462" s="259" t="s">
        <v>398</v>
      </c>
      <c r="AU462" s="259" t="s">
        <v>91</v>
      </c>
      <c r="AV462" s="11" t="s">
        <v>91</v>
      </c>
      <c r="AW462" s="11" t="s">
        <v>45</v>
      </c>
      <c r="AX462" s="11" t="s">
        <v>82</v>
      </c>
      <c r="AY462" s="259" t="s">
        <v>162</v>
      </c>
    </row>
    <row r="463" s="11" customFormat="1">
      <c r="B463" s="248"/>
      <c r="C463" s="249"/>
      <c r="D463" s="250" t="s">
        <v>398</v>
      </c>
      <c r="E463" s="251" t="s">
        <v>37</v>
      </c>
      <c r="F463" s="252" t="s">
        <v>1536</v>
      </c>
      <c r="G463" s="249"/>
      <c r="H463" s="253">
        <v>-7.4000000000000004</v>
      </c>
      <c r="I463" s="254"/>
      <c r="J463" s="249"/>
      <c r="K463" s="249"/>
      <c r="L463" s="255"/>
      <c r="M463" s="256"/>
      <c r="N463" s="257"/>
      <c r="O463" s="257"/>
      <c r="P463" s="257"/>
      <c r="Q463" s="257"/>
      <c r="R463" s="257"/>
      <c r="S463" s="257"/>
      <c r="T463" s="258"/>
      <c r="AT463" s="259" t="s">
        <v>398</v>
      </c>
      <c r="AU463" s="259" t="s">
        <v>91</v>
      </c>
      <c r="AV463" s="11" t="s">
        <v>91</v>
      </c>
      <c r="AW463" s="11" t="s">
        <v>45</v>
      </c>
      <c r="AX463" s="11" t="s">
        <v>82</v>
      </c>
      <c r="AY463" s="259" t="s">
        <v>162</v>
      </c>
    </row>
    <row r="464" s="12" customFormat="1">
      <c r="B464" s="260"/>
      <c r="C464" s="261"/>
      <c r="D464" s="250" t="s">
        <v>398</v>
      </c>
      <c r="E464" s="262" t="s">
        <v>37</v>
      </c>
      <c r="F464" s="263" t="s">
        <v>401</v>
      </c>
      <c r="G464" s="261"/>
      <c r="H464" s="264">
        <v>52.475000000000001</v>
      </c>
      <c r="I464" s="265"/>
      <c r="J464" s="261"/>
      <c r="K464" s="261"/>
      <c r="L464" s="266"/>
      <c r="M464" s="267"/>
      <c r="N464" s="268"/>
      <c r="O464" s="268"/>
      <c r="P464" s="268"/>
      <c r="Q464" s="268"/>
      <c r="R464" s="268"/>
      <c r="S464" s="268"/>
      <c r="T464" s="269"/>
      <c r="AT464" s="270" t="s">
        <v>398</v>
      </c>
      <c r="AU464" s="270" t="s">
        <v>91</v>
      </c>
      <c r="AV464" s="12" t="s">
        <v>161</v>
      </c>
      <c r="AW464" s="12" t="s">
        <v>45</v>
      </c>
      <c r="AX464" s="12" t="s">
        <v>24</v>
      </c>
      <c r="AY464" s="270" t="s">
        <v>162</v>
      </c>
    </row>
    <row r="465" s="1" customFormat="1" ht="25.5" customHeight="1">
      <c r="B465" s="47"/>
      <c r="C465" s="192" t="s">
        <v>1022</v>
      </c>
      <c r="D465" s="192" t="s">
        <v>156</v>
      </c>
      <c r="E465" s="193" t="s">
        <v>1165</v>
      </c>
      <c r="F465" s="194" t="s">
        <v>1166</v>
      </c>
      <c r="G465" s="195" t="s">
        <v>159</v>
      </c>
      <c r="H465" s="196">
        <v>73.725999999999999</v>
      </c>
      <c r="I465" s="197"/>
      <c r="J465" s="198">
        <f>ROUND(I465*H465,2)</f>
        <v>0</v>
      </c>
      <c r="K465" s="194" t="s">
        <v>397</v>
      </c>
      <c r="L465" s="73"/>
      <c r="M465" s="199" t="s">
        <v>37</v>
      </c>
      <c r="N465" s="200" t="s">
        <v>53</v>
      </c>
      <c r="O465" s="48"/>
      <c r="P465" s="201">
        <f>O465*H465</f>
        <v>0</v>
      </c>
      <c r="Q465" s="201">
        <v>0</v>
      </c>
      <c r="R465" s="201">
        <f>Q465*H465</f>
        <v>0</v>
      </c>
      <c r="S465" s="201">
        <v>0</v>
      </c>
      <c r="T465" s="202">
        <f>S465*H465</f>
        <v>0</v>
      </c>
      <c r="AR465" s="24" t="s">
        <v>185</v>
      </c>
      <c r="AT465" s="24" t="s">
        <v>156</v>
      </c>
      <c r="AU465" s="24" t="s">
        <v>91</v>
      </c>
      <c r="AY465" s="24" t="s">
        <v>162</v>
      </c>
      <c r="BE465" s="203">
        <f>IF(N465="základní",J465,0)</f>
        <v>0</v>
      </c>
      <c r="BF465" s="203">
        <f>IF(N465="snížená",J465,0)</f>
        <v>0</v>
      </c>
      <c r="BG465" s="203">
        <f>IF(N465="zákl. přenesená",J465,0)</f>
        <v>0</v>
      </c>
      <c r="BH465" s="203">
        <f>IF(N465="sníž. přenesená",J465,0)</f>
        <v>0</v>
      </c>
      <c r="BI465" s="203">
        <f>IF(N465="nulová",J465,0)</f>
        <v>0</v>
      </c>
      <c r="BJ465" s="24" t="s">
        <v>24</v>
      </c>
      <c r="BK465" s="203">
        <f>ROUND(I465*H465,2)</f>
        <v>0</v>
      </c>
      <c r="BL465" s="24" t="s">
        <v>185</v>
      </c>
      <c r="BM465" s="24" t="s">
        <v>1031</v>
      </c>
    </row>
    <row r="466" s="13" customFormat="1">
      <c r="B466" s="271"/>
      <c r="C466" s="272"/>
      <c r="D466" s="250" t="s">
        <v>398</v>
      </c>
      <c r="E466" s="273" t="s">
        <v>37</v>
      </c>
      <c r="F466" s="274" t="s">
        <v>1537</v>
      </c>
      <c r="G466" s="272"/>
      <c r="H466" s="273" t="s">
        <v>37</v>
      </c>
      <c r="I466" s="275"/>
      <c r="J466" s="272"/>
      <c r="K466" s="272"/>
      <c r="L466" s="276"/>
      <c r="M466" s="277"/>
      <c r="N466" s="278"/>
      <c r="O466" s="278"/>
      <c r="P466" s="278"/>
      <c r="Q466" s="278"/>
      <c r="R466" s="278"/>
      <c r="S466" s="278"/>
      <c r="T466" s="279"/>
      <c r="AT466" s="280" t="s">
        <v>398</v>
      </c>
      <c r="AU466" s="280" t="s">
        <v>91</v>
      </c>
      <c r="AV466" s="13" t="s">
        <v>24</v>
      </c>
      <c r="AW466" s="13" t="s">
        <v>45</v>
      </c>
      <c r="AX466" s="13" t="s">
        <v>82</v>
      </c>
      <c r="AY466" s="280" t="s">
        <v>162</v>
      </c>
    </row>
    <row r="467" s="11" customFormat="1">
      <c r="B467" s="248"/>
      <c r="C467" s="249"/>
      <c r="D467" s="250" t="s">
        <v>398</v>
      </c>
      <c r="E467" s="251" t="s">
        <v>37</v>
      </c>
      <c r="F467" s="252" t="s">
        <v>1538</v>
      </c>
      <c r="G467" s="249"/>
      <c r="H467" s="253">
        <v>64.332999999999998</v>
      </c>
      <c r="I467" s="254"/>
      <c r="J467" s="249"/>
      <c r="K467" s="249"/>
      <c r="L467" s="255"/>
      <c r="M467" s="256"/>
      <c r="N467" s="257"/>
      <c r="O467" s="257"/>
      <c r="P467" s="257"/>
      <c r="Q467" s="257"/>
      <c r="R467" s="257"/>
      <c r="S467" s="257"/>
      <c r="T467" s="258"/>
      <c r="AT467" s="259" t="s">
        <v>398</v>
      </c>
      <c r="AU467" s="259" t="s">
        <v>91</v>
      </c>
      <c r="AV467" s="11" t="s">
        <v>91</v>
      </c>
      <c r="AW467" s="11" t="s">
        <v>45</v>
      </c>
      <c r="AX467" s="11" t="s">
        <v>82</v>
      </c>
      <c r="AY467" s="259" t="s">
        <v>162</v>
      </c>
    </row>
    <row r="468" s="11" customFormat="1">
      <c r="B468" s="248"/>
      <c r="C468" s="249"/>
      <c r="D468" s="250" t="s">
        <v>398</v>
      </c>
      <c r="E468" s="251" t="s">
        <v>37</v>
      </c>
      <c r="F468" s="252" t="s">
        <v>1539</v>
      </c>
      <c r="G468" s="249"/>
      <c r="H468" s="253">
        <v>9.3930000000000007</v>
      </c>
      <c r="I468" s="254"/>
      <c r="J468" s="249"/>
      <c r="K468" s="249"/>
      <c r="L468" s="255"/>
      <c r="M468" s="256"/>
      <c r="N468" s="257"/>
      <c r="O468" s="257"/>
      <c r="P468" s="257"/>
      <c r="Q468" s="257"/>
      <c r="R468" s="257"/>
      <c r="S468" s="257"/>
      <c r="T468" s="258"/>
      <c r="AT468" s="259" t="s">
        <v>398</v>
      </c>
      <c r="AU468" s="259" t="s">
        <v>91</v>
      </c>
      <c r="AV468" s="11" t="s">
        <v>91</v>
      </c>
      <c r="AW468" s="11" t="s">
        <v>45</v>
      </c>
      <c r="AX468" s="11" t="s">
        <v>82</v>
      </c>
      <c r="AY468" s="259" t="s">
        <v>162</v>
      </c>
    </row>
    <row r="469" s="12" customFormat="1">
      <c r="B469" s="260"/>
      <c r="C469" s="261"/>
      <c r="D469" s="250" t="s">
        <v>398</v>
      </c>
      <c r="E469" s="262" t="s">
        <v>37</v>
      </c>
      <c r="F469" s="263" t="s">
        <v>401</v>
      </c>
      <c r="G469" s="261"/>
      <c r="H469" s="264">
        <v>73.725999999999999</v>
      </c>
      <c r="I469" s="265"/>
      <c r="J469" s="261"/>
      <c r="K469" s="261"/>
      <c r="L469" s="266"/>
      <c r="M469" s="267"/>
      <c r="N469" s="268"/>
      <c r="O469" s="268"/>
      <c r="P469" s="268"/>
      <c r="Q469" s="268"/>
      <c r="R469" s="268"/>
      <c r="S469" s="268"/>
      <c r="T469" s="269"/>
      <c r="AT469" s="270" t="s">
        <v>398</v>
      </c>
      <c r="AU469" s="270" t="s">
        <v>91</v>
      </c>
      <c r="AV469" s="12" t="s">
        <v>161</v>
      </c>
      <c r="AW469" s="12" t="s">
        <v>45</v>
      </c>
      <c r="AX469" s="12" t="s">
        <v>24</v>
      </c>
      <c r="AY469" s="270" t="s">
        <v>162</v>
      </c>
    </row>
    <row r="470" s="1" customFormat="1" ht="16.5" customHeight="1">
      <c r="B470" s="47"/>
      <c r="C470" s="204" t="s">
        <v>675</v>
      </c>
      <c r="D470" s="204" t="s">
        <v>261</v>
      </c>
      <c r="E470" s="205" t="s">
        <v>1169</v>
      </c>
      <c r="F470" s="206" t="s">
        <v>1170</v>
      </c>
      <c r="G470" s="207" t="s">
        <v>159</v>
      </c>
      <c r="H470" s="208">
        <v>86.870999999999995</v>
      </c>
      <c r="I470" s="209"/>
      <c r="J470" s="210">
        <f>ROUND(I470*H470,2)</f>
        <v>0</v>
      </c>
      <c r="K470" s="206" t="s">
        <v>397</v>
      </c>
      <c r="L470" s="211"/>
      <c r="M470" s="212" t="s">
        <v>37</v>
      </c>
      <c r="N470" s="213" t="s">
        <v>53</v>
      </c>
      <c r="O470" s="48"/>
      <c r="P470" s="201">
        <f>O470*H470</f>
        <v>0</v>
      </c>
      <c r="Q470" s="201">
        <v>0</v>
      </c>
      <c r="R470" s="201">
        <f>Q470*H470</f>
        <v>0</v>
      </c>
      <c r="S470" s="201">
        <v>0</v>
      </c>
      <c r="T470" s="202">
        <f>S470*H470</f>
        <v>0</v>
      </c>
      <c r="AR470" s="24" t="s">
        <v>214</v>
      </c>
      <c r="AT470" s="24" t="s">
        <v>261</v>
      </c>
      <c r="AU470" s="24" t="s">
        <v>91</v>
      </c>
      <c r="AY470" s="24" t="s">
        <v>162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24</v>
      </c>
      <c r="BK470" s="203">
        <f>ROUND(I470*H470,2)</f>
        <v>0</v>
      </c>
      <c r="BL470" s="24" t="s">
        <v>185</v>
      </c>
      <c r="BM470" s="24" t="s">
        <v>1035</v>
      </c>
    </row>
    <row r="471" s="1" customFormat="1" ht="16.5" customHeight="1">
      <c r="B471" s="47"/>
      <c r="C471" s="192" t="s">
        <v>1032</v>
      </c>
      <c r="D471" s="192" t="s">
        <v>156</v>
      </c>
      <c r="E471" s="193" t="s">
        <v>1173</v>
      </c>
      <c r="F471" s="194" t="s">
        <v>1174</v>
      </c>
      <c r="G471" s="195" t="s">
        <v>159</v>
      </c>
      <c r="H471" s="196">
        <v>4.0499999999999998</v>
      </c>
      <c r="I471" s="197"/>
      <c r="J471" s="198">
        <f>ROUND(I471*H471,2)</f>
        <v>0</v>
      </c>
      <c r="K471" s="194" t="s">
        <v>397</v>
      </c>
      <c r="L471" s="73"/>
      <c r="M471" s="199" t="s">
        <v>37</v>
      </c>
      <c r="N471" s="200" t="s">
        <v>53</v>
      </c>
      <c r="O471" s="48"/>
      <c r="P471" s="201">
        <f>O471*H471</f>
        <v>0</v>
      </c>
      <c r="Q471" s="201">
        <v>0</v>
      </c>
      <c r="R471" s="201">
        <f>Q471*H471</f>
        <v>0</v>
      </c>
      <c r="S471" s="201">
        <v>0</v>
      </c>
      <c r="T471" s="202">
        <f>S471*H471</f>
        <v>0</v>
      </c>
      <c r="AR471" s="24" t="s">
        <v>185</v>
      </c>
      <c r="AT471" s="24" t="s">
        <v>156</v>
      </c>
      <c r="AU471" s="24" t="s">
        <v>91</v>
      </c>
      <c r="AY471" s="24" t="s">
        <v>162</v>
      </c>
      <c r="BE471" s="203">
        <f>IF(N471="základní",J471,0)</f>
        <v>0</v>
      </c>
      <c r="BF471" s="203">
        <f>IF(N471="snížená",J471,0)</f>
        <v>0</v>
      </c>
      <c r="BG471" s="203">
        <f>IF(N471="zákl. přenesená",J471,0)</f>
        <v>0</v>
      </c>
      <c r="BH471" s="203">
        <f>IF(N471="sníž. přenesená",J471,0)</f>
        <v>0</v>
      </c>
      <c r="BI471" s="203">
        <f>IF(N471="nulová",J471,0)</f>
        <v>0</v>
      </c>
      <c r="BJ471" s="24" t="s">
        <v>24</v>
      </c>
      <c r="BK471" s="203">
        <f>ROUND(I471*H471,2)</f>
        <v>0</v>
      </c>
      <c r="BL471" s="24" t="s">
        <v>185</v>
      </c>
      <c r="BM471" s="24" t="s">
        <v>1038</v>
      </c>
    </row>
    <row r="472" s="11" customFormat="1">
      <c r="B472" s="248"/>
      <c r="C472" s="249"/>
      <c r="D472" s="250" t="s">
        <v>398</v>
      </c>
      <c r="E472" s="251" t="s">
        <v>37</v>
      </c>
      <c r="F472" s="252" t="s">
        <v>1540</v>
      </c>
      <c r="G472" s="249"/>
      <c r="H472" s="253">
        <v>4.0499999999999998</v>
      </c>
      <c r="I472" s="254"/>
      <c r="J472" s="249"/>
      <c r="K472" s="249"/>
      <c r="L472" s="255"/>
      <c r="M472" s="256"/>
      <c r="N472" s="257"/>
      <c r="O472" s="257"/>
      <c r="P472" s="257"/>
      <c r="Q472" s="257"/>
      <c r="R472" s="257"/>
      <c r="S472" s="257"/>
      <c r="T472" s="258"/>
      <c r="AT472" s="259" t="s">
        <v>398</v>
      </c>
      <c r="AU472" s="259" t="s">
        <v>91</v>
      </c>
      <c r="AV472" s="11" t="s">
        <v>91</v>
      </c>
      <c r="AW472" s="11" t="s">
        <v>45</v>
      </c>
      <c r="AX472" s="11" t="s">
        <v>82</v>
      </c>
      <c r="AY472" s="259" t="s">
        <v>162</v>
      </c>
    </row>
    <row r="473" s="12" customFormat="1">
      <c r="B473" s="260"/>
      <c r="C473" s="261"/>
      <c r="D473" s="250" t="s">
        <v>398</v>
      </c>
      <c r="E473" s="262" t="s">
        <v>37</v>
      </c>
      <c r="F473" s="263" t="s">
        <v>401</v>
      </c>
      <c r="G473" s="261"/>
      <c r="H473" s="264">
        <v>4.0499999999999998</v>
      </c>
      <c r="I473" s="265"/>
      <c r="J473" s="261"/>
      <c r="K473" s="261"/>
      <c r="L473" s="266"/>
      <c r="M473" s="267"/>
      <c r="N473" s="268"/>
      <c r="O473" s="268"/>
      <c r="P473" s="268"/>
      <c r="Q473" s="268"/>
      <c r="R473" s="268"/>
      <c r="S473" s="268"/>
      <c r="T473" s="269"/>
      <c r="AT473" s="270" t="s">
        <v>398</v>
      </c>
      <c r="AU473" s="270" t="s">
        <v>91</v>
      </c>
      <c r="AV473" s="12" t="s">
        <v>161</v>
      </c>
      <c r="AW473" s="12" t="s">
        <v>45</v>
      </c>
      <c r="AX473" s="12" t="s">
        <v>24</v>
      </c>
      <c r="AY473" s="270" t="s">
        <v>162</v>
      </c>
    </row>
    <row r="474" s="1" customFormat="1" ht="16.5" customHeight="1">
      <c r="B474" s="47"/>
      <c r="C474" s="192" t="s">
        <v>679</v>
      </c>
      <c r="D474" s="192" t="s">
        <v>156</v>
      </c>
      <c r="E474" s="193" t="s">
        <v>1177</v>
      </c>
      <c r="F474" s="194" t="s">
        <v>1178</v>
      </c>
      <c r="G474" s="195" t="s">
        <v>159</v>
      </c>
      <c r="H474" s="196">
        <v>73.725999999999999</v>
      </c>
      <c r="I474" s="197"/>
      <c r="J474" s="198">
        <f>ROUND(I474*H474,2)</f>
        <v>0</v>
      </c>
      <c r="K474" s="194" t="s">
        <v>397</v>
      </c>
      <c r="L474" s="73"/>
      <c r="M474" s="199" t="s">
        <v>37</v>
      </c>
      <c r="N474" s="200" t="s">
        <v>53</v>
      </c>
      <c r="O474" s="48"/>
      <c r="P474" s="201">
        <f>O474*H474</f>
        <v>0</v>
      </c>
      <c r="Q474" s="201">
        <v>0</v>
      </c>
      <c r="R474" s="201">
        <f>Q474*H474</f>
        <v>0</v>
      </c>
      <c r="S474" s="201">
        <v>0</v>
      </c>
      <c r="T474" s="202">
        <f>S474*H474</f>
        <v>0</v>
      </c>
      <c r="AR474" s="24" t="s">
        <v>185</v>
      </c>
      <c r="AT474" s="24" t="s">
        <v>156</v>
      </c>
      <c r="AU474" s="24" t="s">
        <v>91</v>
      </c>
      <c r="AY474" s="24" t="s">
        <v>162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24</v>
      </c>
      <c r="BK474" s="203">
        <f>ROUND(I474*H474,2)</f>
        <v>0</v>
      </c>
      <c r="BL474" s="24" t="s">
        <v>185</v>
      </c>
      <c r="BM474" s="24" t="s">
        <v>1541</v>
      </c>
    </row>
    <row r="475" s="1" customFormat="1" ht="16.5" customHeight="1">
      <c r="B475" s="47"/>
      <c r="C475" s="192" t="s">
        <v>1542</v>
      </c>
      <c r="D475" s="192" t="s">
        <v>156</v>
      </c>
      <c r="E475" s="193" t="s">
        <v>1182</v>
      </c>
      <c r="F475" s="194" t="s">
        <v>1183</v>
      </c>
      <c r="G475" s="195" t="s">
        <v>159</v>
      </c>
      <c r="H475" s="196">
        <v>73.725999999999999</v>
      </c>
      <c r="I475" s="197"/>
      <c r="J475" s="198">
        <f>ROUND(I475*H475,2)</f>
        <v>0</v>
      </c>
      <c r="K475" s="194" t="s">
        <v>397</v>
      </c>
      <c r="L475" s="73"/>
      <c r="M475" s="199" t="s">
        <v>37</v>
      </c>
      <c r="N475" s="200" t="s">
        <v>53</v>
      </c>
      <c r="O475" s="48"/>
      <c r="P475" s="201">
        <f>O475*H475</f>
        <v>0</v>
      </c>
      <c r="Q475" s="201">
        <v>0</v>
      </c>
      <c r="R475" s="201">
        <f>Q475*H475</f>
        <v>0</v>
      </c>
      <c r="S475" s="201">
        <v>0</v>
      </c>
      <c r="T475" s="202">
        <f>S475*H475</f>
        <v>0</v>
      </c>
      <c r="AR475" s="24" t="s">
        <v>185</v>
      </c>
      <c r="AT475" s="24" t="s">
        <v>156</v>
      </c>
      <c r="AU475" s="24" t="s">
        <v>91</v>
      </c>
      <c r="AY475" s="24" t="s">
        <v>162</v>
      </c>
      <c r="BE475" s="203">
        <f>IF(N475="základní",J475,0)</f>
        <v>0</v>
      </c>
      <c r="BF475" s="203">
        <f>IF(N475="snížená",J475,0)</f>
        <v>0</v>
      </c>
      <c r="BG475" s="203">
        <f>IF(N475="zákl. přenesená",J475,0)</f>
        <v>0</v>
      </c>
      <c r="BH475" s="203">
        <f>IF(N475="sníž. přenesená",J475,0)</f>
        <v>0</v>
      </c>
      <c r="BI475" s="203">
        <f>IF(N475="nulová",J475,0)</f>
        <v>0</v>
      </c>
      <c r="BJ475" s="24" t="s">
        <v>24</v>
      </c>
      <c r="BK475" s="203">
        <f>ROUND(I475*H475,2)</f>
        <v>0</v>
      </c>
      <c r="BL475" s="24" t="s">
        <v>185</v>
      </c>
      <c r="BM475" s="24" t="s">
        <v>1049</v>
      </c>
    </row>
    <row r="476" s="1" customFormat="1" ht="16.5" customHeight="1">
      <c r="B476" s="47"/>
      <c r="C476" s="192" t="s">
        <v>683</v>
      </c>
      <c r="D476" s="192" t="s">
        <v>156</v>
      </c>
      <c r="E476" s="193" t="s">
        <v>1185</v>
      </c>
      <c r="F476" s="194" t="s">
        <v>1186</v>
      </c>
      <c r="G476" s="195" t="s">
        <v>196</v>
      </c>
      <c r="H476" s="196">
        <v>1.885</v>
      </c>
      <c r="I476" s="197"/>
      <c r="J476" s="198">
        <f>ROUND(I476*H476,2)</f>
        <v>0</v>
      </c>
      <c r="K476" s="194" t="s">
        <v>397</v>
      </c>
      <c r="L476" s="73"/>
      <c r="M476" s="199" t="s">
        <v>37</v>
      </c>
      <c r="N476" s="200" t="s">
        <v>53</v>
      </c>
      <c r="O476" s="48"/>
      <c r="P476" s="201">
        <f>O476*H476</f>
        <v>0</v>
      </c>
      <c r="Q476" s="201">
        <v>0</v>
      </c>
      <c r="R476" s="201">
        <f>Q476*H476</f>
        <v>0</v>
      </c>
      <c r="S476" s="201">
        <v>0</v>
      </c>
      <c r="T476" s="202">
        <f>S476*H476</f>
        <v>0</v>
      </c>
      <c r="AR476" s="24" t="s">
        <v>185</v>
      </c>
      <c r="AT476" s="24" t="s">
        <v>156</v>
      </c>
      <c r="AU476" s="24" t="s">
        <v>91</v>
      </c>
      <c r="AY476" s="24" t="s">
        <v>162</v>
      </c>
      <c r="BE476" s="203">
        <f>IF(N476="základní",J476,0)</f>
        <v>0</v>
      </c>
      <c r="BF476" s="203">
        <f>IF(N476="snížená",J476,0)</f>
        <v>0</v>
      </c>
      <c r="BG476" s="203">
        <f>IF(N476="zákl. přenesená",J476,0)</f>
        <v>0</v>
      </c>
      <c r="BH476" s="203">
        <f>IF(N476="sníž. přenesená",J476,0)</f>
        <v>0</v>
      </c>
      <c r="BI476" s="203">
        <f>IF(N476="nulová",J476,0)</f>
        <v>0</v>
      </c>
      <c r="BJ476" s="24" t="s">
        <v>24</v>
      </c>
      <c r="BK476" s="203">
        <f>ROUND(I476*H476,2)</f>
        <v>0</v>
      </c>
      <c r="BL476" s="24" t="s">
        <v>185</v>
      </c>
      <c r="BM476" s="24" t="s">
        <v>1053</v>
      </c>
    </row>
    <row r="477" s="10" customFormat="1" ht="29.88" customHeight="1">
      <c r="B477" s="232"/>
      <c r="C477" s="233"/>
      <c r="D477" s="234" t="s">
        <v>81</v>
      </c>
      <c r="E477" s="246" t="s">
        <v>1195</v>
      </c>
      <c r="F477" s="246" t="s">
        <v>1196</v>
      </c>
      <c r="G477" s="233"/>
      <c r="H477" s="233"/>
      <c r="I477" s="236"/>
      <c r="J477" s="247">
        <f>BK477</f>
        <v>0</v>
      </c>
      <c r="K477" s="233"/>
      <c r="L477" s="238"/>
      <c r="M477" s="239"/>
      <c r="N477" s="240"/>
      <c r="O477" s="240"/>
      <c r="P477" s="241">
        <f>SUM(P478:P491)</f>
        <v>0</v>
      </c>
      <c r="Q477" s="240"/>
      <c r="R477" s="241">
        <f>SUM(R478:R491)</f>
        <v>0</v>
      </c>
      <c r="S477" s="240"/>
      <c r="T477" s="242">
        <f>SUM(T478:T491)</f>
        <v>0</v>
      </c>
      <c r="AR477" s="243" t="s">
        <v>91</v>
      </c>
      <c r="AT477" s="244" t="s">
        <v>81</v>
      </c>
      <c r="AU477" s="244" t="s">
        <v>24</v>
      </c>
      <c r="AY477" s="243" t="s">
        <v>162</v>
      </c>
      <c r="BK477" s="245">
        <f>SUM(BK478:BK491)</f>
        <v>0</v>
      </c>
    </row>
    <row r="478" s="1" customFormat="1" ht="25.5" customHeight="1">
      <c r="B478" s="47"/>
      <c r="C478" s="192" t="s">
        <v>1050</v>
      </c>
      <c r="D478" s="192" t="s">
        <v>156</v>
      </c>
      <c r="E478" s="193" t="s">
        <v>1197</v>
      </c>
      <c r="F478" s="194" t="s">
        <v>1198</v>
      </c>
      <c r="G478" s="195" t="s">
        <v>159</v>
      </c>
      <c r="H478" s="196">
        <v>118.075</v>
      </c>
      <c r="I478" s="197"/>
      <c r="J478" s="198">
        <f>ROUND(I478*H478,2)</f>
        <v>0</v>
      </c>
      <c r="K478" s="194" t="s">
        <v>397</v>
      </c>
      <c r="L478" s="73"/>
      <c r="M478" s="199" t="s">
        <v>37</v>
      </c>
      <c r="N478" s="200" t="s">
        <v>53</v>
      </c>
      <c r="O478" s="48"/>
      <c r="P478" s="201">
        <f>O478*H478</f>
        <v>0</v>
      </c>
      <c r="Q478" s="201">
        <v>0</v>
      </c>
      <c r="R478" s="201">
        <f>Q478*H478</f>
        <v>0</v>
      </c>
      <c r="S478" s="201">
        <v>0</v>
      </c>
      <c r="T478" s="202">
        <f>S478*H478</f>
        <v>0</v>
      </c>
      <c r="AR478" s="24" t="s">
        <v>185</v>
      </c>
      <c r="AT478" s="24" t="s">
        <v>156</v>
      </c>
      <c r="AU478" s="24" t="s">
        <v>91</v>
      </c>
      <c r="AY478" s="24" t="s">
        <v>162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24</v>
      </c>
      <c r="BK478" s="203">
        <f>ROUND(I478*H478,2)</f>
        <v>0</v>
      </c>
      <c r="BL478" s="24" t="s">
        <v>185</v>
      </c>
      <c r="BM478" s="24" t="s">
        <v>1060</v>
      </c>
    </row>
    <row r="479" s="13" customFormat="1">
      <c r="B479" s="271"/>
      <c r="C479" s="272"/>
      <c r="D479" s="250" t="s">
        <v>398</v>
      </c>
      <c r="E479" s="273" t="s">
        <v>37</v>
      </c>
      <c r="F479" s="274" t="s">
        <v>1543</v>
      </c>
      <c r="G479" s="272"/>
      <c r="H479" s="273" t="s">
        <v>37</v>
      </c>
      <c r="I479" s="275"/>
      <c r="J479" s="272"/>
      <c r="K479" s="272"/>
      <c r="L479" s="276"/>
      <c r="M479" s="277"/>
      <c r="N479" s="278"/>
      <c r="O479" s="278"/>
      <c r="P479" s="278"/>
      <c r="Q479" s="278"/>
      <c r="R479" s="278"/>
      <c r="S479" s="278"/>
      <c r="T479" s="279"/>
      <c r="AT479" s="280" t="s">
        <v>398</v>
      </c>
      <c r="AU479" s="280" t="s">
        <v>91</v>
      </c>
      <c r="AV479" s="13" t="s">
        <v>24</v>
      </c>
      <c r="AW479" s="13" t="s">
        <v>45</v>
      </c>
      <c r="AX479" s="13" t="s">
        <v>82</v>
      </c>
      <c r="AY479" s="280" t="s">
        <v>162</v>
      </c>
    </row>
    <row r="480" s="11" customFormat="1">
      <c r="B480" s="248"/>
      <c r="C480" s="249"/>
      <c r="D480" s="250" t="s">
        <v>398</v>
      </c>
      <c r="E480" s="251" t="s">
        <v>37</v>
      </c>
      <c r="F480" s="252" t="s">
        <v>1544</v>
      </c>
      <c r="G480" s="249"/>
      <c r="H480" s="253">
        <v>118.8</v>
      </c>
      <c r="I480" s="254"/>
      <c r="J480" s="249"/>
      <c r="K480" s="249"/>
      <c r="L480" s="255"/>
      <c r="M480" s="256"/>
      <c r="N480" s="257"/>
      <c r="O480" s="257"/>
      <c r="P480" s="257"/>
      <c r="Q480" s="257"/>
      <c r="R480" s="257"/>
      <c r="S480" s="257"/>
      <c r="T480" s="258"/>
      <c r="AT480" s="259" t="s">
        <v>398</v>
      </c>
      <c r="AU480" s="259" t="s">
        <v>91</v>
      </c>
      <c r="AV480" s="11" t="s">
        <v>91</v>
      </c>
      <c r="AW480" s="11" t="s">
        <v>45</v>
      </c>
      <c r="AX480" s="11" t="s">
        <v>82</v>
      </c>
      <c r="AY480" s="259" t="s">
        <v>162</v>
      </c>
    </row>
    <row r="481" s="11" customFormat="1">
      <c r="B481" s="248"/>
      <c r="C481" s="249"/>
      <c r="D481" s="250" t="s">
        <v>398</v>
      </c>
      <c r="E481" s="251" t="s">
        <v>37</v>
      </c>
      <c r="F481" s="252" t="s">
        <v>1545</v>
      </c>
      <c r="G481" s="249"/>
      <c r="H481" s="253">
        <v>12.949999999999999</v>
      </c>
      <c r="I481" s="254"/>
      <c r="J481" s="249"/>
      <c r="K481" s="249"/>
      <c r="L481" s="255"/>
      <c r="M481" s="256"/>
      <c r="N481" s="257"/>
      <c r="O481" s="257"/>
      <c r="P481" s="257"/>
      <c r="Q481" s="257"/>
      <c r="R481" s="257"/>
      <c r="S481" s="257"/>
      <c r="T481" s="258"/>
      <c r="AT481" s="259" t="s">
        <v>398</v>
      </c>
      <c r="AU481" s="259" t="s">
        <v>91</v>
      </c>
      <c r="AV481" s="11" t="s">
        <v>91</v>
      </c>
      <c r="AW481" s="11" t="s">
        <v>45</v>
      </c>
      <c r="AX481" s="11" t="s">
        <v>82</v>
      </c>
      <c r="AY481" s="259" t="s">
        <v>162</v>
      </c>
    </row>
    <row r="482" s="11" customFormat="1">
      <c r="B482" s="248"/>
      <c r="C482" s="249"/>
      <c r="D482" s="250" t="s">
        <v>398</v>
      </c>
      <c r="E482" s="251" t="s">
        <v>37</v>
      </c>
      <c r="F482" s="252" t="s">
        <v>1546</v>
      </c>
      <c r="G482" s="249"/>
      <c r="H482" s="253">
        <v>-13.675000000000001</v>
      </c>
      <c r="I482" s="254"/>
      <c r="J482" s="249"/>
      <c r="K482" s="249"/>
      <c r="L482" s="255"/>
      <c r="M482" s="256"/>
      <c r="N482" s="257"/>
      <c r="O482" s="257"/>
      <c r="P482" s="257"/>
      <c r="Q482" s="257"/>
      <c r="R482" s="257"/>
      <c r="S482" s="257"/>
      <c r="T482" s="258"/>
      <c r="AT482" s="259" t="s">
        <v>398</v>
      </c>
      <c r="AU482" s="259" t="s">
        <v>91</v>
      </c>
      <c r="AV482" s="11" t="s">
        <v>91</v>
      </c>
      <c r="AW482" s="11" t="s">
        <v>45</v>
      </c>
      <c r="AX482" s="11" t="s">
        <v>82</v>
      </c>
      <c r="AY482" s="259" t="s">
        <v>162</v>
      </c>
    </row>
    <row r="483" s="12" customFormat="1">
      <c r="B483" s="260"/>
      <c r="C483" s="261"/>
      <c r="D483" s="250" t="s">
        <v>398</v>
      </c>
      <c r="E483" s="262" t="s">
        <v>37</v>
      </c>
      <c r="F483" s="263" t="s">
        <v>401</v>
      </c>
      <c r="G483" s="261"/>
      <c r="H483" s="264">
        <v>118.075</v>
      </c>
      <c r="I483" s="265"/>
      <c r="J483" s="261"/>
      <c r="K483" s="261"/>
      <c r="L483" s="266"/>
      <c r="M483" s="267"/>
      <c r="N483" s="268"/>
      <c r="O483" s="268"/>
      <c r="P483" s="268"/>
      <c r="Q483" s="268"/>
      <c r="R483" s="268"/>
      <c r="S483" s="268"/>
      <c r="T483" s="269"/>
      <c r="AT483" s="270" t="s">
        <v>398</v>
      </c>
      <c r="AU483" s="270" t="s">
        <v>91</v>
      </c>
      <c r="AV483" s="12" t="s">
        <v>161</v>
      </c>
      <c r="AW483" s="12" t="s">
        <v>45</v>
      </c>
      <c r="AX483" s="12" t="s">
        <v>24</v>
      </c>
      <c r="AY483" s="270" t="s">
        <v>162</v>
      </c>
    </row>
    <row r="484" s="1" customFormat="1" ht="16.5" customHeight="1">
      <c r="B484" s="47"/>
      <c r="C484" s="204" t="s">
        <v>686</v>
      </c>
      <c r="D484" s="204" t="s">
        <v>261</v>
      </c>
      <c r="E484" s="205" t="s">
        <v>1204</v>
      </c>
      <c r="F484" s="206" t="s">
        <v>1205</v>
      </c>
      <c r="G484" s="207" t="s">
        <v>159</v>
      </c>
      <c r="H484" s="208">
        <v>129.88300000000001</v>
      </c>
      <c r="I484" s="209"/>
      <c r="J484" s="210">
        <f>ROUND(I484*H484,2)</f>
        <v>0</v>
      </c>
      <c r="K484" s="206" t="s">
        <v>397</v>
      </c>
      <c r="L484" s="211"/>
      <c r="M484" s="212" t="s">
        <v>37</v>
      </c>
      <c r="N484" s="213" t="s">
        <v>53</v>
      </c>
      <c r="O484" s="48"/>
      <c r="P484" s="201">
        <f>O484*H484</f>
        <v>0</v>
      </c>
      <c r="Q484" s="201">
        <v>0</v>
      </c>
      <c r="R484" s="201">
        <f>Q484*H484</f>
        <v>0</v>
      </c>
      <c r="S484" s="201">
        <v>0</v>
      </c>
      <c r="T484" s="202">
        <f>S484*H484</f>
        <v>0</v>
      </c>
      <c r="AR484" s="24" t="s">
        <v>214</v>
      </c>
      <c r="AT484" s="24" t="s">
        <v>261</v>
      </c>
      <c r="AU484" s="24" t="s">
        <v>91</v>
      </c>
      <c r="AY484" s="24" t="s">
        <v>162</v>
      </c>
      <c r="BE484" s="203">
        <f>IF(N484="základní",J484,0)</f>
        <v>0</v>
      </c>
      <c r="BF484" s="203">
        <f>IF(N484="snížená",J484,0)</f>
        <v>0</v>
      </c>
      <c r="BG484" s="203">
        <f>IF(N484="zákl. přenesená",J484,0)</f>
        <v>0</v>
      </c>
      <c r="BH484" s="203">
        <f>IF(N484="sníž. přenesená",J484,0)</f>
        <v>0</v>
      </c>
      <c r="BI484" s="203">
        <f>IF(N484="nulová",J484,0)</f>
        <v>0</v>
      </c>
      <c r="BJ484" s="24" t="s">
        <v>24</v>
      </c>
      <c r="BK484" s="203">
        <f>ROUND(I484*H484,2)</f>
        <v>0</v>
      </c>
      <c r="BL484" s="24" t="s">
        <v>185</v>
      </c>
      <c r="BM484" s="24" t="s">
        <v>1064</v>
      </c>
    </row>
    <row r="485" s="1" customFormat="1" ht="16.5" customHeight="1">
      <c r="B485" s="47"/>
      <c r="C485" s="192" t="s">
        <v>1061</v>
      </c>
      <c r="D485" s="192" t="s">
        <v>156</v>
      </c>
      <c r="E485" s="193" t="s">
        <v>1207</v>
      </c>
      <c r="F485" s="194" t="s">
        <v>1208</v>
      </c>
      <c r="G485" s="195" t="s">
        <v>159</v>
      </c>
      <c r="H485" s="196">
        <v>118.075</v>
      </c>
      <c r="I485" s="197"/>
      <c r="J485" s="198">
        <f>ROUND(I485*H485,2)</f>
        <v>0</v>
      </c>
      <c r="K485" s="194" t="s">
        <v>397</v>
      </c>
      <c r="L485" s="73"/>
      <c r="M485" s="199" t="s">
        <v>37</v>
      </c>
      <c r="N485" s="200" t="s">
        <v>53</v>
      </c>
      <c r="O485" s="48"/>
      <c r="P485" s="201">
        <f>O485*H485</f>
        <v>0</v>
      </c>
      <c r="Q485" s="201">
        <v>0</v>
      </c>
      <c r="R485" s="201">
        <f>Q485*H485</f>
        <v>0</v>
      </c>
      <c r="S485" s="201">
        <v>0</v>
      </c>
      <c r="T485" s="202">
        <f>S485*H485</f>
        <v>0</v>
      </c>
      <c r="AR485" s="24" t="s">
        <v>185</v>
      </c>
      <c r="AT485" s="24" t="s">
        <v>156</v>
      </c>
      <c r="AU485" s="24" t="s">
        <v>91</v>
      </c>
      <c r="AY485" s="24" t="s">
        <v>162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24</v>
      </c>
      <c r="BK485" s="203">
        <f>ROUND(I485*H485,2)</f>
        <v>0</v>
      </c>
      <c r="BL485" s="24" t="s">
        <v>185</v>
      </c>
      <c r="BM485" s="24" t="s">
        <v>1067</v>
      </c>
    </row>
    <row r="486" s="1" customFormat="1" ht="25.5" customHeight="1">
      <c r="B486" s="47"/>
      <c r="C486" s="192" t="s">
        <v>694</v>
      </c>
      <c r="D486" s="192" t="s">
        <v>156</v>
      </c>
      <c r="E486" s="193" t="s">
        <v>1211</v>
      </c>
      <c r="F486" s="194" t="s">
        <v>1212</v>
      </c>
      <c r="G486" s="195" t="s">
        <v>159</v>
      </c>
      <c r="H486" s="196">
        <v>28.503</v>
      </c>
      <c r="I486" s="197"/>
      <c r="J486" s="198">
        <f>ROUND(I486*H486,2)</f>
        <v>0</v>
      </c>
      <c r="K486" s="194" t="s">
        <v>397</v>
      </c>
      <c r="L486" s="73"/>
      <c r="M486" s="199" t="s">
        <v>37</v>
      </c>
      <c r="N486" s="200" t="s">
        <v>53</v>
      </c>
      <c r="O486" s="48"/>
      <c r="P486" s="201">
        <f>O486*H486</f>
        <v>0</v>
      </c>
      <c r="Q486" s="201">
        <v>0</v>
      </c>
      <c r="R486" s="201">
        <f>Q486*H486</f>
        <v>0</v>
      </c>
      <c r="S486" s="201">
        <v>0</v>
      </c>
      <c r="T486" s="202">
        <f>S486*H486</f>
        <v>0</v>
      </c>
      <c r="AR486" s="24" t="s">
        <v>185</v>
      </c>
      <c r="AT486" s="24" t="s">
        <v>156</v>
      </c>
      <c r="AU486" s="24" t="s">
        <v>91</v>
      </c>
      <c r="AY486" s="24" t="s">
        <v>162</v>
      </c>
      <c r="BE486" s="203">
        <f>IF(N486="základní",J486,0)</f>
        <v>0</v>
      </c>
      <c r="BF486" s="203">
        <f>IF(N486="snížená",J486,0)</f>
        <v>0</v>
      </c>
      <c r="BG486" s="203">
        <f>IF(N486="zákl. přenesená",J486,0)</f>
        <v>0</v>
      </c>
      <c r="BH486" s="203">
        <f>IF(N486="sníž. přenesená",J486,0)</f>
        <v>0</v>
      </c>
      <c r="BI486" s="203">
        <f>IF(N486="nulová",J486,0)</f>
        <v>0</v>
      </c>
      <c r="BJ486" s="24" t="s">
        <v>24</v>
      </c>
      <c r="BK486" s="203">
        <f>ROUND(I486*H486,2)</f>
        <v>0</v>
      </c>
      <c r="BL486" s="24" t="s">
        <v>185</v>
      </c>
      <c r="BM486" s="24" t="s">
        <v>1072</v>
      </c>
    </row>
    <row r="487" s="11" customFormat="1">
      <c r="B487" s="248"/>
      <c r="C487" s="249"/>
      <c r="D487" s="250" t="s">
        <v>398</v>
      </c>
      <c r="E487" s="251" t="s">
        <v>37</v>
      </c>
      <c r="F487" s="252" t="s">
        <v>1547</v>
      </c>
      <c r="G487" s="249"/>
      <c r="H487" s="253">
        <v>24.972999999999999</v>
      </c>
      <c r="I487" s="254"/>
      <c r="J487" s="249"/>
      <c r="K487" s="249"/>
      <c r="L487" s="255"/>
      <c r="M487" s="256"/>
      <c r="N487" s="257"/>
      <c r="O487" s="257"/>
      <c r="P487" s="257"/>
      <c r="Q487" s="257"/>
      <c r="R487" s="257"/>
      <c r="S487" s="257"/>
      <c r="T487" s="258"/>
      <c r="AT487" s="259" t="s">
        <v>398</v>
      </c>
      <c r="AU487" s="259" t="s">
        <v>91</v>
      </c>
      <c r="AV487" s="11" t="s">
        <v>91</v>
      </c>
      <c r="AW487" s="11" t="s">
        <v>45</v>
      </c>
      <c r="AX487" s="11" t="s">
        <v>82</v>
      </c>
      <c r="AY487" s="259" t="s">
        <v>162</v>
      </c>
    </row>
    <row r="488" s="11" customFormat="1">
      <c r="B488" s="248"/>
      <c r="C488" s="249"/>
      <c r="D488" s="250" t="s">
        <v>398</v>
      </c>
      <c r="E488" s="251" t="s">
        <v>37</v>
      </c>
      <c r="F488" s="252" t="s">
        <v>1548</v>
      </c>
      <c r="G488" s="249"/>
      <c r="H488" s="253">
        <v>3.5299999999999998</v>
      </c>
      <c r="I488" s="254"/>
      <c r="J488" s="249"/>
      <c r="K488" s="249"/>
      <c r="L488" s="255"/>
      <c r="M488" s="256"/>
      <c r="N488" s="257"/>
      <c r="O488" s="257"/>
      <c r="P488" s="257"/>
      <c r="Q488" s="257"/>
      <c r="R488" s="257"/>
      <c r="S488" s="257"/>
      <c r="T488" s="258"/>
      <c r="AT488" s="259" t="s">
        <v>398</v>
      </c>
      <c r="AU488" s="259" t="s">
        <v>91</v>
      </c>
      <c r="AV488" s="11" t="s">
        <v>91</v>
      </c>
      <c r="AW488" s="11" t="s">
        <v>45</v>
      </c>
      <c r="AX488" s="11" t="s">
        <v>82</v>
      </c>
      <c r="AY488" s="259" t="s">
        <v>162</v>
      </c>
    </row>
    <row r="489" s="12" customFormat="1">
      <c r="B489" s="260"/>
      <c r="C489" s="261"/>
      <c r="D489" s="250" t="s">
        <v>398</v>
      </c>
      <c r="E489" s="262" t="s">
        <v>37</v>
      </c>
      <c r="F489" s="263" t="s">
        <v>401</v>
      </c>
      <c r="G489" s="261"/>
      <c r="H489" s="264">
        <v>28.503</v>
      </c>
      <c r="I489" s="265"/>
      <c r="J489" s="261"/>
      <c r="K489" s="261"/>
      <c r="L489" s="266"/>
      <c r="M489" s="267"/>
      <c r="N489" s="268"/>
      <c r="O489" s="268"/>
      <c r="P489" s="268"/>
      <c r="Q489" s="268"/>
      <c r="R489" s="268"/>
      <c r="S489" s="268"/>
      <c r="T489" s="269"/>
      <c r="AT489" s="270" t="s">
        <v>398</v>
      </c>
      <c r="AU489" s="270" t="s">
        <v>91</v>
      </c>
      <c r="AV489" s="12" t="s">
        <v>161</v>
      </c>
      <c r="AW489" s="12" t="s">
        <v>45</v>
      </c>
      <c r="AX489" s="12" t="s">
        <v>24</v>
      </c>
      <c r="AY489" s="270" t="s">
        <v>162</v>
      </c>
    </row>
    <row r="490" s="1" customFormat="1" ht="16.5" customHeight="1">
      <c r="B490" s="47"/>
      <c r="C490" s="204" t="s">
        <v>1069</v>
      </c>
      <c r="D490" s="204" t="s">
        <v>261</v>
      </c>
      <c r="E490" s="205" t="s">
        <v>1216</v>
      </c>
      <c r="F490" s="206" t="s">
        <v>1549</v>
      </c>
      <c r="G490" s="207" t="s">
        <v>159</v>
      </c>
      <c r="H490" s="208">
        <v>31.353000000000002</v>
      </c>
      <c r="I490" s="209"/>
      <c r="J490" s="210">
        <f>ROUND(I490*H490,2)</f>
        <v>0</v>
      </c>
      <c r="K490" s="206" t="s">
        <v>397</v>
      </c>
      <c r="L490" s="211"/>
      <c r="M490" s="212" t="s">
        <v>37</v>
      </c>
      <c r="N490" s="213" t="s">
        <v>53</v>
      </c>
      <c r="O490" s="48"/>
      <c r="P490" s="201">
        <f>O490*H490</f>
        <v>0</v>
      </c>
      <c r="Q490" s="201">
        <v>0</v>
      </c>
      <c r="R490" s="201">
        <f>Q490*H490</f>
        <v>0</v>
      </c>
      <c r="S490" s="201">
        <v>0</v>
      </c>
      <c r="T490" s="202">
        <f>S490*H490</f>
        <v>0</v>
      </c>
      <c r="AR490" s="24" t="s">
        <v>214</v>
      </c>
      <c r="AT490" s="24" t="s">
        <v>261</v>
      </c>
      <c r="AU490" s="24" t="s">
        <v>91</v>
      </c>
      <c r="AY490" s="24" t="s">
        <v>162</v>
      </c>
      <c r="BE490" s="203">
        <f>IF(N490="základní",J490,0)</f>
        <v>0</v>
      </c>
      <c r="BF490" s="203">
        <f>IF(N490="snížená",J490,0)</f>
        <v>0</v>
      </c>
      <c r="BG490" s="203">
        <f>IF(N490="zákl. přenesená",J490,0)</f>
        <v>0</v>
      </c>
      <c r="BH490" s="203">
        <f>IF(N490="sníž. přenesená",J490,0)</f>
        <v>0</v>
      </c>
      <c r="BI490" s="203">
        <f>IF(N490="nulová",J490,0)</f>
        <v>0</v>
      </c>
      <c r="BJ490" s="24" t="s">
        <v>24</v>
      </c>
      <c r="BK490" s="203">
        <f>ROUND(I490*H490,2)</f>
        <v>0</v>
      </c>
      <c r="BL490" s="24" t="s">
        <v>185</v>
      </c>
      <c r="BM490" s="24" t="s">
        <v>1081</v>
      </c>
    </row>
    <row r="491" s="1" customFormat="1" ht="16.5" customHeight="1">
      <c r="B491" s="47"/>
      <c r="C491" s="192" t="s">
        <v>697</v>
      </c>
      <c r="D491" s="192" t="s">
        <v>156</v>
      </c>
      <c r="E491" s="193" t="s">
        <v>1220</v>
      </c>
      <c r="F491" s="194" t="s">
        <v>1221</v>
      </c>
      <c r="G491" s="195" t="s">
        <v>196</v>
      </c>
      <c r="H491" s="196">
        <v>1.0780000000000001</v>
      </c>
      <c r="I491" s="197"/>
      <c r="J491" s="198">
        <f>ROUND(I491*H491,2)</f>
        <v>0</v>
      </c>
      <c r="K491" s="194" t="s">
        <v>397</v>
      </c>
      <c r="L491" s="73"/>
      <c r="M491" s="199" t="s">
        <v>37</v>
      </c>
      <c r="N491" s="200" t="s">
        <v>53</v>
      </c>
      <c r="O491" s="48"/>
      <c r="P491" s="201">
        <f>O491*H491</f>
        <v>0</v>
      </c>
      <c r="Q491" s="201">
        <v>0</v>
      </c>
      <c r="R491" s="201">
        <f>Q491*H491</f>
        <v>0</v>
      </c>
      <c r="S491" s="201">
        <v>0</v>
      </c>
      <c r="T491" s="202">
        <f>S491*H491</f>
        <v>0</v>
      </c>
      <c r="AR491" s="24" t="s">
        <v>185</v>
      </c>
      <c r="AT491" s="24" t="s">
        <v>156</v>
      </c>
      <c r="AU491" s="24" t="s">
        <v>91</v>
      </c>
      <c r="AY491" s="24" t="s">
        <v>162</v>
      </c>
      <c r="BE491" s="203">
        <f>IF(N491="základní",J491,0)</f>
        <v>0</v>
      </c>
      <c r="BF491" s="203">
        <f>IF(N491="snížená",J491,0)</f>
        <v>0</v>
      </c>
      <c r="BG491" s="203">
        <f>IF(N491="zákl. přenesená",J491,0)</f>
        <v>0</v>
      </c>
      <c r="BH491" s="203">
        <f>IF(N491="sníž. přenesená",J491,0)</f>
        <v>0</v>
      </c>
      <c r="BI491" s="203">
        <f>IF(N491="nulová",J491,0)</f>
        <v>0</v>
      </c>
      <c r="BJ491" s="24" t="s">
        <v>24</v>
      </c>
      <c r="BK491" s="203">
        <f>ROUND(I491*H491,2)</f>
        <v>0</v>
      </c>
      <c r="BL491" s="24" t="s">
        <v>185</v>
      </c>
      <c r="BM491" s="24" t="s">
        <v>1085</v>
      </c>
    </row>
    <row r="492" s="10" customFormat="1" ht="29.88" customHeight="1">
      <c r="B492" s="232"/>
      <c r="C492" s="233"/>
      <c r="D492" s="234" t="s">
        <v>81</v>
      </c>
      <c r="E492" s="246" t="s">
        <v>1223</v>
      </c>
      <c r="F492" s="246" t="s">
        <v>1224</v>
      </c>
      <c r="G492" s="233"/>
      <c r="H492" s="233"/>
      <c r="I492" s="236"/>
      <c r="J492" s="247">
        <f>BK492</f>
        <v>0</v>
      </c>
      <c r="K492" s="233"/>
      <c r="L492" s="238"/>
      <c r="M492" s="239"/>
      <c r="N492" s="240"/>
      <c r="O492" s="240"/>
      <c r="P492" s="241">
        <f>SUM(P493:P498)</f>
        <v>0</v>
      </c>
      <c r="Q492" s="240"/>
      <c r="R492" s="241">
        <f>SUM(R493:R498)</f>
        <v>0</v>
      </c>
      <c r="S492" s="240"/>
      <c r="T492" s="242">
        <f>SUM(T493:T498)</f>
        <v>0</v>
      </c>
      <c r="AR492" s="243" t="s">
        <v>91</v>
      </c>
      <c r="AT492" s="244" t="s">
        <v>81</v>
      </c>
      <c r="AU492" s="244" t="s">
        <v>24</v>
      </c>
      <c r="AY492" s="243" t="s">
        <v>162</v>
      </c>
      <c r="BK492" s="245">
        <f>SUM(BK493:BK498)</f>
        <v>0</v>
      </c>
    </row>
    <row r="493" s="1" customFormat="1" ht="16.5" customHeight="1">
      <c r="B493" s="47"/>
      <c r="C493" s="192" t="s">
        <v>1078</v>
      </c>
      <c r="D493" s="192" t="s">
        <v>156</v>
      </c>
      <c r="E493" s="193" t="s">
        <v>1231</v>
      </c>
      <c r="F493" s="194" t="s">
        <v>1232</v>
      </c>
      <c r="G493" s="195" t="s">
        <v>159</v>
      </c>
      <c r="H493" s="196">
        <v>13.1</v>
      </c>
      <c r="I493" s="197"/>
      <c r="J493" s="198">
        <f>ROUND(I493*H493,2)</f>
        <v>0</v>
      </c>
      <c r="K493" s="194" t="s">
        <v>397</v>
      </c>
      <c r="L493" s="73"/>
      <c r="M493" s="199" t="s">
        <v>37</v>
      </c>
      <c r="N493" s="200" t="s">
        <v>53</v>
      </c>
      <c r="O493" s="48"/>
      <c r="P493" s="201">
        <f>O493*H493</f>
        <v>0</v>
      </c>
      <c r="Q493" s="201">
        <v>0</v>
      </c>
      <c r="R493" s="201">
        <f>Q493*H493</f>
        <v>0</v>
      </c>
      <c r="S493" s="201">
        <v>0</v>
      </c>
      <c r="T493" s="202">
        <f>S493*H493</f>
        <v>0</v>
      </c>
      <c r="AR493" s="24" t="s">
        <v>185</v>
      </c>
      <c r="AT493" s="24" t="s">
        <v>156</v>
      </c>
      <c r="AU493" s="24" t="s">
        <v>91</v>
      </c>
      <c r="AY493" s="24" t="s">
        <v>162</v>
      </c>
      <c r="BE493" s="203">
        <f>IF(N493="základní",J493,0)</f>
        <v>0</v>
      </c>
      <c r="BF493" s="203">
        <f>IF(N493="snížená",J493,0)</f>
        <v>0</v>
      </c>
      <c r="BG493" s="203">
        <f>IF(N493="zákl. přenesená",J493,0)</f>
        <v>0</v>
      </c>
      <c r="BH493" s="203">
        <f>IF(N493="sníž. přenesená",J493,0)</f>
        <v>0</v>
      </c>
      <c r="BI493" s="203">
        <f>IF(N493="nulová",J493,0)</f>
        <v>0</v>
      </c>
      <c r="BJ493" s="24" t="s">
        <v>24</v>
      </c>
      <c r="BK493" s="203">
        <f>ROUND(I493*H493,2)</f>
        <v>0</v>
      </c>
      <c r="BL493" s="24" t="s">
        <v>185</v>
      </c>
      <c r="BM493" s="24" t="s">
        <v>1088</v>
      </c>
    </row>
    <row r="494" s="13" customFormat="1">
      <c r="B494" s="271"/>
      <c r="C494" s="272"/>
      <c r="D494" s="250" t="s">
        <v>398</v>
      </c>
      <c r="E494" s="273" t="s">
        <v>37</v>
      </c>
      <c r="F494" s="274" t="s">
        <v>1234</v>
      </c>
      <c r="G494" s="272"/>
      <c r="H494" s="273" t="s">
        <v>37</v>
      </c>
      <c r="I494" s="275"/>
      <c r="J494" s="272"/>
      <c r="K494" s="272"/>
      <c r="L494" s="276"/>
      <c r="M494" s="277"/>
      <c r="N494" s="278"/>
      <c r="O494" s="278"/>
      <c r="P494" s="278"/>
      <c r="Q494" s="278"/>
      <c r="R494" s="278"/>
      <c r="S494" s="278"/>
      <c r="T494" s="279"/>
      <c r="AT494" s="280" t="s">
        <v>398</v>
      </c>
      <c r="AU494" s="280" t="s">
        <v>91</v>
      </c>
      <c r="AV494" s="13" t="s">
        <v>24</v>
      </c>
      <c r="AW494" s="13" t="s">
        <v>45</v>
      </c>
      <c r="AX494" s="13" t="s">
        <v>82</v>
      </c>
      <c r="AY494" s="280" t="s">
        <v>162</v>
      </c>
    </row>
    <row r="495" s="11" customFormat="1">
      <c r="B495" s="248"/>
      <c r="C495" s="249"/>
      <c r="D495" s="250" t="s">
        <v>398</v>
      </c>
      <c r="E495" s="251" t="s">
        <v>37</v>
      </c>
      <c r="F495" s="252" t="s">
        <v>1550</v>
      </c>
      <c r="G495" s="249"/>
      <c r="H495" s="253">
        <v>13.1</v>
      </c>
      <c r="I495" s="254"/>
      <c r="J495" s="249"/>
      <c r="K495" s="249"/>
      <c r="L495" s="255"/>
      <c r="M495" s="256"/>
      <c r="N495" s="257"/>
      <c r="O495" s="257"/>
      <c r="P495" s="257"/>
      <c r="Q495" s="257"/>
      <c r="R495" s="257"/>
      <c r="S495" s="257"/>
      <c r="T495" s="258"/>
      <c r="AT495" s="259" t="s">
        <v>398</v>
      </c>
      <c r="AU495" s="259" t="s">
        <v>91</v>
      </c>
      <c r="AV495" s="11" t="s">
        <v>91</v>
      </c>
      <c r="AW495" s="11" t="s">
        <v>45</v>
      </c>
      <c r="AX495" s="11" t="s">
        <v>82</v>
      </c>
      <c r="AY495" s="259" t="s">
        <v>162</v>
      </c>
    </row>
    <row r="496" s="12" customFormat="1">
      <c r="B496" s="260"/>
      <c r="C496" s="261"/>
      <c r="D496" s="250" t="s">
        <v>398</v>
      </c>
      <c r="E496" s="262" t="s">
        <v>37</v>
      </c>
      <c r="F496" s="263" t="s">
        <v>401</v>
      </c>
      <c r="G496" s="261"/>
      <c r="H496" s="264">
        <v>13.1</v>
      </c>
      <c r="I496" s="265"/>
      <c r="J496" s="261"/>
      <c r="K496" s="261"/>
      <c r="L496" s="266"/>
      <c r="M496" s="267"/>
      <c r="N496" s="268"/>
      <c r="O496" s="268"/>
      <c r="P496" s="268"/>
      <c r="Q496" s="268"/>
      <c r="R496" s="268"/>
      <c r="S496" s="268"/>
      <c r="T496" s="269"/>
      <c r="AT496" s="270" t="s">
        <v>398</v>
      </c>
      <c r="AU496" s="270" t="s">
        <v>91</v>
      </c>
      <c r="AV496" s="12" t="s">
        <v>161</v>
      </c>
      <c r="AW496" s="12" t="s">
        <v>45</v>
      </c>
      <c r="AX496" s="12" t="s">
        <v>24</v>
      </c>
      <c r="AY496" s="270" t="s">
        <v>162</v>
      </c>
    </row>
    <row r="497" s="1" customFormat="1" ht="16.5" customHeight="1">
      <c r="B497" s="47"/>
      <c r="C497" s="192" t="s">
        <v>702</v>
      </c>
      <c r="D497" s="192" t="s">
        <v>156</v>
      </c>
      <c r="E497" s="193" t="s">
        <v>1240</v>
      </c>
      <c r="F497" s="194" t="s">
        <v>1241</v>
      </c>
      <c r="G497" s="195" t="s">
        <v>159</v>
      </c>
      <c r="H497" s="196">
        <v>13.1</v>
      </c>
      <c r="I497" s="197"/>
      <c r="J497" s="198">
        <f>ROUND(I497*H497,2)</f>
        <v>0</v>
      </c>
      <c r="K497" s="194" t="s">
        <v>397</v>
      </c>
      <c r="L497" s="73"/>
      <c r="M497" s="199" t="s">
        <v>37</v>
      </c>
      <c r="N497" s="200" t="s">
        <v>53</v>
      </c>
      <c r="O497" s="48"/>
      <c r="P497" s="201">
        <f>O497*H497</f>
        <v>0</v>
      </c>
      <c r="Q497" s="201">
        <v>0</v>
      </c>
      <c r="R497" s="201">
        <f>Q497*H497</f>
        <v>0</v>
      </c>
      <c r="S497" s="201">
        <v>0</v>
      </c>
      <c r="T497" s="202">
        <f>S497*H497</f>
        <v>0</v>
      </c>
      <c r="AR497" s="24" t="s">
        <v>185</v>
      </c>
      <c r="AT497" s="24" t="s">
        <v>156</v>
      </c>
      <c r="AU497" s="24" t="s">
        <v>91</v>
      </c>
      <c r="AY497" s="24" t="s">
        <v>162</v>
      </c>
      <c r="BE497" s="203">
        <f>IF(N497="základní",J497,0)</f>
        <v>0</v>
      </c>
      <c r="BF497" s="203">
        <f>IF(N497="snížená",J497,0)</f>
        <v>0</v>
      </c>
      <c r="BG497" s="203">
        <f>IF(N497="zákl. přenesená",J497,0)</f>
        <v>0</v>
      </c>
      <c r="BH497" s="203">
        <f>IF(N497="sníž. přenesená",J497,0)</f>
        <v>0</v>
      </c>
      <c r="BI497" s="203">
        <f>IF(N497="nulová",J497,0)</f>
        <v>0</v>
      </c>
      <c r="BJ497" s="24" t="s">
        <v>24</v>
      </c>
      <c r="BK497" s="203">
        <f>ROUND(I497*H497,2)</f>
        <v>0</v>
      </c>
      <c r="BL497" s="24" t="s">
        <v>185</v>
      </c>
      <c r="BM497" s="24" t="s">
        <v>1092</v>
      </c>
    </row>
    <row r="498" s="1" customFormat="1" ht="16.5" customHeight="1">
      <c r="B498" s="47"/>
      <c r="C498" s="192" t="s">
        <v>1082</v>
      </c>
      <c r="D498" s="192" t="s">
        <v>156</v>
      </c>
      <c r="E498" s="193" t="s">
        <v>1243</v>
      </c>
      <c r="F498" s="194" t="s">
        <v>1244</v>
      </c>
      <c r="G498" s="195" t="s">
        <v>159</v>
      </c>
      <c r="H498" s="196">
        <v>13.1</v>
      </c>
      <c r="I498" s="197"/>
      <c r="J498" s="198">
        <f>ROUND(I498*H498,2)</f>
        <v>0</v>
      </c>
      <c r="K498" s="194" t="s">
        <v>397</v>
      </c>
      <c r="L498" s="73"/>
      <c r="M498" s="199" t="s">
        <v>37</v>
      </c>
      <c r="N498" s="200" t="s">
        <v>53</v>
      </c>
      <c r="O498" s="48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185</v>
      </c>
      <c r="AT498" s="24" t="s">
        <v>156</v>
      </c>
      <c r="AU498" s="24" t="s">
        <v>91</v>
      </c>
      <c r="AY498" s="24" t="s">
        <v>162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24</v>
      </c>
      <c r="BK498" s="203">
        <f>ROUND(I498*H498,2)</f>
        <v>0</v>
      </c>
      <c r="BL498" s="24" t="s">
        <v>185</v>
      </c>
      <c r="BM498" s="24" t="s">
        <v>1100</v>
      </c>
    </row>
    <row r="499" s="10" customFormat="1" ht="29.88" customHeight="1">
      <c r="B499" s="232"/>
      <c r="C499" s="233"/>
      <c r="D499" s="234" t="s">
        <v>81</v>
      </c>
      <c r="E499" s="246" t="s">
        <v>1247</v>
      </c>
      <c r="F499" s="246" t="s">
        <v>1248</v>
      </c>
      <c r="G499" s="233"/>
      <c r="H499" s="233"/>
      <c r="I499" s="236"/>
      <c r="J499" s="247">
        <f>BK499</f>
        <v>0</v>
      </c>
      <c r="K499" s="233"/>
      <c r="L499" s="238"/>
      <c r="M499" s="239"/>
      <c r="N499" s="240"/>
      <c r="O499" s="240"/>
      <c r="P499" s="241">
        <f>SUM(P500:P503)</f>
        <v>0</v>
      </c>
      <c r="Q499" s="240"/>
      <c r="R499" s="241">
        <f>SUM(R500:R503)</f>
        <v>0</v>
      </c>
      <c r="S499" s="240"/>
      <c r="T499" s="242">
        <f>SUM(T500:T503)</f>
        <v>0</v>
      </c>
      <c r="AR499" s="243" t="s">
        <v>91</v>
      </c>
      <c r="AT499" s="244" t="s">
        <v>81</v>
      </c>
      <c r="AU499" s="244" t="s">
        <v>24</v>
      </c>
      <c r="AY499" s="243" t="s">
        <v>162</v>
      </c>
      <c r="BK499" s="245">
        <f>SUM(BK500:BK503)</f>
        <v>0</v>
      </c>
    </row>
    <row r="500" s="1" customFormat="1" ht="25.5" customHeight="1">
      <c r="B500" s="47"/>
      <c r="C500" s="192" t="s">
        <v>705</v>
      </c>
      <c r="D500" s="192" t="s">
        <v>156</v>
      </c>
      <c r="E500" s="193" t="s">
        <v>1250</v>
      </c>
      <c r="F500" s="194" t="s">
        <v>1251</v>
      </c>
      <c r="G500" s="195" t="s">
        <v>159</v>
      </c>
      <c r="H500" s="196">
        <v>308.315</v>
      </c>
      <c r="I500" s="197"/>
      <c r="J500" s="198">
        <f>ROUND(I500*H500,2)</f>
        <v>0</v>
      </c>
      <c r="K500" s="194" t="s">
        <v>397</v>
      </c>
      <c r="L500" s="73"/>
      <c r="M500" s="199" t="s">
        <v>37</v>
      </c>
      <c r="N500" s="200" t="s">
        <v>53</v>
      </c>
      <c r="O500" s="48"/>
      <c r="P500" s="201">
        <f>O500*H500</f>
        <v>0</v>
      </c>
      <c r="Q500" s="201">
        <v>0</v>
      </c>
      <c r="R500" s="201">
        <f>Q500*H500</f>
        <v>0</v>
      </c>
      <c r="S500" s="201">
        <v>0</v>
      </c>
      <c r="T500" s="202">
        <f>S500*H500</f>
        <v>0</v>
      </c>
      <c r="AR500" s="24" t="s">
        <v>185</v>
      </c>
      <c r="AT500" s="24" t="s">
        <v>156</v>
      </c>
      <c r="AU500" s="24" t="s">
        <v>91</v>
      </c>
      <c r="AY500" s="24" t="s">
        <v>162</v>
      </c>
      <c r="BE500" s="203">
        <f>IF(N500="základní",J500,0)</f>
        <v>0</v>
      </c>
      <c r="BF500" s="203">
        <f>IF(N500="snížená",J500,0)</f>
        <v>0</v>
      </c>
      <c r="BG500" s="203">
        <f>IF(N500="zákl. přenesená",J500,0)</f>
        <v>0</v>
      </c>
      <c r="BH500" s="203">
        <f>IF(N500="sníž. přenesená",J500,0)</f>
        <v>0</v>
      </c>
      <c r="BI500" s="203">
        <f>IF(N500="nulová",J500,0)</f>
        <v>0</v>
      </c>
      <c r="BJ500" s="24" t="s">
        <v>24</v>
      </c>
      <c r="BK500" s="203">
        <f>ROUND(I500*H500,2)</f>
        <v>0</v>
      </c>
      <c r="BL500" s="24" t="s">
        <v>185</v>
      </c>
      <c r="BM500" s="24" t="s">
        <v>1104</v>
      </c>
    </row>
    <row r="501" s="11" customFormat="1">
      <c r="B501" s="248"/>
      <c r="C501" s="249"/>
      <c r="D501" s="250" t="s">
        <v>398</v>
      </c>
      <c r="E501" s="251" t="s">
        <v>37</v>
      </c>
      <c r="F501" s="252" t="s">
        <v>1551</v>
      </c>
      <c r="G501" s="249"/>
      <c r="H501" s="253">
        <v>308.315</v>
      </c>
      <c r="I501" s="254"/>
      <c r="J501" s="249"/>
      <c r="K501" s="249"/>
      <c r="L501" s="255"/>
      <c r="M501" s="256"/>
      <c r="N501" s="257"/>
      <c r="O501" s="257"/>
      <c r="P501" s="257"/>
      <c r="Q501" s="257"/>
      <c r="R501" s="257"/>
      <c r="S501" s="257"/>
      <c r="T501" s="258"/>
      <c r="AT501" s="259" t="s">
        <v>398</v>
      </c>
      <c r="AU501" s="259" t="s">
        <v>91</v>
      </c>
      <c r="AV501" s="11" t="s">
        <v>91</v>
      </c>
      <c r="AW501" s="11" t="s">
        <v>45</v>
      </c>
      <c r="AX501" s="11" t="s">
        <v>82</v>
      </c>
      <c r="AY501" s="259" t="s">
        <v>162</v>
      </c>
    </row>
    <row r="502" s="12" customFormat="1">
      <c r="B502" s="260"/>
      <c r="C502" s="261"/>
      <c r="D502" s="250" t="s">
        <v>398</v>
      </c>
      <c r="E502" s="262" t="s">
        <v>37</v>
      </c>
      <c r="F502" s="263" t="s">
        <v>401</v>
      </c>
      <c r="G502" s="261"/>
      <c r="H502" s="264">
        <v>308.315</v>
      </c>
      <c r="I502" s="265"/>
      <c r="J502" s="261"/>
      <c r="K502" s="261"/>
      <c r="L502" s="266"/>
      <c r="M502" s="267"/>
      <c r="N502" s="268"/>
      <c r="O502" s="268"/>
      <c r="P502" s="268"/>
      <c r="Q502" s="268"/>
      <c r="R502" s="268"/>
      <c r="S502" s="268"/>
      <c r="T502" s="269"/>
      <c r="AT502" s="270" t="s">
        <v>398</v>
      </c>
      <c r="AU502" s="270" t="s">
        <v>91</v>
      </c>
      <c r="AV502" s="12" t="s">
        <v>161</v>
      </c>
      <c r="AW502" s="12" t="s">
        <v>45</v>
      </c>
      <c r="AX502" s="12" t="s">
        <v>24</v>
      </c>
      <c r="AY502" s="270" t="s">
        <v>162</v>
      </c>
    </row>
    <row r="503" s="1" customFormat="1" ht="16.5" customHeight="1">
      <c r="B503" s="47"/>
      <c r="C503" s="192" t="s">
        <v>1089</v>
      </c>
      <c r="D503" s="192" t="s">
        <v>156</v>
      </c>
      <c r="E503" s="193" t="s">
        <v>1253</v>
      </c>
      <c r="F503" s="194" t="s">
        <v>1254</v>
      </c>
      <c r="G503" s="195" t="s">
        <v>159</v>
      </c>
      <c r="H503" s="196">
        <v>308.315</v>
      </c>
      <c r="I503" s="197"/>
      <c r="J503" s="198">
        <f>ROUND(I503*H503,2)</f>
        <v>0</v>
      </c>
      <c r="K503" s="194" t="s">
        <v>397</v>
      </c>
      <c r="L503" s="73"/>
      <c r="M503" s="199" t="s">
        <v>37</v>
      </c>
      <c r="N503" s="214" t="s">
        <v>53</v>
      </c>
      <c r="O503" s="215"/>
      <c r="P503" s="216">
        <f>O503*H503</f>
        <v>0</v>
      </c>
      <c r="Q503" s="216">
        <v>0</v>
      </c>
      <c r="R503" s="216">
        <f>Q503*H503</f>
        <v>0</v>
      </c>
      <c r="S503" s="216">
        <v>0</v>
      </c>
      <c r="T503" s="217">
        <f>S503*H503</f>
        <v>0</v>
      </c>
      <c r="AR503" s="24" t="s">
        <v>185</v>
      </c>
      <c r="AT503" s="24" t="s">
        <v>156</v>
      </c>
      <c r="AU503" s="24" t="s">
        <v>91</v>
      </c>
      <c r="AY503" s="24" t="s">
        <v>162</v>
      </c>
      <c r="BE503" s="203">
        <f>IF(N503="základní",J503,0)</f>
        <v>0</v>
      </c>
      <c r="BF503" s="203">
        <f>IF(N503="snížená",J503,0)</f>
        <v>0</v>
      </c>
      <c r="BG503" s="203">
        <f>IF(N503="zákl. přenesená",J503,0)</f>
        <v>0</v>
      </c>
      <c r="BH503" s="203">
        <f>IF(N503="sníž. přenesená",J503,0)</f>
        <v>0</v>
      </c>
      <c r="BI503" s="203">
        <f>IF(N503="nulová",J503,0)</f>
        <v>0</v>
      </c>
      <c r="BJ503" s="24" t="s">
        <v>24</v>
      </c>
      <c r="BK503" s="203">
        <f>ROUND(I503*H503,2)</f>
        <v>0</v>
      </c>
      <c r="BL503" s="24" t="s">
        <v>185</v>
      </c>
      <c r="BM503" s="24" t="s">
        <v>1109</v>
      </c>
    </row>
    <row r="504" s="1" customFormat="1" ht="6.96" customHeight="1">
      <c r="B504" s="68"/>
      <c r="C504" s="69"/>
      <c r="D504" s="69"/>
      <c r="E504" s="69"/>
      <c r="F504" s="69"/>
      <c r="G504" s="69"/>
      <c r="H504" s="69"/>
      <c r="I504" s="167"/>
      <c r="J504" s="69"/>
      <c r="K504" s="69"/>
      <c r="L504" s="73"/>
    </row>
  </sheetData>
  <sheetProtection sheet="1" autoFilter="0" formatColumns="0" formatRows="0" objects="1" scenarios="1" spinCount="100000" saltValue="G+O7nqEuA+QFHNpuwQWxMwINRxyUoVdyGtFtARCT3a5XdYnb5ygoR2vUSHkVc4zdo+L5aiBhofn933vldAuJhg==" hashValue="wNFFijWptfJa3b7RYfW+uCy/uwZiO0J+gjmXMFCefrvi3W7YgcJXdUny7Q65EDj4rKah+nu4BKxtFfiZnTmbIA==" algorithmName="SHA-512" password="CC35"/>
  <autoFilter ref="C96:K5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100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1552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ROUND(J95,2)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ROUND(SUM(BE95:BE310), 2)</f>
        <v>0</v>
      </c>
      <c r="G30" s="48"/>
      <c r="H30" s="48"/>
      <c r="I30" s="159">
        <v>0.20999999999999999</v>
      </c>
      <c r="J30" s="158">
        <f>ROUND(ROUND((SUM(BE95:BE310)),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ROUND(SUM(BF95:BF310), 2)</f>
        <v>0</v>
      </c>
      <c r="G31" s="48"/>
      <c r="H31" s="48"/>
      <c r="I31" s="159">
        <v>0.14999999999999999</v>
      </c>
      <c r="J31" s="158">
        <f>ROUND(ROUND((SUM(BF95:BF310)),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ROUND(SUM(BG95:BG310),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ROUND(SUM(BH95:BH310),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ROUND(SUM(BI95:BI310),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166023 - SO 03 Sušic -  SO 03 Sušicí věž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J95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J96</f>
        <v>0</v>
      </c>
      <c r="K57" s="224"/>
    </row>
    <row r="58" s="9" customFormat="1" ht="19.92" customHeight="1">
      <c r="B58" s="225"/>
      <c r="C58" s="226"/>
      <c r="D58" s="227" t="s">
        <v>1267</v>
      </c>
      <c r="E58" s="228"/>
      <c r="F58" s="228"/>
      <c r="G58" s="228"/>
      <c r="H58" s="228"/>
      <c r="I58" s="229"/>
      <c r="J58" s="230">
        <f>J97</f>
        <v>0</v>
      </c>
      <c r="K58" s="231"/>
    </row>
    <row r="59" s="9" customFormat="1" ht="19.92" customHeight="1">
      <c r="B59" s="225"/>
      <c r="C59" s="226"/>
      <c r="D59" s="227" t="s">
        <v>1268</v>
      </c>
      <c r="E59" s="228"/>
      <c r="F59" s="228"/>
      <c r="G59" s="228"/>
      <c r="H59" s="228"/>
      <c r="I59" s="229"/>
      <c r="J59" s="230">
        <f>J118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J136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J162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J167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J199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J220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J226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J228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J229</f>
        <v>0</v>
      </c>
      <c r="K68" s="231"/>
    </row>
    <row r="69" s="9" customFormat="1" ht="19.92" customHeight="1">
      <c r="B69" s="225"/>
      <c r="C69" s="226"/>
      <c r="D69" s="227" t="s">
        <v>1553</v>
      </c>
      <c r="E69" s="228"/>
      <c r="F69" s="228"/>
      <c r="G69" s="228"/>
      <c r="H69" s="228"/>
      <c r="I69" s="229"/>
      <c r="J69" s="230">
        <f>J246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J250</f>
        <v>0</v>
      </c>
      <c r="K70" s="231"/>
    </row>
    <row r="71" s="9" customFormat="1" ht="19.92" customHeight="1">
      <c r="B71" s="225"/>
      <c r="C71" s="226"/>
      <c r="D71" s="227" t="s">
        <v>1269</v>
      </c>
      <c r="E71" s="228"/>
      <c r="F71" s="228"/>
      <c r="G71" s="228"/>
      <c r="H71" s="228"/>
      <c r="I71" s="229"/>
      <c r="J71" s="230">
        <f>J275</f>
        <v>0</v>
      </c>
      <c r="K71" s="231"/>
    </row>
    <row r="72" s="9" customFormat="1" ht="14.88" customHeight="1">
      <c r="B72" s="225"/>
      <c r="C72" s="226"/>
      <c r="D72" s="227" t="s">
        <v>1554</v>
      </c>
      <c r="E72" s="228"/>
      <c r="F72" s="228"/>
      <c r="G72" s="228"/>
      <c r="H72" s="228"/>
      <c r="I72" s="229"/>
      <c r="J72" s="230">
        <f>J287</f>
        <v>0</v>
      </c>
      <c r="K72" s="231"/>
    </row>
    <row r="73" s="9" customFormat="1" ht="19.92" customHeight="1">
      <c r="B73" s="225"/>
      <c r="C73" s="226"/>
      <c r="D73" s="227" t="s">
        <v>388</v>
      </c>
      <c r="E73" s="228"/>
      <c r="F73" s="228"/>
      <c r="G73" s="228"/>
      <c r="H73" s="228"/>
      <c r="I73" s="229"/>
      <c r="J73" s="230">
        <f>J294</f>
        <v>0</v>
      </c>
      <c r="K73" s="231"/>
    </row>
    <row r="74" s="9" customFormat="1" ht="19.92" customHeight="1">
      <c r="B74" s="225"/>
      <c r="C74" s="226"/>
      <c r="D74" s="227" t="s">
        <v>389</v>
      </c>
      <c r="E74" s="228"/>
      <c r="F74" s="228"/>
      <c r="G74" s="228"/>
      <c r="H74" s="228"/>
      <c r="I74" s="229"/>
      <c r="J74" s="230">
        <f>J301</f>
        <v>0</v>
      </c>
      <c r="K74" s="231"/>
    </row>
    <row r="75" s="9" customFormat="1" ht="19.92" customHeight="1">
      <c r="B75" s="225"/>
      <c r="C75" s="226"/>
      <c r="D75" s="227" t="s">
        <v>390</v>
      </c>
      <c r="E75" s="228"/>
      <c r="F75" s="228"/>
      <c r="G75" s="228"/>
      <c r="H75" s="228"/>
      <c r="I75" s="229"/>
      <c r="J75" s="230">
        <f>J307</f>
        <v>0</v>
      </c>
      <c r="K75" s="231"/>
    </row>
    <row r="76" s="1" customFormat="1" ht="21.84" customHeight="1">
      <c r="B76" s="47"/>
      <c r="C76" s="48"/>
      <c r="D76" s="48"/>
      <c r="E76" s="48"/>
      <c r="F76" s="48"/>
      <c r="G76" s="48"/>
      <c r="H76" s="48"/>
      <c r="I76" s="145"/>
      <c r="J76" s="48"/>
      <c r="K76" s="52"/>
    </row>
    <row r="77" s="1" customFormat="1" ht="6.96" customHeight="1">
      <c r="B77" s="68"/>
      <c r="C77" s="69"/>
      <c r="D77" s="69"/>
      <c r="E77" s="69"/>
      <c r="F77" s="69"/>
      <c r="G77" s="69"/>
      <c r="H77" s="69"/>
      <c r="I77" s="167"/>
      <c r="J77" s="69"/>
      <c r="K77" s="70"/>
    </row>
    <row r="81" s="1" customFormat="1" ht="6.96" customHeight="1">
      <c r="B81" s="71"/>
      <c r="C81" s="72"/>
      <c r="D81" s="72"/>
      <c r="E81" s="72"/>
      <c r="F81" s="72"/>
      <c r="G81" s="72"/>
      <c r="H81" s="72"/>
      <c r="I81" s="170"/>
      <c r="J81" s="72"/>
      <c r="K81" s="72"/>
      <c r="L81" s="73"/>
    </row>
    <row r="82" s="1" customFormat="1" ht="36.96" customHeight="1">
      <c r="B82" s="47"/>
      <c r="C82" s="74" t="s">
        <v>142</v>
      </c>
      <c r="D82" s="75"/>
      <c r="E82" s="75"/>
      <c r="F82" s="75"/>
      <c r="G82" s="75"/>
      <c r="H82" s="75"/>
      <c r="I82" s="178"/>
      <c r="J82" s="75"/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4.4" customHeight="1">
      <c r="B84" s="47"/>
      <c r="C84" s="77" t="s">
        <v>18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16.5" customHeight="1">
      <c r="B85" s="47"/>
      <c r="C85" s="75"/>
      <c r="D85" s="75"/>
      <c r="E85" s="179" t="str">
        <f>E7</f>
        <v>Rekonstrukce a přístavby hasičské zbrojnice Hošťálkovice</v>
      </c>
      <c r="F85" s="77"/>
      <c r="G85" s="77"/>
      <c r="H85" s="77"/>
      <c r="I85" s="178"/>
      <c r="J85" s="75"/>
      <c r="K85" s="75"/>
      <c r="L85" s="73"/>
    </row>
    <row r="86" s="1" customFormat="1" ht="14.4" customHeight="1">
      <c r="B86" s="47"/>
      <c r="C86" s="77" t="s">
        <v>134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7.25" customHeight="1">
      <c r="B87" s="47"/>
      <c r="C87" s="75"/>
      <c r="D87" s="75"/>
      <c r="E87" s="83" t="str">
        <f>E9</f>
        <v xml:space="preserve">166023 - SO 03 Sušic -  SO 03 Sušicí věž - stavební práce </v>
      </c>
      <c r="F87" s="75"/>
      <c r="G87" s="75"/>
      <c r="H87" s="75"/>
      <c r="I87" s="178"/>
      <c r="J87" s="75"/>
      <c r="K87" s="75"/>
      <c r="L87" s="73"/>
    </row>
    <row r="88" s="1" customFormat="1" ht="6.96" customHeight="1">
      <c r="B88" s="47"/>
      <c r="C88" s="75"/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8" customHeight="1">
      <c r="B89" s="47"/>
      <c r="C89" s="77" t="s">
        <v>25</v>
      </c>
      <c r="D89" s="75"/>
      <c r="E89" s="75"/>
      <c r="F89" s="180" t="str">
        <f>F12</f>
        <v xml:space="preserve"> </v>
      </c>
      <c r="G89" s="75"/>
      <c r="H89" s="75"/>
      <c r="I89" s="181" t="s">
        <v>27</v>
      </c>
      <c r="J89" s="86" t="str">
        <f>IF(J12="","",J12)</f>
        <v>2. 12. 2016</v>
      </c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>
      <c r="B91" s="47"/>
      <c r="C91" s="77" t="s">
        <v>35</v>
      </c>
      <c r="D91" s="75"/>
      <c r="E91" s="75"/>
      <c r="F91" s="180" t="str">
        <f>E15</f>
        <v xml:space="preserve">Statutární město Ostrava,MOb Hošťálkovice </v>
      </c>
      <c r="G91" s="75"/>
      <c r="H91" s="75"/>
      <c r="I91" s="181" t="s">
        <v>42</v>
      </c>
      <c r="J91" s="180" t="str">
        <f>E21</f>
        <v xml:space="preserve">Lenka Jerakasová </v>
      </c>
      <c r="K91" s="75"/>
      <c r="L91" s="73"/>
    </row>
    <row r="92" s="1" customFormat="1" ht="14.4" customHeight="1">
      <c r="B92" s="47"/>
      <c r="C92" s="77" t="s">
        <v>40</v>
      </c>
      <c r="D92" s="75"/>
      <c r="E92" s="75"/>
      <c r="F92" s="180" t="str">
        <f>IF(E18="","",E18)</f>
        <v/>
      </c>
      <c r="G92" s="75"/>
      <c r="H92" s="75"/>
      <c r="I92" s="178"/>
      <c r="J92" s="75"/>
      <c r="K92" s="75"/>
      <c r="L92" s="73"/>
    </row>
    <row r="93" s="1" customFormat="1" ht="10.32" customHeight="1">
      <c r="B93" s="47"/>
      <c r="C93" s="75"/>
      <c r="D93" s="75"/>
      <c r="E93" s="75"/>
      <c r="F93" s="75"/>
      <c r="G93" s="75"/>
      <c r="H93" s="75"/>
      <c r="I93" s="178"/>
      <c r="J93" s="75"/>
      <c r="K93" s="75"/>
      <c r="L93" s="73"/>
    </row>
    <row r="94" s="7" customFormat="1" ht="29.28" customHeight="1">
      <c r="B94" s="182"/>
      <c r="C94" s="183" t="s">
        <v>143</v>
      </c>
      <c r="D94" s="184" t="s">
        <v>67</v>
      </c>
      <c r="E94" s="184" t="s">
        <v>63</v>
      </c>
      <c r="F94" s="184" t="s">
        <v>144</v>
      </c>
      <c r="G94" s="184" t="s">
        <v>145</v>
      </c>
      <c r="H94" s="184" t="s">
        <v>146</v>
      </c>
      <c r="I94" s="185" t="s">
        <v>147</v>
      </c>
      <c r="J94" s="184" t="s">
        <v>139</v>
      </c>
      <c r="K94" s="186" t="s">
        <v>148</v>
      </c>
      <c r="L94" s="187"/>
      <c r="M94" s="103" t="s">
        <v>149</v>
      </c>
      <c r="N94" s="104" t="s">
        <v>52</v>
      </c>
      <c r="O94" s="104" t="s">
        <v>150</v>
      </c>
      <c r="P94" s="104" t="s">
        <v>151</v>
      </c>
      <c r="Q94" s="104" t="s">
        <v>152</v>
      </c>
      <c r="R94" s="104" t="s">
        <v>153</v>
      </c>
      <c r="S94" s="104" t="s">
        <v>154</v>
      </c>
      <c r="T94" s="105" t="s">
        <v>155</v>
      </c>
    </row>
    <row r="95" s="1" customFormat="1" ht="29.28" customHeight="1">
      <c r="B95" s="47"/>
      <c r="C95" s="109" t="s">
        <v>140</v>
      </c>
      <c r="D95" s="75"/>
      <c r="E95" s="75"/>
      <c r="F95" s="75"/>
      <c r="G95" s="75"/>
      <c r="H95" s="75"/>
      <c r="I95" s="178"/>
      <c r="J95" s="188">
        <f>BK95</f>
        <v>0</v>
      </c>
      <c r="K95" s="75"/>
      <c r="L95" s="73"/>
      <c r="M95" s="106"/>
      <c r="N95" s="107"/>
      <c r="O95" s="107"/>
      <c r="P95" s="189">
        <f>P96+P228</f>
        <v>0</v>
      </c>
      <c r="Q95" s="107"/>
      <c r="R95" s="189">
        <f>R96+R228</f>
        <v>0</v>
      </c>
      <c r="S95" s="107"/>
      <c r="T95" s="190">
        <f>T96+T228</f>
        <v>0</v>
      </c>
      <c r="AT95" s="24" t="s">
        <v>81</v>
      </c>
      <c r="AU95" s="24" t="s">
        <v>141</v>
      </c>
      <c r="BK95" s="191">
        <f>BK96+BK228</f>
        <v>0</v>
      </c>
    </row>
    <row r="96" s="10" customFormat="1" ht="37.44" customHeight="1">
      <c r="B96" s="232"/>
      <c r="C96" s="233"/>
      <c r="D96" s="234" t="s">
        <v>81</v>
      </c>
      <c r="E96" s="235" t="s">
        <v>392</v>
      </c>
      <c r="F96" s="235" t="s">
        <v>393</v>
      </c>
      <c r="G96" s="233"/>
      <c r="H96" s="233"/>
      <c r="I96" s="236"/>
      <c r="J96" s="237">
        <f>BK96</f>
        <v>0</v>
      </c>
      <c r="K96" s="233"/>
      <c r="L96" s="238"/>
      <c r="M96" s="239"/>
      <c r="N96" s="240"/>
      <c r="O96" s="240"/>
      <c r="P96" s="241">
        <f>P97+P118+P136+P151+P162+P167+P199+P220+P226</f>
        <v>0</v>
      </c>
      <c r="Q96" s="240"/>
      <c r="R96" s="241">
        <f>R97+R118+R136+R151+R162+R167+R199+R220+R226</f>
        <v>0</v>
      </c>
      <c r="S96" s="240"/>
      <c r="T96" s="242">
        <f>T97+T118+T136+T151+T162+T167+T199+T220+T226</f>
        <v>0</v>
      </c>
      <c r="AR96" s="243" t="s">
        <v>24</v>
      </c>
      <c r="AT96" s="244" t="s">
        <v>81</v>
      </c>
      <c r="AU96" s="244" t="s">
        <v>82</v>
      </c>
      <c r="AY96" s="243" t="s">
        <v>162</v>
      </c>
      <c r="BK96" s="245">
        <f>BK97+BK118+BK136+BK151+BK162+BK167+BK199+BK220+BK226</f>
        <v>0</v>
      </c>
    </row>
    <row r="97" s="10" customFormat="1" ht="19.92" customHeight="1">
      <c r="B97" s="232"/>
      <c r="C97" s="233"/>
      <c r="D97" s="234" t="s">
        <v>81</v>
      </c>
      <c r="E97" s="246" t="s">
        <v>24</v>
      </c>
      <c r="F97" s="246" t="s">
        <v>1270</v>
      </c>
      <c r="G97" s="233"/>
      <c r="H97" s="233"/>
      <c r="I97" s="236"/>
      <c r="J97" s="247">
        <f>BK97</f>
        <v>0</v>
      </c>
      <c r="K97" s="233"/>
      <c r="L97" s="238"/>
      <c r="M97" s="239"/>
      <c r="N97" s="240"/>
      <c r="O97" s="240"/>
      <c r="P97" s="241">
        <f>SUM(P98:P117)</f>
        <v>0</v>
      </c>
      <c r="Q97" s="240"/>
      <c r="R97" s="241">
        <f>SUM(R98:R117)</f>
        <v>0</v>
      </c>
      <c r="S97" s="240"/>
      <c r="T97" s="242">
        <f>SUM(T98:T117)</f>
        <v>0</v>
      </c>
      <c r="AR97" s="243" t="s">
        <v>24</v>
      </c>
      <c r="AT97" s="244" t="s">
        <v>81</v>
      </c>
      <c r="AU97" s="244" t="s">
        <v>24</v>
      </c>
      <c r="AY97" s="243" t="s">
        <v>162</v>
      </c>
      <c r="BK97" s="245">
        <f>SUM(BK98:BK117)</f>
        <v>0</v>
      </c>
    </row>
    <row r="98" s="1" customFormat="1" ht="16.5" customHeight="1">
      <c r="B98" s="47"/>
      <c r="C98" s="192" t="s">
        <v>24</v>
      </c>
      <c r="D98" s="192" t="s">
        <v>156</v>
      </c>
      <c r="E98" s="193" t="s">
        <v>1271</v>
      </c>
      <c r="F98" s="194" t="s">
        <v>1272</v>
      </c>
      <c r="G98" s="195" t="s">
        <v>159</v>
      </c>
      <c r="H98" s="196">
        <v>7.2000000000000002</v>
      </c>
      <c r="I98" s="197"/>
      <c r="J98" s="198">
        <f>ROUND(I98*H98,2)</f>
        <v>0</v>
      </c>
      <c r="K98" s="194" t="s">
        <v>397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91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91</v>
      </c>
    </row>
    <row r="99" s="11" customFormat="1">
      <c r="B99" s="248"/>
      <c r="C99" s="249"/>
      <c r="D99" s="250" t="s">
        <v>398</v>
      </c>
      <c r="E99" s="251" t="s">
        <v>37</v>
      </c>
      <c r="F99" s="252" t="s">
        <v>1555</v>
      </c>
      <c r="G99" s="249"/>
      <c r="H99" s="253">
        <v>7.2000000000000002</v>
      </c>
      <c r="I99" s="254"/>
      <c r="J99" s="249"/>
      <c r="K99" s="249"/>
      <c r="L99" s="255"/>
      <c r="M99" s="256"/>
      <c r="N99" s="257"/>
      <c r="O99" s="257"/>
      <c r="P99" s="257"/>
      <c r="Q99" s="257"/>
      <c r="R99" s="257"/>
      <c r="S99" s="257"/>
      <c r="T99" s="258"/>
      <c r="AT99" s="259" t="s">
        <v>398</v>
      </c>
      <c r="AU99" s="259" t="s">
        <v>91</v>
      </c>
      <c r="AV99" s="11" t="s">
        <v>91</v>
      </c>
      <c r="AW99" s="11" t="s">
        <v>45</v>
      </c>
      <c r="AX99" s="11" t="s">
        <v>82</v>
      </c>
      <c r="AY99" s="259" t="s">
        <v>162</v>
      </c>
    </row>
    <row r="100" s="12" customFormat="1">
      <c r="B100" s="260"/>
      <c r="C100" s="261"/>
      <c r="D100" s="250" t="s">
        <v>398</v>
      </c>
      <c r="E100" s="262" t="s">
        <v>37</v>
      </c>
      <c r="F100" s="263" t="s">
        <v>401</v>
      </c>
      <c r="G100" s="261"/>
      <c r="H100" s="264">
        <v>7.2000000000000002</v>
      </c>
      <c r="I100" s="265"/>
      <c r="J100" s="261"/>
      <c r="K100" s="261"/>
      <c r="L100" s="266"/>
      <c r="M100" s="267"/>
      <c r="N100" s="268"/>
      <c r="O100" s="268"/>
      <c r="P100" s="268"/>
      <c r="Q100" s="268"/>
      <c r="R100" s="268"/>
      <c r="S100" s="268"/>
      <c r="T100" s="269"/>
      <c r="AT100" s="270" t="s">
        <v>398</v>
      </c>
      <c r="AU100" s="270" t="s">
        <v>91</v>
      </c>
      <c r="AV100" s="12" t="s">
        <v>161</v>
      </c>
      <c r="AW100" s="12" t="s">
        <v>45</v>
      </c>
      <c r="AX100" s="12" t="s">
        <v>24</v>
      </c>
      <c r="AY100" s="270" t="s">
        <v>162</v>
      </c>
    </row>
    <row r="101" s="1" customFormat="1" ht="16.5" customHeight="1">
      <c r="B101" s="47"/>
      <c r="C101" s="192" t="s">
        <v>91</v>
      </c>
      <c r="D101" s="192" t="s">
        <v>156</v>
      </c>
      <c r="E101" s="193" t="s">
        <v>1274</v>
      </c>
      <c r="F101" s="194" t="s">
        <v>1275</v>
      </c>
      <c r="G101" s="195" t="s">
        <v>171</v>
      </c>
      <c r="H101" s="196">
        <v>1.9910000000000001</v>
      </c>
      <c r="I101" s="197"/>
      <c r="J101" s="198">
        <f>ROUND(I101*H101,2)</f>
        <v>0</v>
      </c>
      <c r="K101" s="194" t="s">
        <v>397</v>
      </c>
      <c r="L101" s="73"/>
      <c r="M101" s="199" t="s">
        <v>37</v>
      </c>
      <c r="N101" s="200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161</v>
      </c>
      <c r="AT101" s="24" t="s">
        <v>156</v>
      </c>
      <c r="AU101" s="24" t="s">
        <v>91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161</v>
      </c>
      <c r="BM101" s="24" t="s">
        <v>161</v>
      </c>
    </row>
    <row r="102" s="13" customFormat="1">
      <c r="B102" s="271"/>
      <c r="C102" s="272"/>
      <c r="D102" s="250" t="s">
        <v>398</v>
      </c>
      <c r="E102" s="273" t="s">
        <v>37</v>
      </c>
      <c r="F102" s="274" t="s">
        <v>1556</v>
      </c>
      <c r="G102" s="272"/>
      <c r="H102" s="273" t="s">
        <v>37</v>
      </c>
      <c r="I102" s="275"/>
      <c r="J102" s="272"/>
      <c r="K102" s="272"/>
      <c r="L102" s="276"/>
      <c r="M102" s="277"/>
      <c r="N102" s="278"/>
      <c r="O102" s="278"/>
      <c r="P102" s="278"/>
      <c r="Q102" s="278"/>
      <c r="R102" s="278"/>
      <c r="S102" s="278"/>
      <c r="T102" s="279"/>
      <c r="AT102" s="280" t="s">
        <v>398</v>
      </c>
      <c r="AU102" s="280" t="s">
        <v>91</v>
      </c>
      <c r="AV102" s="13" t="s">
        <v>24</v>
      </c>
      <c r="AW102" s="13" t="s">
        <v>45</v>
      </c>
      <c r="AX102" s="13" t="s">
        <v>82</v>
      </c>
      <c r="AY102" s="280" t="s">
        <v>162</v>
      </c>
    </row>
    <row r="103" s="11" customFormat="1">
      <c r="B103" s="248"/>
      <c r="C103" s="249"/>
      <c r="D103" s="250" t="s">
        <v>398</v>
      </c>
      <c r="E103" s="251" t="s">
        <v>37</v>
      </c>
      <c r="F103" s="252" t="s">
        <v>1557</v>
      </c>
      <c r="G103" s="249"/>
      <c r="H103" s="253">
        <v>1.9910000000000001</v>
      </c>
      <c r="I103" s="254"/>
      <c r="J103" s="249"/>
      <c r="K103" s="249"/>
      <c r="L103" s="255"/>
      <c r="M103" s="256"/>
      <c r="N103" s="257"/>
      <c r="O103" s="257"/>
      <c r="P103" s="257"/>
      <c r="Q103" s="257"/>
      <c r="R103" s="257"/>
      <c r="S103" s="257"/>
      <c r="T103" s="258"/>
      <c r="AT103" s="259" t="s">
        <v>398</v>
      </c>
      <c r="AU103" s="259" t="s">
        <v>91</v>
      </c>
      <c r="AV103" s="11" t="s">
        <v>91</v>
      </c>
      <c r="AW103" s="11" t="s">
        <v>45</v>
      </c>
      <c r="AX103" s="11" t="s">
        <v>82</v>
      </c>
      <c r="AY103" s="259" t="s">
        <v>162</v>
      </c>
    </row>
    <row r="104" s="12" customFormat="1">
      <c r="B104" s="260"/>
      <c r="C104" s="261"/>
      <c r="D104" s="250" t="s">
        <v>398</v>
      </c>
      <c r="E104" s="262" t="s">
        <v>37</v>
      </c>
      <c r="F104" s="263" t="s">
        <v>401</v>
      </c>
      <c r="G104" s="261"/>
      <c r="H104" s="264">
        <v>1.9910000000000001</v>
      </c>
      <c r="I104" s="265"/>
      <c r="J104" s="261"/>
      <c r="K104" s="261"/>
      <c r="L104" s="266"/>
      <c r="M104" s="267"/>
      <c r="N104" s="268"/>
      <c r="O104" s="268"/>
      <c r="P104" s="268"/>
      <c r="Q104" s="268"/>
      <c r="R104" s="268"/>
      <c r="S104" s="268"/>
      <c r="T104" s="269"/>
      <c r="AT104" s="270" t="s">
        <v>398</v>
      </c>
      <c r="AU104" s="270" t="s">
        <v>91</v>
      </c>
      <c r="AV104" s="12" t="s">
        <v>161</v>
      </c>
      <c r="AW104" s="12" t="s">
        <v>45</v>
      </c>
      <c r="AX104" s="12" t="s">
        <v>24</v>
      </c>
      <c r="AY104" s="270" t="s">
        <v>162</v>
      </c>
    </row>
    <row r="105" s="1" customFormat="1" ht="16.5" customHeight="1">
      <c r="B105" s="47"/>
      <c r="C105" s="192" t="s">
        <v>165</v>
      </c>
      <c r="D105" s="192" t="s">
        <v>156</v>
      </c>
      <c r="E105" s="193" t="s">
        <v>1278</v>
      </c>
      <c r="F105" s="194" t="s">
        <v>1279</v>
      </c>
      <c r="G105" s="195" t="s">
        <v>171</v>
      </c>
      <c r="H105" s="196">
        <v>1.8899999999999999</v>
      </c>
      <c r="I105" s="197"/>
      <c r="J105" s="198">
        <f>ROUND(I105*H105,2)</f>
        <v>0</v>
      </c>
      <c r="K105" s="194" t="s">
        <v>397</v>
      </c>
      <c r="L105" s="73"/>
      <c r="M105" s="199" t="s">
        <v>37</v>
      </c>
      <c r="N105" s="200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161</v>
      </c>
      <c r="AT105" s="24" t="s">
        <v>156</v>
      </c>
      <c r="AU105" s="24" t="s">
        <v>91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161</v>
      </c>
      <c r="BM105" s="24" t="s">
        <v>168</v>
      </c>
    </row>
    <row r="106" s="11" customFormat="1">
      <c r="B106" s="248"/>
      <c r="C106" s="249"/>
      <c r="D106" s="250" t="s">
        <v>398</v>
      </c>
      <c r="E106" s="251" t="s">
        <v>37</v>
      </c>
      <c r="F106" s="252" t="s">
        <v>1558</v>
      </c>
      <c r="G106" s="249"/>
      <c r="H106" s="253">
        <v>1.8899999999999999</v>
      </c>
      <c r="I106" s="254"/>
      <c r="J106" s="249"/>
      <c r="K106" s="249"/>
      <c r="L106" s="255"/>
      <c r="M106" s="256"/>
      <c r="N106" s="257"/>
      <c r="O106" s="257"/>
      <c r="P106" s="257"/>
      <c r="Q106" s="257"/>
      <c r="R106" s="257"/>
      <c r="S106" s="257"/>
      <c r="T106" s="258"/>
      <c r="AT106" s="259" t="s">
        <v>398</v>
      </c>
      <c r="AU106" s="259" t="s">
        <v>91</v>
      </c>
      <c r="AV106" s="11" t="s">
        <v>91</v>
      </c>
      <c r="AW106" s="11" t="s">
        <v>45</v>
      </c>
      <c r="AX106" s="11" t="s">
        <v>82</v>
      </c>
      <c r="AY106" s="259" t="s">
        <v>162</v>
      </c>
    </row>
    <row r="107" s="12" customFormat="1">
      <c r="B107" s="260"/>
      <c r="C107" s="261"/>
      <c r="D107" s="250" t="s">
        <v>398</v>
      </c>
      <c r="E107" s="262" t="s">
        <v>37</v>
      </c>
      <c r="F107" s="263" t="s">
        <v>401</v>
      </c>
      <c r="G107" s="261"/>
      <c r="H107" s="264">
        <v>1.8899999999999999</v>
      </c>
      <c r="I107" s="265"/>
      <c r="J107" s="261"/>
      <c r="K107" s="261"/>
      <c r="L107" s="266"/>
      <c r="M107" s="267"/>
      <c r="N107" s="268"/>
      <c r="O107" s="268"/>
      <c r="P107" s="268"/>
      <c r="Q107" s="268"/>
      <c r="R107" s="268"/>
      <c r="S107" s="268"/>
      <c r="T107" s="269"/>
      <c r="AT107" s="270" t="s">
        <v>398</v>
      </c>
      <c r="AU107" s="270" t="s">
        <v>91</v>
      </c>
      <c r="AV107" s="12" t="s">
        <v>161</v>
      </c>
      <c r="AW107" s="12" t="s">
        <v>45</v>
      </c>
      <c r="AX107" s="12" t="s">
        <v>24</v>
      </c>
      <c r="AY107" s="270" t="s">
        <v>162</v>
      </c>
    </row>
    <row r="108" s="1" customFormat="1" ht="16.5" customHeight="1">
      <c r="B108" s="47"/>
      <c r="C108" s="192" t="s">
        <v>161</v>
      </c>
      <c r="D108" s="192" t="s">
        <v>156</v>
      </c>
      <c r="E108" s="193" t="s">
        <v>1282</v>
      </c>
      <c r="F108" s="194" t="s">
        <v>1283</v>
      </c>
      <c r="G108" s="195" t="s">
        <v>171</v>
      </c>
      <c r="H108" s="196">
        <v>16.225000000000001</v>
      </c>
      <c r="I108" s="197"/>
      <c r="J108" s="198">
        <f>ROUND(I108*H108,2)</f>
        <v>0</v>
      </c>
      <c r="K108" s="194" t="s">
        <v>397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161</v>
      </c>
      <c r="AT108" s="24" t="s">
        <v>156</v>
      </c>
      <c r="AU108" s="24" t="s">
        <v>91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161</v>
      </c>
      <c r="BM108" s="24" t="s">
        <v>172</v>
      </c>
    </row>
    <row r="109" s="13" customFormat="1">
      <c r="B109" s="271"/>
      <c r="C109" s="272"/>
      <c r="D109" s="250" t="s">
        <v>398</v>
      </c>
      <c r="E109" s="273" t="s">
        <v>37</v>
      </c>
      <c r="F109" s="274" t="s">
        <v>1284</v>
      </c>
      <c r="G109" s="272"/>
      <c r="H109" s="273" t="s">
        <v>37</v>
      </c>
      <c r="I109" s="275"/>
      <c r="J109" s="272"/>
      <c r="K109" s="272"/>
      <c r="L109" s="276"/>
      <c r="M109" s="277"/>
      <c r="N109" s="278"/>
      <c r="O109" s="278"/>
      <c r="P109" s="278"/>
      <c r="Q109" s="278"/>
      <c r="R109" s="278"/>
      <c r="S109" s="278"/>
      <c r="T109" s="279"/>
      <c r="AT109" s="280" t="s">
        <v>398</v>
      </c>
      <c r="AU109" s="280" t="s">
        <v>91</v>
      </c>
      <c r="AV109" s="13" t="s">
        <v>24</v>
      </c>
      <c r="AW109" s="13" t="s">
        <v>45</v>
      </c>
      <c r="AX109" s="13" t="s">
        <v>82</v>
      </c>
      <c r="AY109" s="280" t="s">
        <v>162</v>
      </c>
    </row>
    <row r="110" s="11" customFormat="1">
      <c r="B110" s="248"/>
      <c r="C110" s="249"/>
      <c r="D110" s="250" t="s">
        <v>398</v>
      </c>
      <c r="E110" s="251" t="s">
        <v>37</v>
      </c>
      <c r="F110" s="252" t="s">
        <v>1559</v>
      </c>
      <c r="G110" s="249"/>
      <c r="H110" s="253">
        <v>16.225000000000001</v>
      </c>
      <c r="I110" s="254"/>
      <c r="J110" s="249"/>
      <c r="K110" s="249"/>
      <c r="L110" s="255"/>
      <c r="M110" s="256"/>
      <c r="N110" s="257"/>
      <c r="O110" s="257"/>
      <c r="P110" s="257"/>
      <c r="Q110" s="257"/>
      <c r="R110" s="257"/>
      <c r="S110" s="257"/>
      <c r="T110" s="258"/>
      <c r="AT110" s="259" t="s">
        <v>398</v>
      </c>
      <c r="AU110" s="259" t="s">
        <v>91</v>
      </c>
      <c r="AV110" s="11" t="s">
        <v>91</v>
      </c>
      <c r="AW110" s="11" t="s">
        <v>45</v>
      </c>
      <c r="AX110" s="11" t="s">
        <v>82</v>
      </c>
      <c r="AY110" s="259" t="s">
        <v>162</v>
      </c>
    </row>
    <row r="111" s="12" customFormat="1">
      <c r="B111" s="260"/>
      <c r="C111" s="261"/>
      <c r="D111" s="250" t="s">
        <v>398</v>
      </c>
      <c r="E111" s="262" t="s">
        <v>37</v>
      </c>
      <c r="F111" s="263" t="s">
        <v>401</v>
      </c>
      <c r="G111" s="261"/>
      <c r="H111" s="264">
        <v>16.225000000000001</v>
      </c>
      <c r="I111" s="265"/>
      <c r="J111" s="261"/>
      <c r="K111" s="261"/>
      <c r="L111" s="266"/>
      <c r="M111" s="267"/>
      <c r="N111" s="268"/>
      <c r="O111" s="268"/>
      <c r="P111" s="268"/>
      <c r="Q111" s="268"/>
      <c r="R111" s="268"/>
      <c r="S111" s="268"/>
      <c r="T111" s="269"/>
      <c r="AT111" s="270" t="s">
        <v>398</v>
      </c>
      <c r="AU111" s="270" t="s">
        <v>91</v>
      </c>
      <c r="AV111" s="12" t="s">
        <v>161</v>
      </c>
      <c r="AW111" s="12" t="s">
        <v>45</v>
      </c>
      <c r="AX111" s="12" t="s">
        <v>24</v>
      </c>
      <c r="AY111" s="270" t="s">
        <v>162</v>
      </c>
    </row>
    <row r="112" s="1" customFormat="1" ht="16.5" customHeight="1">
      <c r="B112" s="47"/>
      <c r="C112" s="192" t="s">
        <v>173</v>
      </c>
      <c r="D112" s="192" t="s">
        <v>156</v>
      </c>
      <c r="E112" s="193" t="s">
        <v>1286</v>
      </c>
      <c r="F112" s="194" t="s">
        <v>1287</v>
      </c>
      <c r="G112" s="195" t="s">
        <v>171</v>
      </c>
      <c r="H112" s="196">
        <v>16.225000000000001</v>
      </c>
      <c r="I112" s="197"/>
      <c r="J112" s="198">
        <f>ROUND(I112*H112,2)</f>
        <v>0</v>
      </c>
      <c r="K112" s="194" t="s">
        <v>397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161</v>
      </c>
      <c r="AT112" s="24" t="s">
        <v>156</v>
      </c>
      <c r="AU112" s="24" t="s">
        <v>91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161</v>
      </c>
      <c r="BM112" s="24" t="s">
        <v>29</v>
      </c>
    </row>
    <row r="113" s="1" customFormat="1" ht="16.5" customHeight="1">
      <c r="B113" s="47"/>
      <c r="C113" s="192" t="s">
        <v>168</v>
      </c>
      <c r="D113" s="192" t="s">
        <v>156</v>
      </c>
      <c r="E113" s="193" t="s">
        <v>1288</v>
      </c>
      <c r="F113" s="194" t="s">
        <v>1289</v>
      </c>
      <c r="G113" s="195" t="s">
        <v>171</v>
      </c>
      <c r="H113" s="196">
        <v>16.225000000000001</v>
      </c>
      <c r="I113" s="197"/>
      <c r="J113" s="198">
        <f>ROUND(I113*H113,2)</f>
        <v>0</v>
      </c>
      <c r="K113" s="194" t="s">
        <v>397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161</v>
      </c>
      <c r="AT113" s="24" t="s">
        <v>156</v>
      </c>
      <c r="AU113" s="24" t="s">
        <v>91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161</v>
      </c>
      <c r="BM113" s="24" t="s">
        <v>178</v>
      </c>
    </row>
    <row r="114" s="1" customFormat="1" ht="16.5" customHeight="1">
      <c r="B114" s="47"/>
      <c r="C114" s="192" t="s">
        <v>179</v>
      </c>
      <c r="D114" s="192" t="s">
        <v>156</v>
      </c>
      <c r="E114" s="193" t="s">
        <v>1290</v>
      </c>
      <c r="F114" s="194" t="s">
        <v>1291</v>
      </c>
      <c r="G114" s="195" t="s">
        <v>171</v>
      </c>
      <c r="H114" s="196">
        <v>16.225000000000001</v>
      </c>
      <c r="I114" s="197"/>
      <c r="J114" s="198">
        <f>ROUND(I114*H114,2)</f>
        <v>0</v>
      </c>
      <c r="K114" s="194" t="s">
        <v>397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182</v>
      </c>
    </row>
    <row r="115" s="1" customFormat="1" ht="16.5" customHeight="1">
      <c r="B115" s="47"/>
      <c r="C115" s="192" t="s">
        <v>172</v>
      </c>
      <c r="D115" s="192" t="s">
        <v>156</v>
      </c>
      <c r="E115" s="193" t="s">
        <v>1292</v>
      </c>
      <c r="F115" s="194" t="s">
        <v>1293</v>
      </c>
      <c r="G115" s="195" t="s">
        <v>196</v>
      </c>
      <c r="H115" s="196">
        <v>27.582999999999998</v>
      </c>
      <c r="I115" s="197"/>
      <c r="J115" s="198">
        <f>ROUND(I115*H115,2)</f>
        <v>0</v>
      </c>
      <c r="K115" s="194" t="s">
        <v>397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185</v>
      </c>
    </row>
    <row r="116" s="11" customFormat="1">
      <c r="B116" s="248"/>
      <c r="C116" s="249"/>
      <c r="D116" s="250" t="s">
        <v>398</v>
      </c>
      <c r="E116" s="251" t="s">
        <v>37</v>
      </c>
      <c r="F116" s="252" t="s">
        <v>1560</v>
      </c>
      <c r="G116" s="249"/>
      <c r="H116" s="253">
        <v>27.582999999999998</v>
      </c>
      <c r="I116" s="254"/>
      <c r="J116" s="249"/>
      <c r="K116" s="249"/>
      <c r="L116" s="255"/>
      <c r="M116" s="256"/>
      <c r="N116" s="257"/>
      <c r="O116" s="257"/>
      <c r="P116" s="257"/>
      <c r="Q116" s="257"/>
      <c r="R116" s="257"/>
      <c r="S116" s="257"/>
      <c r="T116" s="258"/>
      <c r="AT116" s="259" t="s">
        <v>398</v>
      </c>
      <c r="AU116" s="259" t="s">
        <v>91</v>
      </c>
      <c r="AV116" s="11" t="s">
        <v>91</v>
      </c>
      <c r="AW116" s="11" t="s">
        <v>45</v>
      </c>
      <c r="AX116" s="11" t="s">
        <v>82</v>
      </c>
      <c r="AY116" s="259" t="s">
        <v>162</v>
      </c>
    </row>
    <row r="117" s="12" customFormat="1">
      <c r="B117" s="260"/>
      <c r="C117" s="261"/>
      <c r="D117" s="250" t="s">
        <v>398</v>
      </c>
      <c r="E117" s="262" t="s">
        <v>37</v>
      </c>
      <c r="F117" s="263" t="s">
        <v>401</v>
      </c>
      <c r="G117" s="261"/>
      <c r="H117" s="264">
        <v>27.582999999999998</v>
      </c>
      <c r="I117" s="265"/>
      <c r="J117" s="261"/>
      <c r="K117" s="261"/>
      <c r="L117" s="266"/>
      <c r="M117" s="267"/>
      <c r="N117" s="268"/>
      <c r="O117" s="268"/>
      <c r="P117" s="268"/>
      <c r="Q117" s="268"/>
      <c r="R117" s="268"/>
      <c r="S117" s="268"/>
      <c r="T117" s="269"/>
      <c r="AT117" s="270" t="s">
        <v>398</v>
      </c>
      <c r="AU117" s="270" t="s">
        <v>91</v>
      </c>
      <c r="AV117" s="12" t="s">
        <v>161</v>
      </c>
      <c r="AW117" s="12" t="s">
        <v>45</v>
      </c>
      <c r="AX117" s="12" t="s">
        <v>24</v>
      </c>
      <c r="AY117" s="270" t="s">
        <v>162</v>
      </c>
    </row>
    <row r="118" s="10" customFormat="1" ht="29.88" customHeight="1">
      <c r="B118" s="232"/>
      <c r="C118" s="233"/>
      <c r="D118" s="234" t="s">
        <v>81</v>
      </c>
      <c r="E118" s="246" t="s">
        <v>91</v>
      </c>
      <c r="F118" s="246" t="s">
        <v>1295</v>
      </c>
      <c r="G118" s="233"/>
      <c r="H118" s="233"/>
      <c r="I118" s="236"/>
      <c r="J118" s="247">
        <f>BK118</f>
        <v>0</v>
      </c>
      <c r="K118" s="233"/>
      <c r="L118" s="238"/>
      <c r="M118" s="239"/>
      <c r="N118" s="240"/>
      <c r="O118" s="240"/>
      <c r="P118" s="241">
        <f>SUM(P119:P135)</f>
        <v>0</v>
      </c>
      <c r="Q118" s="240"/>
      <c r="R118" s="241">
        <f>SUM(R119:R135)</f>
        <v>0</v>
      </c>
      <c r="S118" s="240"/>
      <c r="T118" s="242">
        <f>SUM(T119:T135)</f>
        <v>0</v>
      </c>
      <c r="AR118" s="243" t="s">
        <v>24</v>
      </c>
      <c r="AT118" s="244" t="s">
        <v>81</v>
      </c>
      <c r="AU118" s="244" t="s">
        <v>24</v>
      </c>
      <c r="AY118" s="243" t="s">
        <v>162</v>
      </c>
      <c r="BK118" s="245">
        <f>SUM(BK119:BK135)</f>
        <v>0</v>
      </c>
    </row>
    <row r="119" s="1" customFormat="1" ht="16.5" customHeight="1">
      <c r="B119" s="47"/>
      <c r="C119" s="192" t="s">
        <v>186</v>
      </c>
      <c r="D119" s="192" t="s">
        <v>156</v>
      </c>
      <c r="E119" s="193" t="s">
        <v>1296</v>
      </c>
      <c r="F119" s="194" t="s">
        <v>1297</v>
      </c>
      <c r="G119" s="195" t="s">
        <v>171</v>
      </c>
      <c r="H119" s="196">
        <v>0.29699999999999999</v>
      </c>
      <c r="I119" s="197"/>
      <c r="J119" s="198">
        <f>ROUND(I119*H119,2)</f>
        <v>0</v>
      </c>
      <c r="K119" s="194" t="s">
        <v>397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161</v>
      </c>
      <c r="AT119" s="24" t="s">
        <v>156</v>
      </c>
      <c r="AU119" s="24" t="s">
        <v>91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161</v>
      </c>
      <c r="BM119" s="24" t="s">
        <v>189</v>
      </c>
    </row>
    <row r="120" s="11" customFormat="1">
      <c r="B120" s="248"/>
      <c r="C120" s="249"/>
      <c r="D120" s="250" t="s">
        <v>398</v>
      </c>
      <c r="E120" s="251" t="s">
        <v>37</v>
      </c>
      <c r="F120" s="252" t="s">
        <v>1561</v>
      </c>
      <c r="G120" s="249"/>
      <c r="H120" s="253">
        <v>0.29699999999999999</v>
      </c>
      <c r="I120" s="254"/>
      <c r="J120" s="249"/>
      <c r="K120" s="249"/>
      <c r="L120" s="255"/>
      <c r="M120" s="256"/>
      <c r="N120" s="257"/>
      <c r="O120" s="257"/>
      <c r="P120" s="257"/>
      <c r="Q120" s="257"/>
      <c r="R120" s="257"/>
      <c r="S120" s="257"/>
      <c r="T120" s="258"/>
      <c r="AT120" s="259" t="s">
        <v>398</v>
      </c>
      <c r="AU120" s="259" t="s">
        <v>91</v>
      </c>
      <c r="AV120" s="11" t="s">
        <v>91</v>
      </c>
      <c r="AW120" s="11" t="s">
        <v>45</v>
      </c>
      <c r="AX120" s="11" t="s">
        <v>82</v>
      </c>
      <c r="AY120" s="259" t="s">
        <v>162</v>
      </c>
    </row>
    <row r="121" s="12" customFormat="1">
      <c r="B121" s="260"/>
      <c r="C121" s="261"/>
      <c r="D121" s="250" t="s">
        <v>398</v>
      </c>
      <c r="E121" s="262" t="s">
        <v>37</v>
      </c>
      <c r="F121" s="263" t="s">
        <v>401</v>
      </c>
      <c r="G121" s="261"/>
      <c r="H121" s="264">
        <v>0.29699999999999999</v>
      </c>
      <c r="I121" s="265"/>
      <c r="J121" s="261"/>
      <c r="K121" s="261"/>
      <c r="L121" s="266"/>
      <c r="M121" s="267"/>
      <c r="N121" s="268"/>
      <c r="O121" s="268"/>
      <c r="P121" s="268"/>
      <c r="Q121" s="268"/>
      <c r="R121" s="268"/>
      <c r="S121" s="268"/>
      <c r="T121" s="269"/>
      <c r="AT121" s="270" t="s">
        <v>398</v>
      </c>
      <c r="AU121" s="270" t="s">
        <v>91</v>
      </c>
      <c r="AV121" s="12" t="s">
        <v>161</v>
      </c>
      <c r="AW121" s="12" t="s">
        <v>45</v>
      </c>
      <c r="AX121" s="12" t="s">
        <v>24</v>
      </c>
      <c r="AY121" s="270" t="s">
        <v>162</v>
      </c>
    </row>
    <row r="122" s="1" customFormat="1" ht="16.5" customHeight="1">
      <c r="B122" s="47"/>
      <c r="C122" s="192" t="s">
        <v>29</v>
      </c>
      <c r="D122" s="192" t="s">
        <v>156</v>
      </c>
      <c r="E122" s="193" t="s">
        <v>1299</v>
      </c>
      <c r="F122" s="194" t="s">
        <v>1300</v>
      </c>
      <c r="G122" s="195" t="s">
        <v>171</v>
      </c>
      <c r="H122" s="196">
        <v>1.0780000000000001</v>
      </c>
      <c r="I122" s="197"/>
      <c r="J122" s="198">
        <f>ROUND(I122*H122,2)</f>
        <v>0</v>
      </c>
      <c r="K122" s="194" t="s">
        <v>397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161</v>
      </c>
      <c r="AT122" s="24" t="s">
        <v>156</v>
      </c>
      <c r="AU122" s="24" t="s">
        <v>91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161</v>
      </c>
      <c r="BM122" s="24" t="s">
        <v>192</v>
      </c>
    </row>
    <row r="123" s="11" customFormat="1">
      <c r="B123" s="248"/>
      <c r="C123" s="249"/>
      <c r="D123" s="250" t="s">
        <v>398</v>
      </c>
      <c r="E123" s="251" t="s">
        <v>37</v>
      </c>
      <c r="F123" s="252" t="s">
        <v>1562</v>
      </c>
      <c r="G123" s="249"/>
      <c r="H123" s="253">
        <v>1.0780000000000001</v>
      </c>
      <c r="I123" s="254"/>
      <c r="J123" s="249"/>
      <c r="K123" s="249"/>
      <c r="L123" s="255"/>
      <c r="M123" s="256"/>
      <c r="N123" s="257"/>
      <c r="O123" s="257"/>
      <c r="P123" s="257"/>
      <c r="Q123" s="257"/>
      <c r="R123" s="257"/>
      <c r="S123" s="257"/>
      <c r="T123" s="258"/>
      <c r="AT123" s="259" t="s">
        <v>398</v>
      </c>
      <c r="AU123" s="259" t="s">
        <v>91</v>
      </c>
      <c r="AV123" s="11" t="s">
        <v>91</v>
      </c>
      <c r="AW123" s="11" t="s">
        <v>45</v>
      </c>
      <c r="AX123" s="11" t="s">
        <v>82</v>
      </c>
      <c r="AY123" s="259" t="s">
        <v>162</v>
      </c>
    </row>
    <row r="124" s="12" customFormat="1">
      <c r="B124" s="260"/>
      <c r="C124" s="261"/>
      <c r="D124" s="250" t="s">
        <v>398</v>
      </c>
      <c r="E124" s="262" t="s">
        <v>37</v>
      </c>
      <c r="F124" s="263" t="s">
        <v>401</v>
      </c>
      <c r="G124" s="261"/>
      <c r="H124" s="264">
        <v>1.0780000000000001</v>
      </c>
      <c r="I124" s="265"/>
      <c r="J124" s="261"/>
      <c r="K124" s="261"/>
      <c r="L124" s="266"/>
      <c r="M124" s="267"/>
      <c r="N124" s="268"/>
      <c r="O124" s="268"/>
      <c r="P124" s="268"/>
      <c r="Q124" s="268"/>
      <c r="R124" s="268"/>
      <c r="S124" s="268"/>
      <c r="T124" s="269"/>
      <c r="AT124" s="270" t="s">
        <v>398</v>
      </c>
      <c r="AU124" s="270" t="s">
        <v>91</v>
      </c>
      <c r="AV124" s="12" t="s">
        <v>161</v>
      </c>
      <c r="AW124" s="12" t="s">
        <v>45</v>
      </c>
      <c r="AX124" s="12" t="s">
        <v>24</v>
      </c>
      <c r="AY124" s="270" t="s">
        <v>162</v>
      </c>
    </row>
    <row r="125" s="1" customFormat="1" ht="16.5" customHeight="1">
      <c r="B125" s="47"/>
      <c r="C125" s="192" t="s">
        <v>193</v>
      </c>
      <c r="D125" s="192" t="s">
        <v>156</v>
      </c>
      <c r="E125" s="193" t="s">
        <v>1302</v>
      </c>
      <c r="F125" s="194" t="s">
        <v>1303</v>
      </c>
      <c r="G125" s="195" t="s">
        <v>196</v>
      </c>
      <c r="H125" s="196">
        <v>0.036999999999999998</v>
      </c>
      <c r="I125" s="197"/>
      <c r="J125" s="198">
        <f>ROUND(I125*H125,2)</f>
        <v>0</v>
      </c>
      <c r="K125" s="194" t="s">
        <v>397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161</v>
      </c>
      <c r="AT125" s="24" t="s">
        <v>156</v>
      </c>
      <c r="AU125" s="24" t="s">
        <v>91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161</v>
      </c>
      <c r="BM125" s="24" t="s">
        <v>197</v>
      </c>
    </row>
    <row r="126" s="11" customFormat="1">
      <c r="B126" s="248"/>
      <c r="C126" s="249"/>
      <c r="D126" s="250" t="s">
        <v>398</v>
      </c>
      <c r="E126" s="251" t="s">
        <v>37</v>
      </c>
      <c r="F126" s="252" t="s">
        <v>1563</v>
      </c>
      <c r="G126" s="249"/>
      <c r="H126" s="253">
        <v>0.036999999999999998</v>
      </c>
      <c r="I126" s="254"/>
      <c r="J126" s="249"/>
      <c r="K126" s="249"/>
      <c r="L126" s="255"/>
      <c r="M126" s="256"/>
      <c r="N126" s="257"/>
      <c r="O126" s="257"/>
      <c r="P126" s="257"/>
      <c r="Q126" s="257"/>
      <c r="R126" s="257"/>
      <c r="S126" s="257"/>
      <c r="T126" s="258"/>
      <c r="AT126" s="259" t="s">
        <v>398</v>
      </c>
      <c r="AU126" s="259" t="s">
        <v>91</v>
      </c>
      <c r="AV126" s="11" t="s">
        <v>91</v>
      </c>
      <c r="AW126" s="11" t="s">
        <v>45</v>
      </c>
      <c r="AX126" s="11" t="s">
        <v>82</v>
      </c>
      <c r="AY126" s="259" t="s">
        <v>162</v>
      </c>
    </row>
    <row r="127" s="12" customFormat="1">
      <c r="B127" s="260"/>
      <c r="C127" s="261"/>
      <c r="D127" s="250" t="s">
        <v>398</v>
      </c>
      <c r="E127" s="262" t="s">
        <v>37</v>
      </c>
      <c r="F127" s="263" t="s">
        <v>401</v>
      </c>
      <c r="G127" s="261"/>
      <c r="H127" s="264">
        <v>0.036999999999999998</v>
      </c>
      <c r="I127" s="265"/>
      <c r="J127" s="261"/>
      <c r="K127" s="261"/>
      <c r="L127" s="266"/>
      <c r="M127" s="267"/>
      <c r="N127" s="268"/>
      <c r="O127" s="268"/>
      <c r="P127" s="268"/>
      <c r="Q127" s="268"/>
      <c r="R127" s="268"/>
      <c r="S127" s="268"/>
      <c r="T127" s="269"/>
      <c r="AT127" s="270" t="s">
        <v>398</v>
      </c>
      <c r="AU127" s="270" t="s">
        <v>91</v>
      </c>
      <c r="AV127" s="12" t="s">
        <v>161</v>
      </c>
      <c r="AW127" s="12" t="s">
        <v>45</v>
      </c>
      <c r="AX127" s="12" t="s">
        <v>24</v>
      </c>
      <c r="AY127" s="270" t="s">
        <v>162</v>
      </c>
    </row>
    <row r="128" s="1" customFormat="1" ht="16.5" customHeight="1">
      <c r="B128" s="47"/>
      <c r="C128" s="192" t="s">
        <v>178</v>
      </c>
      <c r="D128" s="192" t="s">
        <v>156</v>
      </c>
      <c r="E128" s="193" t="s">
        <v>1305</v>
      </c>
      <c r="F128" s="194" t="s">
        <v>1306</v>
      </c>
      <c r="G128" s="195" t="s">
        <v>171</v>
      </c>
      <c r="H128" s="196">
        <v>1.6539999999999999</v>
      </c>
      <c r="I128" s="197"/>
      <c r="J128" s="198">
        <f>ROUND(I128*H128,2)</f>
        <v>0</v>
      </c>
      <c r="K128" s="194" t="s">
        <v>397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161</v>
      </c>
      <c r="AT128" s="24" t="s">
        <v>156</v>
      </c>
      <c r="AU128" s="24" t="s">
        <v>91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161</v>
      </c>
      <c r="BM128" s="24" t="s">
        <v>200</v>
      </c>
    </row>
    <row r="129" s="11" customFormat="1">
      <c r="B129" s="248"/>
      <c r="C129" s="249"/>
      <c r="D129" s="250" t="s">
        <v>398</v>
      </c>
      <c r="E129" s="251" t="s">
        <v>37</v>
      </c>
      <c r="F129" s="252" t="s">
        <v>1564</v>
      </c>
      <c r="G129" s="249"/>
      <c r="H129" s="253">
        <v>1.6539999999999999</v>
      </c>
      <c r="I129" s="254"/>
      <c r="J129" s="249"/>
      <c r="K129" s="249"/>
      <c r="L129" s="255"/>
      <c r="M129" s="256"/>
      <c r="N129" s="257"/>
      <c r="O129" s="257"/>
      <c r="P129" s="257"/>
      <c r="Q129" s="257"/>
      <c r="R129" s="257"/>
      <c r="S129" s="257"/>
      <c r="T129" s="258"/>
      <c r="AT129" s="259" t="s">
        <v>398</v>
      </c>
      <c r="AU129" s="259" t="s">
        <v>91</v>
      </c>
      <c r="AV129" s="11" t="s">
        <v>91</v>
      </c>
      <c r="AW129" s="11" t="s">
        <v>45</v>
      </c>
      <c r="AX129" s="11" t="s">
        <v>82</v>
      </c>
      <c r="AY129" s="259" t="s">
        <v>162</v>
      </c>
    </row>
    <row r="130" s="12" customFormat="1">
      <c r="B130" s="260"/>
      <c r="C130" s="261"/>
      <c r="D130" s="250" t="s">
        <v>398</v>
      </c>
      <c r="E130" s="262" t="s">
        <v>37</v>
      </c>
      <c r="F130" s="263" t="s">
        <v>401</v>
      </c>
      <c r="G130" s="261"/>
      <c r="H130" s="264">
        <v>1.6539999999999999</v>
      </c>
      <c r="I130" s="265"/>
      <c r="J130" s="261"/>
      <c r="K130" s="261"/>
      <c r="L130" s="266"/>
      <c r="M130" s="267"/>
      <c r="N130" s="268"/>
      <c r="O130" s="268"/>
      <c r="P130" s="268"/>
      <c r="Q130" s="268"/>
      <c r="R130" s="268"/>
      <c r="S130" s="268"/>
      <c r="T130" s="269"/>
      <c r="AT130" s="270" t="s">
        <v>398</v>
      </c>
      <c r="AU130" s="270" t="s">
        <v>91</v>
      </c>
      <c r="AV130" s="12" t="s">
        <v>161</v>
      </c>
      <c r="AW130" s="12" t="s">
        <v>45</v>
      </c>
      <c r="AX130" s="12" t="s">
        <v>24</v>
      </c>
      <c r="AY130" s="270" t="s">
        <v>162</v>
      </c>
    </row>
    <row r="131" s="1" customFormat="1" ht="16.5" customHeight="1">
      <c r="B131" s="47"/>
      <c r="C131" s="192" t="s">
        <v>201</v>
      </c>
      <c r="D131" s="192" t="s">
        <v>156</v>
      </c>
      <c r="E131" s="193" t="s">
        <v>1309</v>
      </c>
      <c r="F131" s="194" t="s">
        <v>1310</v>
      </c>
      <c r="G131" s="195" t="s">
        <v>159</v>
      </c>
      <c r="H131" s="196">
        <v>2.5529999999999999</v>
      </c>
      <c r="I131" s="197"/>
      <c r="J131" s="198">
        <f>ROUND(I131*H131,2)</f>
        <v>0</v>
      </c>
      <c r="K131" s="194" t="s">
        <v>397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161</v>
      </c>
      <c r="AT131" s="24" t="s">
        <v>156</v>
      </c>
      <c r="AU131" s="24" t="s">
        <v>91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161</v>
      </c>
      <c r="BM131" s="24" t="s">
        <v>204</v>
      </c>
    </row>
    <row r="132" s="11" customFormat="1">
      <c r="B132" s="248"/>
      <c r="C132" s="249"/>
      <c r="D132" s="250" t="s">
        <v>398</v>
      </c>
      <c r="E132" s="251" t="s">
        <v>37</v>
      </c>
      <c r="F132" s="252" t="s">
        <v>1565</v>
      </c>
      <c r="G132" s="249"/>
      <c r="H132" s="253">
        <v>1.9179999999999999</v>
      </c>
      <c r="I132" s="254"/>
      <c r="J132" s="249"/>
      <c r="K132" s="249"/>
      <c r="L132" s="255"/>
      <c r="M132" s="256"/>
      <c r="N132" s="257"/>
      <c r="O132" s="257"/>
      <c r="P132" s="257"/>
      <c r="Q132" s="257"/>
      <c r="R132" s="257"/>
      <c r="S132" s="257"/>
      <c r="T132" s="258"/>
      <c r="AT132" s="259" t="s">
        <v>398</v>
      </c>
      <c r="AU132" s="259" t="s">
        <v>91</v>
      </c>
      <c r="AV132" s="11" t="s">
        <v>91</v>
      </c>
      <c r="AW132" s="11" t="s">
        <v>45</v>
      </c>
      <c r="AX132" s="11" t="s">
        <v>82</v>
      </c>
      <c r="AY132" s="259" t="s">
        <v>162</v>
      </c>
    </row>
    <row r="133" s="11" customFormat="1">
      <c r="B133" s="248"/>
      <c r="C133" s="249"/>
      <c r="D133" s="250" t="s">
        <v>398</v>
      </c>
      <c r="E133" s="251" t="s">
        <v>37</v>
      </c>
      <c r="F133" s="252" t="s">
        <v>1566</v>
      </c>
      <c r="G133" s="249"/>
      <c r="H133" s="253">
        <v>0.63500000000000001</v>
      </c>
      <c r="I133" s="254"/>
      <c r="J133" s="249"/>
      <c r="K133" s="249"/>
      <c r="L133" s="255"/>
      <c r="M133" s="256"/>
      <c r="N133" s="257"/>
      <c r="O133" s="257"/>
      <c r="P133" s="257"/>
      <c r="Q133" s="257"/>
      <c r="R133" s="257"/>
      <c r="S133" s="257"/>
      <c r="T133" s="258"/>
      <c r="AT133" s="259" t="s">
        <v>398</v>
      </c>
      <c r="AU133" s="259" t="s">
        <v>91</v>
      </c>
      <c r="AV133" s="11" t="s">
        <v>91</v>
      </c>
      <c r="AW133" s="11" t="s">
        <v>45</v>
      </c>
      <c r="AX133" s="11" t="s">
        <v>82</v>
      </c>
      <c r="AY133" s="259" t="s">
        <v>162</v>
      </c>
    </row>
    <row r="134" s="12" customFormat="1">
      <c r="B134" s="260"/>
      <c r="C134" s="261"/>
      <c r="D134" s="250" t="s">
        <v>398</v>
      </c>
      <c r="E134" s="262" t="s">
        <v>37</v>
      </c>
      <c r="F134" s="263" t="s">
        <v>401</v>
      </c>
      <c r="G134" s="261"/>
      <c r="H134" s="264">
        <v>2.5529999999999999</v>
      </c>
      <c r="I134" s="265"/>
      <c r="J134" s="261"/>
      <c r="K134" s="261"/>
      <c r="L134" s="266"/>
      <c r="M134" s="267"/>
      <c r="N134" s="268"/>
      <c r="O134" s="268"/>
      <c r="P134" s="268"/>
      <c r="Q134" s="268"/>
      <c r="R134" s="268"/>
      <c r="S134" s="268"/>
      <c r="T134" s="269"/>
      <c r="AT134" s="270" t="s">
        <v>398</v>
      </c>
      <c r="AU134" s="270" t="s">
        <v>91</v>
      </c>
      <c r="AV134" s="12" t="s">
        <v>161</v>
      </c>
      <c r="AW134" s="12" t="s">
        <v>45</v>
      </c>
      <c r="AX134" s="12" t="s">
        <v>24</v>
      </c>
      <c r="AY134" s="270" t="s">
        <v>162</v>
      </c>
    </row>
    <row r="135" s="1" customFormat="1" ht="16.5" customHeight="1">
      <c r="B135" s="47"/>
      <c r="C135" s="192" t="s">
        <v>182</v>
      </c>
      <c r="D135" s="192" t="s">
        <v>156</v>
      </c>
      <c r="E135" s="193" t="s">
        <v>1313</v>
      </c>
      <c r="F135" s="194" t="s">
        <v>1314</v>
      </c>
      <c r="G135" s="195" t="s">
        <v>159</v>
      </c>
      <c r="H135" s="196">
        <v>2.5529999999999999</v>
      </c>
      <c r="I135" s="197"/>
      <c r="J135" s="198">
        <f>ROUND(I135*H135,2)</f>
        <v>0</v>
      </c>
      <c r="K135" s="194" t="s">
        <v>397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161</v>
      </c>
      <c r="AT135" s="24" t="s">
        <v>156</v>
      </c>
      <c r="AU135" s="24" t="s">
        <v>91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161</v>
      </c>
      <c r="BM135" s="24" t="s">
        <v>208</v>
      </c>
    </row>
    <row r="136" s="10" customFormat="1" ht="29.88" customHeight="1">
      <c r="B136" s="232"/>
      <c r="C136" s="233"/>
      <c r="D136" s="234" t="s">
        <v>81</v>
      </c>
      <c r="E136" s="246" t="s">
        <v>165</v>
      </c>
      <c r="F136" s="246" t="s">
        <v>394</v>
      </c>
      <c r="G136" s="233"/>
      <c r="H136" s="233"/>
      <c r="I136" s="236"/>
      <c r="J136" s="247">
        <f>BK136</f>
        <v>0</v>
      </c>
      <c r="K136" s="233"/>
      <c r="L136" s="238"/>
      <c r="M136" s="239"/>
      <c r="N136" s="240"/>
      <c r="O136" s="240"/>
      <c r="P136" s="241">
        <f>SUM(P137:P150)</f>
        <v>0</v>
      </c>
      <c r="Q136" s="240"/>
      <c r="R136" s="241">
        <f>SUM(R137:R150)</f>
        <v>0</v>
      </c>
      <c r="S136" s="240"/>
      <c r="T136" s="242">
        <f>SUM(T137:T150)</f>
        <v>0</v>
      </c>
      <c r="AR136" s="243" t="s">
        <v>24</v>
      </c>
      <c r="AT136" s="244" t="s">
        <v>81</v>
      </c>
      <c r="AU136" s="244" t="s">
        <v>24</v>
      </c>
      <c r="AY136" s="243" t="s">
        <v>162</v>
      </c>
      <c r="BK136" s="245">
        <f>SUM(BK137:BK150)</f>
        <v>0</v>
      </c>
    </row>
    <row r="137" s="1" customFormat="1" ht="25.5" customHeight="1">
      <c r="B137" s="47"/>
      <c r="C137" s="192" t="s">
        <v>10</v>
      </c>
      <c r="D137" s="192" t="s">
        <v>156</v>
      </c>
      <c r="E137" s="193" t="s">
        <v>402</v>
      </c>
      <c r="F137" s="194" t="s">
        <v>403</v>
      </c>
      <c r="G137" s="195" t="s">
        <v>171</v>
      </c>
      <c r="H137" s="196">
        <v>26.738</v>
      </c>
      <c r="I137" s="197"/>
      <c r="J137" s="198">
        <f>ROUND(I137*H137,2)</f>
        <v>0</v>
      </c>
      <c r="K137" s="194" t="s">
        <v>397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211</v>
      </c>
    </row>
    <row r="138" s="11" customFormat="1">
      <c r="B138" s="248"/>
      <c r="C138" s="249"/>
      <c r="D138" s="250" t="s">
        <v>398</v>
      </c>
      <c r="E138" s="251" t="s">
        <v>37</v>
      </c>
      <c r="F138" s="252" t="s">
        <v>1567</v>
      </c>
      <c r="G138" s="249"/>
      <c r="H138" s="253">
        <v>28.289999999999999</v>
      </c>
      <c r="I138" s="254"/>
      <c r="J138" s="249"/>
      <c r="K138" s="249"/>
      <c r="L138" s="255"/>
      <c r="M138" s="256"/>
      <c r="N138" s="257"/>
      <c r="O138" s="257"/>
      <c r="P138" s="257"/>
      <c r="Q138" s="257"/>
      <c r="R138" s="257"/>
      <c r="S138" s="257"/>
      <c r="T138" s="258"/>
      <c r="AT138" s="259" t="s">
        <v>398</v>
      </c>
      <c r="AU138" s="259" t="s">
        <v>91</v>
      </c>
      <c r="AV138" s="11" t="s">
        <v>91</v>
      </c>
      <c r="AW138" s="11" t="s">
        <v>45</v>
      </c>
      <c r="AX138" s="11" t="s">
        <v>82</v>
      </c>
      <c r="AY138" s="259" t="s">
        <v>162</v>
      </c>
    </row>
    <row r="139" s="11" customFormat="1">
      <c r="B139" s="248"/>
      <c r="C139" s="249"/>
      <c r="D139" s="250" t="s">
        <v>398</v>
      </c>
      <c r="E139" s="251" t="s">
        <v>37</v>
      </c>
      <c r="F139" s="252" t="s">
        <v>1568</v>
      </c>
      <c r="G139" s="249"/>
      <c r="H139" s="253">
        <v>-2.3319999999999999</v>
      </c>
      <c r="I139" s="254"/>
      <c r="J139" s="249"/>
      <c r="K139" s="249"/>
      <c r="L139" s="255"/>
      <c r="M139" s="256"/>
      <c r="N139" s="257"/>
      <c r="O139" s="257"/>
      <c r="P139" s="257"/>
      <c r="Q139" s="257"/>
      <c r="R139" s="257"/>
      <c r="S139" s="257"/>
      <c r="T139" s="258"/>
      <c r="AT139" s="259" t="s">
        <v>398</v>
      </c>
      <c r="AU139" s="259" t="s">
        <v>91</v>
      </c>
      <c r="AV139" s="11" t="s">
        <v>91</v>
      </c>
      <c r="AW139" s="11" t="s">
        <v>45</v>
      </c>
      <c r="AX139" s="11" t="s">
        <v>82</v>
      </c>
      <c r="AY139" s="259" t="s">
        <v>162</v>
      </c>
    </row>
    <row r="140" s="13" customFormat="1">
      <c r="B140" s="271"/>
      <c r="C140" s="272"/>
      <c r="D140" s="250" t="s">
        <v>398</v>
      </c>
      <c r="E140" s="273" t="s">
        <v>37</v>
      </c>
      <c r="F140" s="274" t="s">
        <v>407</v>
      </c>
      <c r="G140" s="272"/>
      <c r="H140" s="273" t="s">
        <v>37</v>
      </c>
      <c r="I140" s="275"/>
      <c r="J140" s="272"/>
      <c r="K140" s="272"/>
      <c r="L140" s="276"/>
      <c r="M140" s="277"/>
      <c r="N140" s="278"/>
      <c r="O140" s="278"/>
      <c r="P140" s="278"/>
      <c r="Q140" s="278"/>
      <c r="R140" s="278"/>
      <c r="S140" s="278"/>
      <c r="T140" s="279"/>
      <c r="AT140" s="280" t="s">
        <v>398</v>
      </c>
      <c r="AU140" s="280" t="s">
        <v>91</v>
      </c>
      <c r="AV140" s="13" t="s">
        <v>24</v>
      </c>
      <c r="AW140" s="13" t="s">
        <v>45</v>
      </c>
      <c r="AX140" s="13" t="s">
        <v>82</v>
      </c>
      <c r="AY140" s="280" t="s">
        <v>162</v>
      </c>
    </row>
    <row r="141" s="11" customFormat="1">
      <c r="B141" s="248"/>
      <c r="C141" s="249"/>
      <c r="D141" s="250" t="s">
        <v>398</v>
      </c>
      <c r="E141" s="251" t="s">
        <v>37</v>
      </c>
      <c r="F141" s="252" t="s">
        <v>1569</v>
      </c>
      <c r="G141" s="249"/>
      <c r="H141" s="253">
        <v>0.78000000000000003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398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398</v>
      </c>
      <c r="E142" s="262" t="s">
        <v>37</v>
      </c>
      <c r="F142" s="263" t="s">
        <v>401</v>
      </c>
      <c r="G142" s="261"/>
      <c r="H142" s="264">
        <v>26.738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398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185</v>
      </c>
      <c r="D143" s="192" t="s">
        <v>156</v>
      </c>
      <c r="E143" s="193" t="s">
        <v>413</v>
      </c>
      <c r="F143" s="194" t="s">
        <v>414</v>
      </c>
      <c r="G143" s="195" t="s">
        <v>344</v>
      </c>
      <c r="H143" s="196">
        <v>20</v>
      </c>
      <c r="I143" s="197"/>
      <c r="J143" s="198">
        <f>ROUND(I143*H143,2)</f>
        <v>0</v>
      </c>
      <c r="K143" s="194" t="s">
        <v>397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</v>
      </c>
    </row>
    <row r="144" s="11" customFormat="1">
      <c r="B144" s="248"/>
      <c r="C144" s="249"/>
      <c r="D144" s="250" t="s">
        <v>398</v>
      </c>
      <c r="E144" s="251" t="s">
        <v>37</v>
      </c>
      <c r="F144" s="252" t="s">
        <v>1570</v>
      </c>
      <c r="G144" s="249"/>
      <c r="H144" s="253">
        <v>20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398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398</v>
      </c>
      <c r="E145" s="262" t="s">
        <v>37</v>
      </c>
      <c r="F145" s="263" t="s">
        <v>401</v>
      </c>
      <c r="G145" s="261"/>
      <c r="H145" s="264">
        <v>20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398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215</v>
      </c>
      <c r="D146" s="192" t="s">
        <v>156</v>
      </c>
      <c r="E146" s="193" t="s">
        <v>433</v>
      </c>
      <c r="F146" s="194" t="s">
        <v>434</v>
      </c>
      <c r="G146" s="195" t="s">
        <v>207</v>
      </c>
      <c r="H146" s="196">
        <v>58.25</v>
      </c>
      <c r="I146" s="197"/>
      <c r="J146" s="198">
        <f>ROUND(I146*H146,2)</f>
        <v>0</v>
      </c>
      <c r="K146" s="194" t="s">
        <v>397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218</v>
      </c>
    </row>
    <row r="147" s="11" customFormat="1">
      <c r="B147" s="248"/>
      <c r="C147" s="249"/>
      <c r="D147" s="250" t="s">
        <v>398</v>
      </c>
      <c r="E147" s="251" t="s">
        <v>37</v>
      </c>
      <c r="F147" s="252" t="s">
        <v>1571</v>
      </c>
      <c r="G147" s="249"/>
      <c r="H147" s="253">
        <v>6.25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398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398</v>
      </c>
      <c r="E148" s="273" t="s">
        <v>37</v>
      </c>
      <c r="F148" s="274" t="s">
        <v>1320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398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398</v>
      </c>
      <c r="E149" s="251" t="s">
        <v>37</v>
      </c>
      <c r="F149" s="252" t="s">
        <v>1572</v>
      </c>
      <c r="G149" s="249"/>
      <c r="H149" s="253">
        <v>52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398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398</v>
      </c>
      <c r="E150" s="262" t="s">
        <v>37</v>
      </c>
      <c r="F150" s="263" t="s">
        <v>401</v>
      </c>
      <c r="G150" s="261"/>
      <c r="H150" s="264">
        <v>58.25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398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444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SUM(P152:P161)</f>
        <v>0</v>
      </c>
      <c r="Q151" s="240"/>
      <c r="R151" s="241">
        <f>SUM(R152:R161)</f>
        <v>0</v>
      </c>
      <c r="S151" s="240"/>
      <c r="T151" s="242">
        <f>SUM(T152:T161)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SUM(BK152:BK161)</f>
        <v>0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445</v>
      </c>
      <c r="F152" s="194" t="s">
        <v>446</v>
      </c>
      <c r="G152" s="195" t="s">
        <v>171</v>
      </c>
      <c r="H152" s="196">
        <v>3.25</v>
      </c>
      <c r="I152" s="197"/>
      <c r="J152" s="198">
        <f>ROUND(I152*H152,2)</f>
        <v>0</v>
      </c>
      <c r="K152" s="194" t="s">
        <v>397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1" customFormat="1">
      <c r="B153" s="248"/>
      <c r="C153" s="249"/>
      <c r="D153" s="250" t="s">
        <v>398</v>
      </c>
      <c r="E153" s="251" t="s">
        <v>37</v>
      </c>
      <c r="F153" s="252" t="s">
        <v>1573</v>
      </c>
      <c r="G153" s="249"/>
      <c r="H153" s="253">
        <v>3.25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398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398</v>
      </c>
      <c r="E154" s="262" t="s">
        <v>37</v>
      </c>
      <c r="F154" s="263" t="s">
        <v>401</v>
      </c>
      <c r="G154" s="261"/>
      <c r="H154" s="264">
        <v>3.25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398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222</v>
      </c>
      <c r="D155" s="192" t="s">
        <v>156</v>
      </c>
      <c r="E155" s="193" t="s">
        <v>449</v>
      </c>
      <c r="F155" s="194" t="s">
        <v>450</v>
      </c>
      <c r="G155" s="195" t="s">
        <v>159</v>
      </c>
      <c r="H155" s="196">
        <v>23</v>
      </c>
      <c r="I155" s="197"/>
      <c r="J155" s="198">
        <f>ROUND(I155*H155,2)</f>
        <v>0</v>
      </c>
      <c r="K155" s="194" t="s">
        <v>397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225</v>
      </c>
    </row>
    <row r="156" s="11" customFormat="1">
      <c r="B156" s="248"/>
      <c r="C156" s="249"/>
      <c r="D156" s="250" t="s">
        <v>398</v>
      </c>
      <c r="E156" s="251" t="s">
        <v>37</v>
      </c>
      <c r="F156" s="252" t="s">
        <v>1574</v>
      </c>
      <c r="G156" s="249"/>
      <c r="H156" s="253">
        <v>23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398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398</v>
      </c>
      <c r="E157" s="262" t="s">
        <v>37</v>
      </c>
      <c r="F157" s="263" t="s">
        <v>401</v>
      </c>
      <c r="G157" s="261"/>
      <c r="H157" s="264">
        <v>23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398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192</v>
      </c>
      <c r="D158" s="192" t="s">
        <v>156</v>
      </c>
      <c r="E158" s="193" t="s">
        <v>452</v>
      </c>
      <c r="F158" s="194" t="s">
        <v>453</v>
      </c>
      <c r="G158" s="195" t="s">
        <v>159</v>
      </c>
      <c r="H158" s="196">
        <v>23</v>
      </c>
      <c r="I158" s="197"/>
      <c r="J158" s="198">
        <f>ROUND(I158*H158,2)</f>
        <v>0</v>
      </c>
      <c r="K158" s="194" t="s">
        <v>397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228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454</v>
      </c>
      <c r="F159" s="194" t="s">
        <v>455</v>
      </c>
      <c r="G159" s="195" t="s">
        <v>196</v>
      </c>
      <c r="H159" s="196">
        <v>0.27700000000000002</v>
      </c>
      <c r="I159" s="197"/>
      <c r="J159" s="198">
        <f>ROUND(I159*H159,2)</f>
        <v>0</v>
      </c>
      <c r="K159" s="194" t="s">
        <v>397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231</v>
      </c>
    </row>
    <row r="160" s="11" customFormat="1">
      <c r="B160" s="248"/>
      <c r="C160" s="249"/>
      <c r="D160" s="250" t="s">
        <v>398</v>
      </c>
      <c r="E160" s="251" t="s">
        <v>37</v>
      </c>
      <c r="F160" s="252" t="s">
        <v>1575</v>
      </c>
      <c r="G160" s="249"/>
      <c r="H160" s="253">
        <v>0.27700000000000002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398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2" customFormat="1">
      <c r="B161" s="260"/>
      <c r="C161" s="261"/>
      <c r="D161" s="250" t="s">
        <v>398</v>
      </c>
      <c r="E161" s="262" t="s">
        <v>37</v>
      </c>
      <c r="F161" s="263" t="s">
        <v>401</v>
      </c>
      <c r="G161" s="261"/>
      <c r="H161" s="264">
        <v>0.27700000000000002</v>
      </c>
      <c r="I161" s="265"/>
      <c r="J161" s="261"/>
      <c r="K161" s="261"/>
      <c r="L161" s="266"/>
      <c r="M161" s="267"/>
      <c r="N161" s="268"/>
      <c r="O161" s="268"/>
      <c r="P161" s="268"/>
      <c r="Q161" s="268"/>
      <c r="R161" s="268"/>
      <c r="S161" s="268"/>
      <c r="T161" s="269"/>
      <c r="AT161" s="270" t="s">
        <v>398</v>
      </c>
      <c r="AU161" s="270" t="s">
        <v>91</v>
      </c>
      <c r="AV161" s="12" t="s">
        <v>161</v>
      </c>
      <c r="AW161" s="12" t="s">
        <v>45</v>
      </c>
      <c r="AX161" s="12" t="s">
        <v>24</v>
      </c>
      <c r="AY161" s="270" t="s">
        <v>162</v>
      </c>
    </row>
    <row r="162" s="10" customFormat="1" ht="29.88" customHeight="1">
      <c r="B162" s="232"/>
      <c r="C162" s="233"/>
      <c r="D162" s="234" t="s">
        <v>81</v>
      </c>
      <c r="E162" s="246" t="s">
        <v>173</v>
      </c>
      <c r="F162" s="246" t="s">
        <v>458</v>
      </c>
      <c r="G162" s="233"/>
      <c r="H162" s="233"/>
      <c r="I162" s="236"/>
      <c r="J162" s="247">
        <f>BK162</f>
        <v>0</v>
      </c>
      <c r="K162" s="233"/>
      <c r="L162" s="238"/>
      <c r="M162" s="239"/>
      <c r="N162" s="240"/>
      <c r="O162" s="240"/>
      <c r="P162" s="241">
        <f>SUM(P163:P166)</f>
        <v>0</v>
      </c>
      <c r="Q162" s="240"/>
      <c r="R162" s="241">
        <f>SUM(R163:R166)</f>
        <v>0</v>
      </c>
      <c r="S162" s="240"/>
      <c r="T162" s="242">
        <f>SUM(T163:T166)</f>
        <v>0</v>
      </c>
      <c r="AR162" s="243" t="s">
        <v>24</v>
      </c>
      <c r="AT162" s="244" t="s">
        <v>81</v>
      </c>
      <c r="AU162" s="244" t="s">
        <v>24</v>
      </c>
      <c r="AY162" s="243" t="s">
        <v>162</v>
      </c>
      <c r="BK162" s="245">
        <f>SUM(BK163:BK166)</f>
        <v>0</v>
      </c>
    </row>
    <row r="163" s="1" customFormat="1" ht="16.5" customHeight="1">
      <c r="B163" s="47"/>
      <c r="C163" s="192" t="s">
        <v>197</v>
      </c>
      <c r="D163" s="192" t="s">
        <v>156</v>
      </c>
      <c r="E163" s="193" t="s">
        <v>459</v>
      </c>
      <c r="F163" s="194" t="s">
        <v>460</v>
      </c>
      <c r="G163" s="195" t="s">
        <v>159</v>
      </c>
      <c r="H163" s="196">
        <v>2.1000000000000001</v>
      </c>
      <c r="I163" s="197"/>
      <c r="J163" s="198">
        <f>ROUND(I163*H163,2)</f>
        <v>0</v>
      </c>
      <c r="K163" s="194" t="s">
        <v>397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161</v>
      </c>
      <c r="AT163" s="24" t="s">
        <v>156</v>
      </c>
      <c r="AU163" s="24" t="s">
        <v>91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161</v>
      </c>
      <c r="BM163" s="24" t="s">
        <v>234</v>
      </c>
    </row>
    <row r="164" s="13" customFormat="1">
      <c r="B164" s="271"/>
      <c r="C164" s="272"/>
      <c r="D164" s="250" t="s">
        <v>398</v>
      </c>
      <c r="E164" s="273" t="s">
        <v>37</v>
      </c>
      <c r="F164" s="274" t="s">
        <v>1353</v>
      </c>
      <c r="G164" s="272"/>
      <c r="H164" s="273" t="s">
        <v>37</v>
      </c>
      <c r="I164" s="275"/>
      <c r="J164" s="272"/>
      <c r="K164" s="272"/>
      <c r="L164" s="276"/>
      <c r="M164" s="277"/>
      <c r="N164" s="278"/>
      <c r="O164" s="278"/>
      <c r="P164" s="278"/>
      <c r="Q164" s="278"/>
      <c r="R164" s="278"/>
      <c r="S164" s="278"/>
      <c r="T164" s="279"/>
      <c r="AT164" s="280" t="s">
        <v>398</v>
      </c>
      <c r="AU164" s="280" t="s">
        <v>91</v>
      </c>
      <c r="AV164" s="13" t="s">
        <v>24</v>
      </c>
      <c r="AW164" s="13" t="s">
        <v>45</v>
      </c>
      <c r="AX164" s="13" t="s">
        <v>82</v>
      </c>
      <c r="AY164" s="280" t="s">
        <v>162</v>
      </c>
    </row>
    <row r="165" s="11" customFormat="1">
      <c r="B165" s="248"/>
      <c r="C165" s="249"/>
      <c r="D165" s="250" t="s">
        <v>398</v>
      </c>
      <c r="E165" s="251" t="s">
        <v>37</v>
      </c>
      <c r="F165" s="252" t="s">
        <v>1576</v>
      </c>
      <c r="G165" s="249"/>
      <c r="H165" s="253">
        <v>2.1000000000000001</v>
      </c>
      <c r="I165" s="254"/>
      <c r="J165" s="249"/>
      <c r="K165" s="249"/>
      <c r="L165" s="255"/>
      <c r="M165" s="256"/>
      <c r="N165" s="257"/>
      <c r="O165" s="257"/>
      <c r="P165" s="257"/>
      <c r="Q165" s="257"/>
      <c r="R165" s="257"/>
      <c r="S165" s="257"/>
      <c r="T165" s="258"/>
      <c r="AT165" s="259" t="s">
        <v>398</v>
      </c>
      <c r="AU165" s="259" t="s">
        <v>91</v>
      </c>
      <c r="AV165" s="11" t="s">
        <v>91</v>
      </c>
      <c r="AW165" s="11" t="s">
        <v>45</v>
      </c>
      <c r="AX165" s="11" t="s">
        <v>82</v>
      </c>
      <c r="AY165" s="259" t="s">
        <v>162</v>
      </c>
    </row>
    <row r="166" s="12" customFormat="1">
      <c r="B166" s="260"/>
      <c r="C166" s="261"/>
      <c r="D166" s="250" t="s">
        <v>398</v>
      </c>
      <c r="E166" s="262" t="s">
        <v>37</v>
      </c>
      <c r="F166" s="263" t="s">
        <v>401</v>
      </c>
      <c r="G166" s="261"/>
      <c r="H166" s="264">
        <v>2.1000000000000001</v>
      </c>
      <c r="I166" s="265"/>
      <c r="J166" s="261"/>
      <c r="K166" s="261"/>
      <c r="L166" s="266"/>
      <c r="M166" s="267"/>
      <c r="N166" s="268"/>
      <c r="O166" s="268"/>
      <c r="P166" s="268"/>
      <c r="Q166" s="268"/>
      <c r="R166" s="268"/>
      <c r="S166" s="268"/>
      <c r="T166" s="269"/>
      <c r="AT166" s="270" t="s">
        <v>398</v>
      </c>
      <c r="AU166" s="270" t="s">
        <v>91</v>
      </c>
      <c r="AV166" s="12" t="s">
        <v>161</v>
      </c>
      <c r="AW166" s="12" t="s">
        <v>45</v>
      </c>
      <c r="AX166" s="12" t="s">
        <v>24</v>
      </c>
      <c r="AY166" s="270" t="s">
        <v>162</v>
      </c>
    </row>
    <row r="167" s="10" customFormat="1" ht="29.88" customHeight="1">
      <c r="B167" s="232"/>
      <c r="C167" s="233"/>
      <c r="D167" s="234" t="s">
        <v>81</v>
      </c>
      <c r="E167" s="246" t="s">
        <v>168</v>
      </c>
      <c r="F167" s="246" t="s">
        <v>463</v>
      </c>
      <c r="G167" s="233"/>
      <c r="H167" s="233"/>
      <c r="I167" s="236"/>
      <c r="J167" s="247">
        <f>BK167</f>
        <v>0</v>
      </c>
      <c r="K167" s="233"/>
      <c r="L167" s="238"/>
      <c r="M167" s="239"/>
      <c r="N167" s="240"/>
      <c r="O167" s="240"/>
      <c r="P167" s="241">
        <f>SUM(P168:P198)</f>
        <v>0</v>
      </c>
      <c r="Q167" s="240"/>
      <c r="R167" s="241">
        <f>SUM(R168:R198)</f>
        <v>0</v>
      </c>
      <c r="S167" s="240"/>
      <c r="T167" s="242">
        <f>SUM(T168:T198)</f>
        <v>0</v>
      </c>
      <c r="AR167" s="243" t="s">
        <v>24</v>
      </c>
      <c r="AT167" s="244" t="s">
        <v>81</v>
      </c>
      <c r="AU167" s="244" t="s">
        <v>24</v>
      </c>
      <c r="AY167" s="243" t="s">
        <v>162</v>
      </c>
      <c r="BK167" s="245">
        <f>SUM(BK168:BK198)</f>
        <v>0</v>
      </c>
    </row>
    <row r="168" s="1" customFormat="1" ht="25.5" customHeight="1">
      <c r="B168" s="47"/>
      <c r="C168" s="192" t="s">
        <v>235</v>
      </c>
      <c r="D168" s="192" t="s">
        <v>156</v>
      </c>
      <c r="E168" s="193" t="s">
        <v>464</v>
      </c>
      <c r="F168" s="194" t="s">
        <v>465</v>
      </c>
      <c r="G168" s="195" t="s">
        <v>159</v>
      </c>
      <c r="H168" s="196">
        <v>90.427000000000007</v>
      </c>
      <c r="I168" s="197"/>
      <c r="J168" s="198">
        <f>ROUND(I168*H168,2)</f>
        <v>0</v>
      </c>
      <c r="K168" s="194" t="s">
        <v>397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161</v>
      </c>
      <c r="AT168" s="24" t="s">
        <v>156</v>
      </c>
      <c r="AU168" s="24" t="s">
        <v>91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161</v>
      </c>
      <c r="BM168" s="24" t="s">
        <v>238</v>
      </c>
    </row>
    <row r="169" s="11" customFormat="1">
      <c r="B169" s="248"/>
      <c r="C169" s="249"/>
      <c r="D169" s="250" t="s">
        <v>398</v>
      </c>
      <c r="E169" s="251" t="s">
        <v>37</v>
      </c>
      <c r="F169" s="252" t="s">
        <v>1577</v>
      </c>
      <c r="G169" s="249"/>
      <c r="H169" s="253">
        <v>83.027000000000001</v>
      </c>
      <c r="I169" s="254"/>
      <c r="J169" s="249"/>
      <c r="K169" s="249"/>
      <c r="L169" s="255"/>
      <c r="M169" s="256"/>
      <c r="N169" s="257"/>
      <c r="O169" s="257"/>
      <c r="P169" s="257"/>
      <c r="Q169" s="257"/>
      <c r="R169" s="257"/>
      <c r="S169" s="257"/>
      <c r="T169" s="258"/>
      <c r="AT169" s="259" t="s">
        <v>398</v>
      </c>
      <c r="AU169" s="259" t="s">
        <v>91</v>
      </c>
      <c r="AV169" s="11" t="s">
        <v>91</v>
      </c>
      <c r="AW169" s="11" t="s">
        <v>45</v>
      </c>
      <c r="AX169" s="11" t="s">
        <v>82</v>
      </c>
      <c r="AY169" s="259" t="s">
        <v>162</v>
      </c>
    </row>
    <row r="170" s="13" customFormat="1">
      <c r="B170" s="271"/>
      <c r="C170" s="272"/>
      <c r="D170" s="250" t="s">
        <v>398</v>
      </c>
      <c r="E170" s="273" t="s">
        <v>37</v>
      </c>
      <c r="F170" s="274" t="s">
        <v>1366</v>
      </c>
      <c r="G170" s="272"/>
      <c r="H170" s="273" t="s">
        <v>37</v>
      </c>
      <c r="I170" s="275"/>
      <c r="J170" s="272"/>
      <c r="K170" s="272"/>
      <c r="L170" s="276"/>
      <c r="M170" s="277"/>
      <c r="N170" s="278"/>
      <c r="O170" s="278"/>
      <c r="P170" s="278"/>
      <c r="Q170" s="278"/>
      <c r="R170" s="278"/>
      <c r="S170" s="278"/>
      <c r="T170" s="279"/>
      <c r="AT170" s="280" t="s">
        <v>398</v>
      </c>
      <c r="AU170" s="280" t="s">
        <v>91</v>
      </c>
      <c r="AV170" s="13" t="s">
        <v>24</v>
      </c>
      <c r="AW170" s="13" t="s">
        <v>45</v>
      </c>
      <c r="AX170" s="13" t="s">
        <v>82</v>
      </c>
      <c r="AY170" s="280" t="s">
        <v>162</v>
      </c>
    </row>
    <row r="171" s="11" customFormat="1">
      <c r="B171" s="248"/>
      <c r="C171" s="249"/>
      <c r="D171" s="250" t="s">
        <v>398</v>
      </c>
      <c r="E171" s="251" t="s">
        <v>37</v>
      </c>
      <c r="F171" s="252" t="s">
        <v>1578</v>
      </c>
      <c r="G171" s="249"/>
      <c r="H171" s="253">
        <v>5.4000000000000004</v>
      </c>
      <c r="I171" s="254"/>
      <c r="J171" s="249"/>
      <c r="K171" s="249"/>
      <c r="L171" s="255"/>
      <c r="M171" s="256"/>
      <c r="N171" s="257"/>
      <c r="O171" s="257"/>
      <c r="P171" s="257"/>
      <c r="Q171" s="257"/>
      <c r="R171" s="257"/>
      <c r="S171" s="257"/>
      <c r="T171" s="258"/>
      <c r="AT171" s="259" t="s">
        <v>398</v>
      </c>
      <c r="AU171" s="259" t="s">
        <v>91</v>
      </c>
      <c r="AV171" s="11" t="s">
        <v>91</v>
      </c>
      <c r="AW171" s="11" t="s">
        <v>45</v>
      </c>
      <c r="AX171" s="11" t="s">
        <v>82</v>
      </c>
      <c r="AY171" s="259" t="s">
        <v>162</v>
      </c>
    </row>
    <row r="172" s="13" customFormat="1">
      <c r="B172" s="271"/>
      <c r="C172" s="272"/>
      <c r="D172" s="250" t="s">
        <v>398</v>
      </c>
      <c r="E172" s="273" t="s">
        <v>37</v>
      </c>
      <c r="F172" s="274" t="s">
        <v>407</v>
      </c>
      <c r="G172" s="272"/>
      <c r="H172" s="273" t="s">
        <v>37</v>
      </c>
      <c r="I172" s="275"/>
      <c r="J172" s="272"/>
      <c r="K172" s="272"/>
      <c r="L172" s="276"/>
      <c r="M172" s="277"/>
      <c r="N172" s="278"/>
      <c r="O172" s="278"/>
      <c r="P172" s="278"/>
      <c r="Q172" s="278"/>
      <c r="R172" s="278"/>
      <c r="S172" s="278"/>
      <c r="T172" s="279"/>
      <c r="AT172" s="280" t="s">
        <v>398</v>
      </c>
      <c r="AU172" s="280" t="s">
        <v>91</v>
      </c>
      <c r="AV172" s="13" t="s">
        <v>24</v>
      </c>
      <c r="AW172" s="13" t="s">
        <v>45</v>
      </c>
      <c r="AX172" s="13" t="s">
        <v>82</v>
      </c>
      <c r="AY172" s="280" t="s">
        <v>162</v>
      </c>
    </row>
    <row r="173" s="11" customFormat="1">
      <c r="B173" s="248"/>
      <c r="C173" s="249"/>
      <c r="D173" s="250" t="s">
        <v>398</v>
      </c>
      <c r="E173" s="251" t="s">
        <v>37</v>
      </c>
      <c r="F173" s="252" t="s">
        <v>1579</v>
      </c>
      <c r="G173" s="249"/>
      <c r="H173" s="253">
        <v>2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398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2" customFormat="1">
      <c r="B174" s="260"/>
      <c r="C174" s="261"/>
      <c r="D174" s="250" t="s">
        <v>398</v>
      </c>
      <c r="E174" s="262" t="s">
        <v>37</v>
      </c>
      <c r="F174" s="263" t="s">
        <v>401</v>
      </c>
      <c r="G174" s="261"/>
      <c r="H174" s="264">
        <v>90.427000000000007</v>
      </c>
      <c r="I174" s="265"/>
      <c r="J174" s="261"/>
      <c r="K174" s="261"/>
      <c r="L174" s="266"/>
      <c r="M174" s="267"/>
      <c r="N174" s="268"/>
      <c r="O174" s="268"/>
      <c r="P174" s="268"/>
      <c r="Q174" s="268"/>
      <c r="R174" s="268"/>
      <c r="S174" s="268"/>
      <c r="T174" s="269"/>
      <c r="AT174" s="270" t="s">
        <v>398</v>
      </c>
      <c r="AU174" s="270" t="s">
        <v>91</v>
      </c>
      <c r="AV174" s="12" t="s">
        <v>161</v>
      </c>
      <c r="AW174" s="12" t="s">
        <v>45</v>
      </c>
      <c r="AX174" s="12" t="s">
        <v>24</v>
      </c>
      <c r="AY174" s="270" t="s">
        <v>162</v>
      </c>
    </row>
    <row r="175" s="1" customFormat="1" ht="16.5" customHeight="1">
      <c r="B175" s="47"/>
      <c r="C175" s="192" t="s">
        <v>200</v>
      </c>
      <c r="D175" s="192" t="s">
        <v>156</v>
      </c>
      <c r="E175" s="193" t="s">
        <v>475</v>
      </c>
      <c r="F175" s="194" t="s">
        <v>476</v>
      </c>
      <c r="G175" s="195" t="s">
        <v>159</v>
      </c>
      <c r="H175" s="196">
        <v>90.427000000000007</v>
      </c>
      <c r="I175" s="197"/>
      <c r="J175" s="198">
        <f>ROUND(I175*H175,2)</f>
        <v>0</v>
      </c>
      <c r="K175" s="194" t="s">
        <v>397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161</v>
      </c>
      <c r="AT175" s="24" t="s">
        <v>156</v>
      </c>
      <c r="AU175" s="24" t="s">
        <v>91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161</v>
      </c>
      <c r="BM175" s="24" t="s">
        <v>241</v>
      </c>
    </row>
    <row r="176" s="1" customFormat="1" ht="25.5" customHeight="1">
      <c r="B176" s="47"/>
      <c r="C176" s="192" t="s">
        <v>242</v>
      </c>
      <c r="D176" s="192" t="s">
        <v>156</v>
      </c>
      <c r="E176" s="193" t="s">
        <v>1580</v>
      </c>
      <c r="F176" s="194" t="s">
        <v>1581</v>
      </c>
      <c r="G176" s="195" t="s">
        <v>159</v>
      </c>
      <c r="H176" s="196">
        <v>82.200000000000003</v>
      </c>
      <c r="I176" s="197"/>
      <c r="J176" s="198">
        <f>ROUND(I176*H176,2)</f>
        <v>0</v>
      </c>
      <c r="K176" s="194" t="s">
        <v>397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161</v>
      </c>
      <c r="AT176" s="24" t="s">
        <v>156</v>
      </c>
      <c r="AU176" s="24" t="s">
        <v>91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161</v>
      </c>
      <c r="BM176" s="24" t="s">
        <v>243</v>
      </c>
    </row>
    <row r="177" s="1" customFormat="1" ht="25.5" customHeight="1">
      <c r="B177" s="47"/>
      <c r="C177" s="192" t="s">
        <v>204</v>
      </c>
      <c r="D177" s="192" t="s">
        <v>156</v>
      </c>
      <c r="E177" s="193" t="s">
        <v>1582</v>
      </c>
      <c r="F177" s="194" t="s">
        <v>1583</v>
      </c>
      <c r="G177" s="195" t="s">
        <v>159</v>
      </c>
      <c r="H177" s="196">
        <v>82.200000000000003</v>
      </c>
      <c r="I177" s="197"/>
      <c r="J177" s="198">
        <f>ROUND(I177*H177,2)</f>
        <v>0</v>
      </c>
      <c r="K177" s="194" t="s">
        <v>397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244</v>
      </c>
    </row>
    <row r="178" s="11" customFormat="1">
      <c r="B178" s="248"/>
      <c r="C178" s="249"/>
      <c r="D178" s="250" t="s">
        <v>398</v>
      </c>
      <c r="E178" s="251" t="s">
        <v>37</v>
      </c>
      <c r="F178" s="252" t="s">
        <v>1584</v>
      </c>
      <c r="G178" s="249"/>
      <c r="H178" s="253">
        <v>96.719999999999999</v>
      </c>
      <c r="I178" s="254"/>
      <c r="J178" s="249"/>
      <c r="K178" s="249"/>
      <c r="L178" s="255"/>
      <c r="M178" s="256"/>
      <c r="N178" s="257"/>
      <c r="O178" s="257"/>
      <c r="P178" s="257"/>
      <c r="Q178" s="257"/>
      <c r="R178" s="257"/>
      <c r="S178" s="257"/>
      <c r="T178" s="258"/>
      <c r="AT178" s="259" t="s">
        <v>398</v>
      </c>
      <c r="AU178" s="259" t="s">
        <v>91</v>
      </c>
      <c r="AV178" s="11" t="s">
        <v>91</v>
      </c>
      <c r="AW178" s="11" t="s">
        <v>45</v>
      </c>
      <c r="AX178" s="11" t="s">
        <v>82</v>
      </c>
      <c r="AY178" s="259" t="s">
        <v>162</v>
      </c>
    </row>
    <row r="179" s="11" customFormat="1">
      <c r="B179" s="248"/>
      <c r="C179" s="249"/>
      <c r="D179" s="250" t="s">
        <v>398</v>
      </c>
      <c r="E179" s="251" t="s">
        <v>37</v>
      </c>
      <c r="F179" s="252" t="s">
        <v>1585</v>
      </c>
      <c r="G179" s="249"/>
      <c r="H179" s="253">
        <v>-17.800000000000001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398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398</v>
      </c>
      <c r="E180" s="251" t="s">
        <v>37</v>
      </c>
      <c r="F180" s="252" t="s">
        <v>1586</v>
      </c>
      <c r="G180" s="249"/>
      <c r="H180" s="253">
        <v>0.68000000000000005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398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1" customFormat="1">
      <c r="B181" s="248"/>
      <c r="C181" s="249"/>
      <c r="D181" s="250" t="s">
        <v>398</v>
      </c>
      <c r="E181" s="251" t="s">
        <v>37</v>
      </c>
      <c r="F181" s="252" t="s">
        <v>1587</v>
      </c>
      <c r="G181" s="249"/>
      <c r="H181" s="253">
        <v>2.6000000000000001</v>
      </c>
      <c r="I181" s="254"/>
      <c r="J181" s="249"/>
      <c r="K181" s="249"/>
      <c r="L181" s="255"/>
      <c r="M181" s="256"/>
      <c r="N181" s="257"/>
      <c r="O181" s="257"/>
      <c r="P181" s="257"/>
      <c r="Q181" s="257"/>
      <c r="R181" s="257"/>
      <c r="S181" s="257"/>
      <c r="T181" s="258"/>
      <c r="AT181" s="259" t="s">
        <v>398</v>
      </c>
      <c r="AU181" s="259" t="s">
        <v>91</v>
      </c>
      <c r="AV181" s="11" t="s">
        <v>91</v>
      </c>
      <c r="AW181" s="11" t="s">
        <v>45</v>
      </c>
      <c r="AX181" s="11" t="s">
        <v>82</v>
      </c>
      <c r="AY181" s="259" t="s">
        <v>162</v>
      </c>
    </row>
    <row r="182" s="12" customFormat="1">
      <c r="B182" s="260"/>
      <c r="C182" s="261"/>
      <c r="D182" s="250" t="s">
        <v>398</v>
      </c>
      <c r="E182" s="262" t="s">
        <v>37</v>
      </c>
      <c r="F182" s="263" t="s">
        <v>401</v>
      </c>
      <c r="G182" s="261"/>
      <c r="H182" s="264">
        <v>82.200000000000003</v>
      </c>
      <c r="I182" s="265"/>
      <c r="J182" s="261"/>
      <c r="K182" s="261"/>
      <c r="L182" s="266"/>
      <c r="M182" s="267"/>
      <c r="N182" s="268"/>
      <c r="O182" s="268"/>
      <c r="P182" s="268"/>
      <c r="Q182" s="268"/>
      <c r="R182" s="268"/>
      <c r="S182" s="268"/>
      <c r="T182" s="269"/>
      <c r="AT182" s="270" t="s">
        <v>398</v>
      </c>
      <c r="AU182" s="270" t="s">
        <v>91</v>
      </c>
      <c r="AV182" s="12" t="s">
        <v>161</v>
      </c>
      <c r="AW182" s="12" t="s">
        <v>45</v>
      </c>
      <c r="AX182" s="12" t="s">
        <v>24</v>
      </c>
      <c r="AY182" s="270" t="s">
        <v>162</v>
      </c>
    </row>
    <row r="183" s="1" customFormat="1" ht="25.5" customHeight="1">
      <c r="B183" s="47"/>
      <c r="C183" s="192" t="s">
        <v>245</v>
      </c>
      <c r="D183" s="192" t="s">
        <v>156</v>
      </c>
      <c r="E183" s="193" t="s">
        <v>1388</v>
      </c>
      <c r="F183" s="194" t="s">
        <v>1389</v>
      </c>
      <c r="G183" s="195" t="s">
        <v>159</v>
      </c>
      <c r="H183" s="196">
        <v>2.0699999999999998</v>
      </c>
      <c r="I183" s="197"/>
      <c r="J183" s="198">
        <f>ROUND(I183*H183,2)</f>
        <v>0</v>
      </c>
      <c r="K183" s="194" t="s">
        <v>397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161</v>
      </c>
      <c r="AT183" s="24" t="s">
        <v>156</v>
      </c>
      <c r="AU183" s="24" t="s">
        <v>91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161</v>
      </c>
      <c r="BM183" s="24" t="s">
        <v>246</v>
      </c>
    </row>
    <row r="184" s="13" customFormat="1">
      <c r="B184" s="271"/>
      <c r="C184" s="272"/>
      <c r="D184" s="250" t="s">
        <v>398</v>
      </c>
      <c r="E184" s="273" t="s">
        <v>37</v>
      </c>
      <c r="F184" s="274" t="s">
        <v>1390</v>
      </c>
      <c r="G184" s="272"/>
      <c r="H184" s="273" t="s">
        <v>37</v>
      </c>
      <c r="I184" s="275"/>
      <c r="J184" s="272"/>
      <c r="K184" s="272"/>
      <c r="L184" s="276"/>
      <c r="M184" s="277"/>
      <c r="N184" s="278"/>
      <c r="O184" s="278"/>
      <c r="P184" s="278"/>
      <c r="Q184" s="278"/>
      <c r="R184" s="278"/>
      <c r="S184" s="278"/>
      <c r="T184" s="279"/>
      <c r="AT184" s="280" t="s">
        <v>398</v>
      </c>
      <c r="AU184" s="280" t="s">
        <v>91</v>
      </c>
      <c r="AV184" s="13" t="s">
        <v>24</v>
      </c>
      <c r="AW184" s="13" t="s">
        <v>45</v>
      </c>
      <c r="AX184" s="13" t="s">
        <v>82</v>
      </c>
      <c r="AY184" s="280" t="s">
        <v>162</v>
      </c>
    </row>
    <row r="185" s="11" customFormat="1">
      <c r="B185" s="248"/>
      <c r="C185" s="249"/>
      <c r="D185" s="250" t="s">
        <v>398</v>
      </c>
      <c r="E185" s="251" t="s">
        <v>37</v>
      </c>
      <c r="F185" s="252" t="s">
        <v>1588</v>
      </c>
      <c r="G185" s="249"/>
      <c r="H185" s="253">
        <v>2.0699999999999998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398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2" customFormat="1">
      <c r="B186" s="260"/>
      <c r="C186" s="261"/>
      <c r="D186" s="250" t="s">
        <v>398</v>
      </c>
      <c r="E186" s="262" t="s">
        <v>37</v>
      </c>
      <c r="F186" s="263" t="s">
        <v>401</v>
      </c>
      <c r="G186" s="261"/>
      <c r="H186" s="264">
        <v>2.0699999999999998</v>
      </c>
      <c r="I186" s="265"/>
      <c r="J186" s="261"/>
      <c r="K186" s="261"/>
      <c r="L186" s="266"/>
      <c r="M186" s="267"/>
      <c r="N186" s="268"/>
      <c r="O186" s="268"/>
      <c r="P186" s="268"/>
      <c r="Q186" s="268"/>
      <c r="R186" s="268"/>
      <c r="S186" s="268"/>
      <c r="T186" s="269"/>
      <c r="AT186" s="270" t="s">
        <v>398</v>
      </c>
      <c r="AU186" s="270" t="s">
        <v>91</v>
      </c>
      <c r="AV186" s="12" t="s">
        <v>161</v>
      </c>
      <c r="AW186" s="12" t="s">
        <v>45</v>
      </c>
      <c r="AX186" s="12" t="s">
        <v>24</v>
      </c>
      <c r="AY186" s="270" t="s">
        <v>162</v>
      </c>
    </row>
    <row r="187" s="1" customFormat="1" ht="25.5" customHeight="1">
      <c r="B187" s="47"/>
      <c r="C187" s="192" t="s">
        <v>208</v>
      </c>
      <c r="D187" s="192" t="s">
        <v>156</v>
      </c>
      <c r="E187" s="193" t="s">
        <v>529</v>
      </c>
      <c r="F187" s="194" t="s">
        <v>530</v>
      </c>
      <c r="G187" s="195" t="s">
        <v>171</v>
      </c>
      <c r="H187" s="196">
        <v>0.32000000000000001</v>
      </c>
      <c r="I187" s="197"/>
      <c r="J187" s="198">
        <f>ROUND(I187*H187,2)</f>
        <v>0</v>
      </c>
      <c r="K187" s="194" t="s">
        <v>397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161</v>
      </c>
      <c r="AT187" s="24" t="s">
        <v>156</v>
      </c>
      <c r="AU187" s="24" t="s">
        <v>91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161</v>
      </c>
      <c r="BM187" s="24" t="s">
        <v>249</v>
      </c>
    </row>
    <row r="188" s="13" customFormat="1">
      <c r="B188" s="271"/>
      <c r="C188" s="272"/>
      <c r="D188" s="250" t="s">
        <v>398</v>
      </c>
      <c r="E188" s="273" t="s">
        <v>37</v>
      </c>
      <c r="F188" s="274" t="s">
        <v>1395</v>
      </c>
      <c r="G188" s="272"/>
      <c r="H188" s="273" t="s">
        <v>37</v>
      </c>
      <c r="I188" s="275"/>
      <c r="J188" s="272"/>
      <c r="K188" s="272"/>
      <c r="L188" s="276"/>
      <c r="M188" s="277"/>
      <c r="N188" s="278"/>
      <c r="O188" s="278"/>
      <c r="P188" s="278"/>
      <c r="Q188" s="278"/>
      <c r="R188" s="278"/>
      <c r="S188" s="278"/>
      <c r="T188" s="279"/>
      <c r="AT188" s="280" t="s">
        <v>398</v>
      </c>
      <c r="AU188" s="280" t="s">
        <v>91</v>
      </c>
      <c r="AV188" s="13" t="s">
        <v>24</v>
      </c>
      <c r="AW188" s="13" t="s">
        <v>45</v>
      </c>
      <c r="AX188" s="13" t="s">
        <v>82</v>
      </c>
      <c r="AY188" s="280" t="s">
        <v>162</v>
      </c>
    </row>
    <row r="189" s="11" customFormat="1">
      <c r="B189" s="248"/>
      <c r="C189" s="249"/>
      <c r="D189" s="250" t="s">
        <v>398</v>
      </c>
      <c r="E189" s="251" t="s">
        <v>37</v>
      </c>
      <c r="F189" s="252" t="s">
        <v>1589</v>
      </c>
      <c r="G189" s="249"/>
      <c r="H189" s="253">
        <v>0.32000000000000001</v>
      </c>
      <c r="I189" s="254"/>
      <c r="J189" s="249"/>
      <c r="K189" s="249"/>
      <c r="L189" s="255"/>
      <c r="M189" s="256"/>
      <c r="N189" s="257"/>
      <c r="O189" s="257"/>
      <c r="P189" s="257"/>
      <c r="Q189" s="257"/>
      <c r="R189" s="257"/>
      <c r="S189" s="257"/>
      <c r="T189" s="258"/>
      <c r="AT189" s="259" t="s">
        <v>398</v>
      </c>
      <c r="AU189" s="259" t="s">
        <v>91</v>
      </c>
      <c r="AV189" s="11" t="s">
        <v>91</v>
      </c>
      <c r="AW189" s="11" t="s">
        <v>45</v>
      </c>
      <c r="AX189" s="11" t="s">
        <v>82</v>
      </c>
      <c r="AY189" s="259" t="s">
        <v>162</v>
      </c>
    </row>
    <row r="190" s="12" customFormat="1">
      <c r="B190" s="260"/>
      <c r="C190" s="261"/>
      <c r="D190" s="250" t="s">
        <v>398</v>
      </c>
      <c r="E190" s="262" t="s">
        <v>37</v>
      </c>
      <c r="F190" s="263" t="s">
        <v>401</v>
      </c>
      <c r="G190" s="261"/>
      <c r="H190" s="264">
        <v>0.32000000000000001</v>
      </c>
      <c r="I190" s="265"/>
      <c r="J190" s="261"/>
      <c r="K190" s="261"/>
      <c r="L190" s="266"/>
      <c r="M190" s="267"/>
      <c r="N190" s="268"/>
      <c r="O190" s="268"/>
      <c r="P190" s="268"/>
      <c r="Q190" s="268"/>
      <c r="R190" s="268"/>
      <c r="S190" s="268"/>
      <c r="T190" s="269"/>
      <c r="AT190" s="270" t="s">
        <v>398</v>
      </c>
      <c r="AU190" s="270" t="s">
        <v>91</v>
      </c>
      <c r="AV190" s="12" t="s">
        <v>161</v>
      </c>
      <c r="AW190" s="12" t="s">
        <v>45</v>
      </c>
      <c r="AX190" s="12" t="s">
        <v>24</v>
      </c>
      <c r="AY190" s="270" t="s">
        <v>162</v>
      </c>
    </row>
    <row r="191" s="1" customFormat="1" ht="16.5" customHeight="1">
      <c r="B191" s="47"/>
      <c r="C191" s="192" t="s">
        <v>250</v>
      </c>
      <c r="D191" s="192" t="s">
        <v>156</v>
      </c>
      <c r="E191" s="193" t="s">
        <v>1590</v>
      </c>
      <c r="F191" s="194" t="s">
        <v>1591</v>
      </c>
      <c r="G191" s="195" t="s">
        <v>171</v>
      </c>
      <c r="H191" s="196">
        <v>0.32000000000000001</v>
      </c>
      <c r="I191" s="197"/>
      <c r="J191" s="198">
        <f>ROUND(I191*H191,2)</f>
        <v>0</v>
      </c>
      <c r="K191" s="194" t="s">
        <v>397</v>
      </c>
      <c r="L191" s="73"/>
      <c r="M191" s="199" t="s">
        <v>37</v>
      </c>
      <c r="N191" s="200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161</v>
      </c>
      <c r="AT191" s="24" t="s">
        <v>156</v>
      </c>
      <c r="AU191" s="24" t="s">
        <v>91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161</v>
      </c>
      <c r="BM191" s="24" t="s">
        <v>251</v>
      </c>
    </row>
    <row r="192" s="11" customFormat="1">
      <c r="B192" s="248"/>
      <c r="C192" s="249"/>
      <c r="D192" s="250" t="s">
        <v>398</v>
      </c>
      <c r="E192" s="251" t="s">
        <v>37</v>
      </c>
      <c r="F192" s="252" t="s">
        <v>1592</v>
      </c>
      <c r="G192" s="249"/>
      <c r="H192" s="253">
        <v>0.32000000000000001</v>
      </c>
      <c r="I192" s="254"/>
      <c r="J192" s="249"/>
      <c r="K192" s="249"/>
      <c r="L192" s="255"/>
      <c r="M192" s="256"/>
      <c r="N192" s="257"/>
      <c r="O192" s="257"/>
      <c r="P192" s="257"/>
      <c r="Q192" s="257"/>
      <c r="R192" s="257"/>
      <c r="S192" s="257"/>
      <c r="T192" s="258"/>
      <c r="AT192" s="259" t="s">
        <v>398</v>
      </c>
      <c r="AU192" s="259" t="s">
        <v>91</v>
      </c>
      <c r="AV192" s="11" t="s">
        <v>91</v>
      </c>
      <c r="AW192" s="11" t="s">
        <v>45</v>
      </c>
      <c r="AX192" s="11" t="s">
        <v>82</v>
      </c>
      <c r="AY192" s="259" t="s">
        <v>162</v>
      </c>
    </row>
    <row r="193" s="12" customFormat="1">
      <c r="B193" s="260"/>
      <c r="C193" s="261"/>
      <c r="D193" s="250" t="s">
        <v>398</v>
      </c>
      <c r="E193" s="262" t="s">
        <v>37</v>
      </c>
      <c r="F193" s="263" t="s">
        <v>401</v>
      </c>
      <c r="G193" s="261"/>
      <c r="H193" s="264">
        <v>0.32000000000000001</v>
      </c>
      <c r="I193" s="265"/>
      <c r="J193" s="261"/>
      <c r="K193" s="261"/>
      <c r="L193" s="266"/>
      <c r="M193" s="267"/>
      <c r="N193" s="268"/>
      <c r="O193" s="268"/>
      <c r="P193" s="268"/>
      <c r="Q193" s="268"/>
      <c r="R193" s="268"/>
      <c r="S193" s="268"/>
      <c r="T193" s="269"/>
      <c r="AT193" s="270" t="s">
        <v>398</v>
      </c>
      <c r="AU193" s="270" t="s">
        <v>91</v>
      </c>
      <c r="AV193" s="12" t="s">
        <v>161</v>
      </c>
      <c r="AW193" s="12" t="s">
        <v>45</v>
      </c>
      <c r="AX193" s="12" t="s">
        <v>24</v>
      </c>
      <c r="AY193" s="270" t="s">
        <v>162</v>
      </c>
    </row>
    <row r="194" s="1" customFormat="1" ht="25.5" customHeight="1">
      <c r="B194" s="47"/>
      <c r="C194" s="192" t="s">
        <v>211</v>
      </c>
      <c r="D194" s="192" t="s">
        <v>156</v>
      </c>
      <c r="E194" s="193" t="s">
        <v>559</v>
      </c>
      <c r="F194" s="194" t="s">
        <v>560</v>
      </c>
      <c r="G194" s="195" t="s">
        <v>159</v>
      </c>
      <c r="H194" s="196">
        <v>2.1000000000000001</v>
      </c>
      <c r="I194" s="197"/>
      <c r="J194" s="198">
        <f>ROUND(I194*H194,2)</f>
        <v>0</v>
      </c>
      <c r="K194" s="194" t="s">
        <v>397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252</v>
      </c>
    </row>
    <row r="195" s="11" customFormat="1">
      <c r="B195" s="248"/>
      <c r="C195" s="249"/>
      <c r="D195" s="250" t="s">
        <v>398</v>
      </c>
      <c r="E195" s="251" t="s">
        <v>37</v>
      </c>
      <c r="F195" s="252" t="s">
        <v>1593</v>
      </c>
      <c r="G195" s="249"/>
      <c r="H195" s="253">
        <v>2.1000000000000001</v>
      </c>
      <c r="I195" s="254"/>
      <c r="J195" s="249"/>
      <c r="K195" s="249"/>
      <c r="L195" s="255"/>
      <c r="M195" s="256"/>
      <c r="N195" s="257"/>
      <c r="O195" s="257"/>
      <c r="P195" s="257"/>
      <c r="Q195" s="257"/>
      <c r="R195" s="257"/>
      <c r="S195" s="257"/>
      <c r="T195" s="258"/>
      <c r="AT195" s="259" t="s">
        <v>398</v>
      </c>
      <c r="AU195" s="259" t="s">
        <v>91</v>
      </c>
      <c r="AV195" s="11" t="s">
        <v>91</v>
      </c>
      <c r="AW195" s="11" t="s">
        <v>45</v>
      </c>
      <c r="AX195" s="11" t="s">
        <v>82</v>
      </c>
      <c r="AY195" s="259" t="s">
        <v>162</v>
      </c>
    </row>
    <row r="196" s="12" customFormat="1">
      <c r="B196" s="260"/>
      <c r="C196" s="261"/>
      <c r="D196" s="250" t="s">
        <v>398</v>
      </c>
      <c r="E196" s="262" t="s">
        <v>37</v>
      </c>
      <c r="F196" s="263" t="s">
        <v>401</v>
      </c>
      <c r="G196" s="261"/>
      <c r="H196" s="264">
        <v>2.1000000000000001</v>
      </c>
      <c r="I196" s="265"/>
      <c r="J196" s="261"/>
      <c r="K196" s="261"/>
      <c r="L196" s="266"/>
      <c r="M196" s="267"/>
      <c r="N196" s="268"/>
      <c r="O196" s="268"/>
      <c r="P196" s="268"/>
      <c r="Q196" s="268"/>
      <c r="R196" s="268"/>
      <c r="S196" s="268"/>
      <c r="T196" s="269"/>
      <c r="AT196" s="270" t="s">
        <v>398</v>
      </c>
      <c r="AU196" s="270" t="s">
        <v>91</v>
      </c>
      <c r="AV196" s="12" t="s">
        <v>161</v>
      </c>
      <c r="AW196" s="12" t="s">
        <v>45</v>
      </c>
      <c r="AX196" s="12" t="s">
        <v>24</v>
      </c>
      <c r="AY196" s="270" t="s">
        <v>162</v>
      </c>
    </row>
    <row r="197" s="1" customFormat="1" ht="16.5" customHeight="1">
      <c r="B197" s="47"/>
      <c r="C197" s="192" t="s">
        <v>253</v>
      </c>
      <c r="D197" s="192" t="s">
        <v>156</v>
      </c>
      <c r="E197" s="193" t="s">
        <v>1594</v>
      </c>
      <c r="F197" s="194" t="s">
        <v>1595</v>
      </c>
      <c r="G197" s="195" t="s">
        <v>344</v>
      </c>
      <c r="H197" s="196">
        <v>16</v>
      </c>
      <c r="I197" s="197"/>
      <c r="J197" s="198">
        <f>ROUND(I197*H197,2)</f>
        <v>0</v>
      </c>
      <c r="K197" s="194" t="s">
        <v>397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161</v>
      </c>
      <c r="AT197" s="24" t="s">
        <v>156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256</v>
      </c>
    </row>
    <row r="198" s="1" customFormat="1" ht="16.5" customHeight="1">
      <c r="B198" s="47"/>
      <c r="C198" s="204" t="s">
        <v>214</v>
      </c>
      <c r="D198" s="204" t="s">
        <v>261</v>
      </c>
      <c r="E198" s="205" t="s">
        <v>1596</v>
      </c>
      <c r="F198" s="206" t="s">
        <v>1597</v>
      </c>
      <c r="G198" s="207" t="s">
        <v>344</v>
      </c>
      <c r="H198" s="208">
        <v>16</v>
      </c>
      <c r="I198" s="209"/>
      <c r="J198" s="210">
        <f>ROUND(I198*H198,2)</f>
        <v>0</v>
      </c>
      <c r="K198" s="206" t="s">
        <v>397</v>
      </c>
      <c r="L198" s="211"/>
      <c r="M198" s="212" t="s">
        <v>37</v>
      </c>
      <c r="N198" s="213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172</v>
      </c>
      <c r="AT198" s="24" t="s">
        <v>261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259</v>
      </c>
    </row>
    <row r="199" s="10" customFormat="1" ht="29.88" customHeight="1">
      <c r="B199" s="232"/>
      <c r="C199" s="233"/>
      <c r="D199" s="234" t="s">
        <v>81</v>
      </c>
      <c r="E199" s="246" t="s">
        <v>186</v>
      </c>
      <c r="F199" s="246" t="s">
        <v>574</v>
      </c>
      <c r="G199" s="233"/>
      <c r="H199" s="233"/>
      <c r="I199" s="236"/>
      <c r="J199" s="247">
        <f>BK199</f>
        <v>0</v>
      </c>
      <c r="K199" s="233"/>
      <c r="L199" s="238"/>
      <c r="M199" s="239"/>
      <c r="N199" s="240"/>
      <c r="O199" s="240"/>
      <c r="P199" s="241">
        <f>SUM(P200:P219)</f>
        <v>0</v>
      </c>
      <c r="Q199" s="240"/>
      <c r="R199" s="241">
        <f>SUM(R200:R219)</f>
        <v>0</v>
      </c>
      <c r="S199" s="240"/>
      <c r="T199" s="242">
        <f>SUM(T200:T219)</f>
        <v>0</v>
      </c>
      <c r="AR199" s="243" t="s">
        <v>24</v>
      </c>
      <c r="AT199" s="244" t="s">
        <v>81</v>
      </c>
      <c r="AU199" s="244" t="s">
        <v>24</v>
      </c>
      <c r="AY199" s="243" t="s">
        <v>162</v>
      </c>
      <c r="BK199" s="245">
        <f>SUM(BK200:BK219)</f>
        <v>0</v>
      </c>
    </row>
    <row r="200" s="1" customFormat="1" ht="25.5" customHeight="1">
      <c r="B200" s="47"/>
      <c r="C200" s="192" t="s">
        <v>260</v>
      </c>
      <c r="D200" s="192" t="s">
        <v>156</v>
      </c>
      <c r="E200" s="193" t="s">
        <v>575</v>
      </c>
      <c r="F200" s="194" t="s">
        <v>576</v>
      </c>
      <c r="G200" s="195" t="s">
        <v>207</v>
      </c>
      <c r="H200" s="196">
        <v>2.6259999999999999</v>
      </c>
      <c r="I200" s="197"/>
      <c r="J200" s="198">
        <f>ROUND(I200*H200,2)</f>
        <v>0</v>
      </c>
      <c r="K200" s="194" t="s">
        <v>397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161</v>
      </c>
      <c r="AT200" s="24" t="s">
        <v>156</v>
      </c>
      <c r="AU200" s="24" t="s">
        <v>91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161</v>
      </c>
      <c r="BM200" s="24" t="s">
        <v>518</v>
      </c>
    </row>
    <row r="201" s="1" customFormat="1" ht="16.5" customHeight="1">
      <c r="B201" s="47"/>
      <c r="C201" s="204" t="s">
        <v>218</v>
      </c>
      <c r="D201" s="204" t="s">
        <v>261</v>
      </c>
      <c r="E201" s="205" t="s">
        <v>577</v>
      </c>
      <c r="F201" s="206" t="s">
        <v>578</v>
      </c>
      <c r="G201" s="207" t="s">
        <v>344</v>
      </c>
      <c r="H201" s="208">
        <v>2.6520000000000001</v>
      </c>
      <c r="I201" s="209"/>
      <c r="J201" s="210">
        <f>ROUND(I201*H201,2)</f>
        <v>0</v>
      </c>
      <c r="K201" s="206" t="s">
        <v>397</v>
      </c>
      <c r="L201" s="211"/>
      <c r="M201" s="212" t="s">
        <v>37</v>
      </c>
      <c r="N201" s="213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172</v>
      </c>
      <c r="AT201" s="24" t="s">
        <v>261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267</v>
      </c>
    </row>
    <row r="202" s="1" customFormat="1" ht="25.5" customHeight="1">
      <c r="B202" s="47"/>
      <c r="C202" s="192" t="s">
        <v>268</v>
      </c>
      <c r="D202" s="192" t="s">
        <v>156</v>
      </c>
      <c r="E202" s="193" t="s">
        <v>1598</v>
      </c>
      <c r="F202" s="194" t="s">
        <v>1599</v>
      </c>
      <c r="G202" s="195" t="s">
        <v>159</v>
      </c>
      <c r="H202" s="196">
        <v>183.47999999999999</v>
      </c>
      <c r="I202" s="197"/>
      <c r="J202" s="198">
        <f>ROUND(I202*H202,2)</f>
        <v>0</v>
      </c>
      <c r="K202" s="194" t="s">
        <v>397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161</v>
      </c>
      <c r="AT202" s="24" t="s">
        <v>156</v>
      </c>
      <c r="AU202" s="24" t="s">
        <v>91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161</v>
      </c>
      <c r="BM202" s="24" t="s">
        <v>271</v>
      </c>
    </row>
    <row r="203" s="11" customFormat="1">
      <c r="B203" s="248"/>
      <c r="C203" s="249"/>
      <c r="D203" s="250" t="s">
        <v>398</v>
      </c>
      <c r="E203" s="251" t="s">
        <v>37</v>
      </c>
      <c r="F203" s="252" t="s">
        <v>1600</v>
      </c>
      <c r="G203" s="249"/>
      <c r="H203" s="253">
        <v>183.47999999999999</v>
      </c>
      <c r="I203" s="254"/>
      <c r="J203" s="249"/>
      <c r="K203" s="249"/>
      <c r="L203" s="255"/>
      <c r="M203" s="256"/>
      <c r="N203" s="257"/>
      <c r="O203" s="257"/>
      <c r="P203" s="257"/>
      <c r="Q203" s="257"/>
      <c r="R203" s="257"/>
      <c r="S203" s="257"/>
      <c r="T203" s="258"/>
      <c r="AT203" s="259" t="s">
        <v>398</v>
      </c>
      <c r="AU203" s="259" t="s">
        <v>91</v>
      </c>
      <c r="AV203" s="11" t="s">
        <v>91</v>
      </c>
      <c r="AW203" s="11" t="s">
        <v>45</v>
      </c>
      <c r="AX203" s="11" t="s">
        <v>82</v>
      </c>
      <c r="AY203" s="259" t="s">
        <v>162</v>
      </c>
    </row>
    <row r="204" s="12" customFormat="1">
      <c r="B204" s="260"/>
      <c r="C204" s="261"/>
      <c r="D204" s="250" t="s">
        <v>398</v>
      </c>
      <c r="E204" s="262" t="s">
        <v>37</v>
      </c>
      <c r="F204" s="263" t="s">
        <v>401</v>
      </c>
      <c r="G204" s="261"/>
      <c r="H204" s="264">
        <v>183.47999999999999</v>
      </c>
      <c r="I204" s="265"/>
      <c r="J204" s="261"/>
      <c r="K204" s="261"/>
      <c r="L204" s="266"/>
      <c r="M204" s="267"/>
      <c r="N204" s="268"/>
      <c r="O204" s="268"/>
      <c r="P204" s="268"/>
      <c r="Q204" s="268"/>
      <c r="R204" s="268"/>
      <c r="S204" s="268"/>
      <c r="T204" s="269"/>
      <c r="AT204" s="270" t="s">
        <v>398</v>
      </c>
      <c r="AU204" s="270" t="s">
        <v>91</v>
      </c>
      <c r="AV204" s="12" t="s">
        <v>161</v>
      </c>
      <c r="AW204" s="12" t="s">
        <v>45</v>
      </c>
      <c r="AX204" s="12" t="s">
        <v>24</v>
      </c>
      <c r="AY204" s="270" t="s">
        <v>162</v>
      </c>
    </row>
    <row r="205" s="1" customFormat="1" ht="25.5" customHeight="1">
      <c r="B205" s="47"/>
      <c r="C205" s="192" t="s">
        <v>221</v>
      </c>
      <c r="D205" s="192" t="s">
        <v>156</v>
      </c>
      <c r="E205" s="193" t="s">
        <v>594</v>
      </c>
      <c r="F205" s="194" t="s">
        <v>595</v>
      </c>
      <c r="G205" s="195" t="s">
        <v>159</v>
      </c>
      <c r="H205" s="196">
        <v>366.95999999999998</v>
      </c>
      <c r="I205" s="197"/>
      <c r="J205" s="198">
        <f>ROUND(I205*H205,2)</f>
        <v>0</v>
      </c>
      <c r="K205" s="194" t="s">
        <v>397</v>
      </c>
      <c r="L205" s="73"/>
      <c r="M205" s="199" t="s">
        <v>37</v>
      </c>
      <c r="N205" s="200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161</v>
      </c>
      <c r="AT205" s="24" t="s">
        <v>156</v>
      </c>
      <c r="AU205" s="24" t="s">
        <v>91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161</v>
      </c>
      <c r="BM205" s="24" t="s">
        <v>531</v>
      </c>
    </row>
    <row r="206" s="11" customFormat="1">
      <c r="B206" s="248"/>
      <c r="C206" s="249"/>
      <c r="D206" s="250" t="s">
        <v>398</v>
      </c>
      <c r="E206" s="251" t="s">
        <v>37</v>
      </c>
      <c r="F206" s="252" t="s">
        <v>1601</v>
      </c>
      <c r="G206" s="249"/>
      <c r="H206" s="253">
        <v>366.95999999999998</v>
      </c>
      <c r="I206" s="254"/>
      <c r="J206" s="249"/>
      <c r="K206" s="249"/>
      <c r="L206" s="255"/>
      <c r="M206" s="256"/>
      <c r="N206" s="257"/>
      <c r="O206" s="257"/>
      <c r="P206" s="257"/>
      <c r="Q206" s="257"/>
      <c r="R206" s="257"/>
      <c r="S206" s="257"/>
      <c r="T206" s="258"/>
      <c r="AT206" s="259" t="s">
        <v>398</v>
      </c>
      <c r="AU206" s="259" t="s">
        <v>91</v>
      </c>
      <c r="AV206" s="11" t="s">
        <v>91</v>
      </c>
      <c r="AW206" s="11" t="s">
        <v>45</v>
      </c>
      <c r="AX206" s="11" t="s">
        <v>82</v>
      </c>
      <c r="AY206" s="259" t="s">
        <v>162</v>
      </c>
    </row>
    <row r="207" s="12" customFormat="1">
      <c r="B207" s="260"/>
      <c r="C207" s="261"/>
      <c r="D207" s="250" t="s">
        <v>398</v>
      </c>
      <c r="E207" s="262" t="s">
        <v>37</v>
      </c>
      <c r="F207" s="263" t="s">
        <v>401</v>
      </c>
      <c r="G207" s="261"/>
      <c r="H207" s="264">
        <v>366.95999999999998</v>
      </c>
      <c r="I207" s="265"/>
      <c r="J207" s="261"/>
      <c r="K207" s="261"/>
      <c r="L207" s="266"/>
      <c r="M207" s="267"/>
      <c r="N207" s="268"/>
      <c r="O207" s="268"/>
      <c r="P207" s="268"/>
      <c r="Q207" s="268"/>
      <c r="R207" s="268"/>
      <c r="S207" s="268"/>
      <c r="T207" s="269"/>
      <c r="AT207" s="270" t="s">
        <v>398</v>
      </c>
      <c r="AU207" s="270" t="s">
        <v>91</v>
      </c>
      <c r="AV207" s="12" t="s">
        <v>161</v>
      </c>
      <c r="AW207" s="12" t="s">
        <v>45</v>
      </c>
      <c r="AX207" s="12" t="s">
        <v>24</v>
      </c>
      <c r="AY207" s="270" t="s">
        <v>162</v>
      </c>
    </row>
    <row r="208" s="1" customFormat="1" ht="25.5" customHeight="1">
      <c r="B208" s="47"/>
      <c r="C208" s="192" t="s">
        <v>275</v>
      </c>
      <c r="D208" s="192" t="s">
        <v>156</v>
      </c>
      <c r="E208" s="193" t="s">
        <v>1602</v>
      </c>
      <c r="F208" s="194" t="s">
        <v>1603</v>
      </c>
      <c r="G208" s="195" t="s">
        <v>159</v>
      </c>
      <c r="H208" s="196">
        <v>183.47999999999999</v>
      </c>
      <c r="I208" s="197"/>
      <c r="J208" s="198">
        <f>ROUND(I208*H208,2)</f>
        <v>0</v>
      </c>
      <c r="K208" s="194" t="s">
        <v>397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161</v>
      </c>
      <c r="AT208" s="24" t="s">
        <v>156</v>
      </c>
      <c r="AU208" s="24" t="s">
        <v>91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161</v>
      </c>
      <c r="BM208" s="24" t="s">
        <v>278</v>
      </c>
    </row>
    <row r="209" s="1" customFormat="1" ht="25.5" customHeight="1">
      <c r="B209" s="47"/>
      <c r="C209" s="192" t="s">
        <v>225</v>
      </c>
      <c r="D209" s="192" t="s">
        <v>156</v>
      </c>
      <c r="E209" s="193" t="s">
        <v>1604</v>
      </c>
      <c r="F209" s="194" t="s">
        <v>1605</v>
      </c>
      <c r="G209" s="195" t="s">
        <v>207</v>
      </c>
      <c r="H209" s="196">
        <v>12.35</v>
      </c>
      <c r="I209" s="197"/>
      <c r="J209" s="198">
        <f>ROUND(I209*H209,2)</f>
        <v>0</v>
      </c>
      <c r="K209" s="194" t="s">
        <v>397</v>
      </c>
      <c r="L209" s="73"/>
      <c r="M209" s="199" t="s">
        <v>37</v>
      </c>
      <c r="N209" s="200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161</v>
      </c>
      <c r="AT209" s="24" t="s">
        <v>156</v>
      </c>
      <c r="AU209" s="24" t="s">
        <v>91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161</v>
      </c>
      <c r="BM209" s="24" t="s">
        <v>281</v>
      </c>
    </row>
    <row r="210" s="1" customFormat="1" ht="25.5" customHeight="1">
      <c r="B210" s="47"/>
      <c r="C210" s="192" t="s">
        <v>282</v>
      </c>
      <c r="D210" s="192" t="s">
        <v>156</v>
      </c>
      <c r="E210" s="193" t="s">
        <v>1606</v>
      </c>
      <c r="F210" s="194" t="s">
        <v>1607</v>
      </c>
      <c r="G210" s="195" t="s">
        <v>207</v>
      </c>
      <c r="H210" s="196">
        <v>24.699999999999999</v>
      </c>
      <c r="I210" s="197"/>
      <c r="J210" s="198">
        <f>ROUND(I210*H210,2)</f>
        <v>0</v>
      </c>
      <c r="K210" s="194" t="s">
        <v>397</v>
      </c>
      <c r="L210" s="73"/>
      <c r="M210" s="199" t="s">
        <v>37</v>
      </c>
      <c r="N210" s="200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161</v>
      </c>
      <c r="AT210" s="24" t="s">
        <v>156</v>
      </c>
      <c r="AU210" s="24" t="s">
        <v>91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161</v>
      </c>
      <c r="BM210" s="24" t="s">
        <v>285</v>
      </c>
    </row>
    <row r="211" s="11" customFormat="1">
      <c r="B211" s="248"/>
      <c r="C211" s="249"/>
      <c r="D211" s="250" t="s">
        <v>398</v>
      </c>
      <c r="E211" s="251" t="s">
        <v>37</v>
      </c>
      <c r="F211" s="252" t="s">
        <v>1608</v>
      </c>
      <c r="G211" s="249"/>
      <c r="H211" s="253">
        <v>24.699999999999999</v>
      </c>
      <c r="I211" s="254"/>
      <c r="J211" s="249"/>
      <c r="K211" s="249"/>
      <c r="L211" s="255"/>
      <c r="M211" s="256"/>
      <c r="N211" s="257"/>
      <c r="O211" s="257"/>
      <c r="P211" s="257"/>
      <c r="Q211" s="257"/>
      <c r="R211" s="257"/>
      <c r="S211" s="257"/>
      <c r="T211" s="258"/>
      <c r="AT211" s="259" t="s">
        <v>398</v>
      </c>
      <c r="AU211" s="259" t="s">
        <v>91</v>
      </c>
      <c r="AV211" s="11" t="s">
        <v>91</v>
      </c>
      <c r="AW211" s="11" t="s">
        <v>45</v>
      </c>
      <c r="AX211" s="11" t="s">
        <v>82</v>
      </c>
      <c r="AY211" s="259" t="s">
        <v>162</v>
      </c>
    </row>
    <row r="212" s="12" customFormat="1">
      <c r="B212" s="260"/>
      <c r="C212" s="261"/>
      <c r="D212" s="250" t="s">
        <v>398</v>
      </c>
      <c r="E212" s="262" t="s">
        <v>37</v>
      </c>
      <c r="F212" s="263" t="s">
        <v>401</v>
      </c>
      <c r="G212" s="261"/>
      <c r="H212" s="264">
        <v>24.699999999999999</v>
      </c>
      <c r="I212" s="265"/>
      <c r="J212" s="261"/>
      <c r="K212" s="261"/>
      <c r="L212" s="266"/>
      <c r="M212" s="267"/>
      <c r="N212" s="268"/>
      <c r="O212" s="268"/>
      <c r="P212" s="268"/>
      <c r="Q212" s="268"/>
      <c r="R212" s="268"/>
      <c r="S212" s="268"/>
      <c r="T212" s="269"/>
      <c r="AT212" s="270" t="s">
        <v>398</v>
      </c>
      <c r="AU212" s="270" t="s">
        <v>91</v>
      </c>
      <c r="AV212" s="12" t="s">
        <v>161</v>
      </c>
      <c r="AW212" s="12" t="s">
        <v>45</v>
      </c>
      <c r="AX212" s="12" t="s">
        <v>24</v>
      </c>
      <c r="AY212" s="270" t="s">
        <v>162</v>
      </c>
    </row>
    <row r="213" s="1" customFormat="1" ht="25.5" customHeight="1">
      <c r="B213" s="47"/>
      <c r="C213" s="192" t="s">
        <v>228</v>
      </c>
      <c r="D213" s="192" t="s">
        <v>156</v>
      </c>
      <c r="E213" s="193" t="s">
        <v>1609</v>
      </c>
      <c r="F213" s="194" t="s">
        <v>1610</v>
      </c>
      <c r="G213" s="195" t="s">
        <v>207</v>
      </c>
      <c r="H213" s="196">
        <v>12.35</v>
      </c>
      <c r="I213" s="197"/>
      <c r="J213" s="198">
        <f>ROUND(I213*H213,2)</f>
        <v>0</v>
      </c>
      <c r="K213" s="194" t="s">
        <v>397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91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288</v>
      </c>
    </row>
    <row r="214" s="1" customFormat="1" ht="25.5" customHeight="1">
      <c r="B214" s="47"/>
      <c r="C214" s="192" t="s">
        <v>33</v>
      </c>
      <c r="D214" s="192" t="s">
        <v>156</v>
      </c>
      <c r="E214" s="193" t="s">
        <v>1611</v>
      </c>
      <c r="F214" s="194" t="s">
        <v>1612</v>
      </c>
      <c r="G214" s="195" t="s">
        <v>159</v>
      </c>
      <c r="H214" s="196">
        <v>15.6</v>
      </c>
      <c r="I214" s="197"/>
      <c r="J214" s="198">
        <f>ROUND(I214*H214,2)</f>
        <v>0</v>
      </c>
      <c r="K214" s="194" t="s">
        <v>397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91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291</v>
      </c>
    </row>
    <row r="215" s="11" customFormat="1">
      <c r="B215" s="248"/>
      <c r="C215" s="249"/>
      <c r="D215" s="250" t="s">
        <v>398</v>
      </c>
      <c r="E215" s="251" t="s">
        <v>37</v>
      </c>
      <c r="F215" s="252" t="s">
        <v>1613</v>
      </c>
      <c r="G215" s="249"/>
      <c r="H215" s="253">
        <v>15.6</v>
      </c>
      <c r="I215" s="254"/>
      <c r="J215" s="249"/>
      <c r="K215" s="249"/>
      <c r="L215" s="255"/>
      <c r="M215" s="256"/>
      <c r="N215" s="257"/>
      <c r="O215" s="257"/>
      <c r="P215" s="257"/>
      <c r="Q215" s="257"/>
      <c r="R215" s="257"/>
      <c r="S215" s="257"/>
      <c r="T215" s="258"/>
      <c r="AT215" s="259" t="s">
        <v>398</v>
      </c>
      <c r="AU215" s="259" t="s">
        <v>91</v>
      </c>
      <c r="AV215" s="11" t="s">
        <v>91</v>
      </c>
      <c r="AW215" s="11" t="s">
        <v>45</v>
      </c>
      <c r="AX215" s="11" t="s">
        <v>82</v>
      </c>
      <c r="AY215" s="259" t="s">
        <v>162</v>
      </c>
    </row>
    <row r="216" s="12" customFormat="1">
      <c r="B216" s="260"/>
      <c r="C216" s="261"/>
      <c r="D216" s="250" t="s">
        <v>398</v>
      </c>
      <c r="E216" s="262" t="s">
        <v>37</v>
      </c>
      <c r="F216" s="263" t="s">
        <v>401</v>
      </c>
      <c r="G216" s="261"/>
      <c r="H216" s="264">
        <v>15.6</v>
      </c>
      <c r="I216" s="265"/>
      <c r="J216" s="261"/>
      <c r="K216" s="261"/>
      <c r="L216" s="266"/>
      <c r="M216" s="267"/>
      <c r="N216" s="268"/>
      <c r="O216" s="268"/>
      <c r="P216" s="268"/>
      <c r="Q216" s="268"/>
      <c r="R216" s="268"/>
      <c r="S216" s="268"/>
      <c r="T216" s="269"/>
      <c r="AT216" s="270" t="s">
        <v>398</v>
      </c>
      <c r="AU216" s="270" t="s">
        <v>91</v>
      </c>
      <c r="AV216" s="12" t="s">
        <v>161</v>
      </c>
      <c r="AW216" s="12" t="s">
        <v>45</v>
      </c>
      <c r="AX216" s="12" t="s">
        <v>24</v>
      </c>
      <c r="AY216" s="270" t="s">
        <v>162</v>
      </c>
    </row>
    <row r="217" s="1" customFormat="1" ht="25.5" customHeight="1">
      <c r="B217" s="47"/>
      <c r="C217" s="192" t="s">
        <v>231</v>
      </c>
      <c r="D217" s="192" t="s">
        <v>156</v>
      </c>
      <c r="E217" s="193" t="s">
        <v>1415</v>
      </c>
      <c r="F217" s="194" t="s">
        <v>1614</v>
      </c>
      <c r="G217" s="195" t="s">
        <v>344</v>
      </c>
      <c r="H217" s="196">
        <v>6</v>
      </c>
      <c r="I217" s="197"/>
      <c r="J217" s="198">
        <f>ROUND(I217*H217,2)</f>
        <v>0</v>
      </c>
      <c r="K217" s="194" t="s">
        <v>397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294</v>
      </c>
    </row>
    <row r="218" s="1" customFormat="1" ht="25.5" customHeight="1">
      <c r="B218" s="47"/>
      <c r="C218" s="192" t="s">
        <v>295</v>
      </c>
      <c r="D218" s="192" t="s">
        <v>156</v>
      </c>
      <c r="E218" s="193" t="s">
        <v>1417</v>
      </c>
      <c r="F218" s="194" t="s">
        <v>1418</v>
      </c>
      <c r="G218" s="195" t="s">
        <v>344</v>
      </c>
      <c r="H218" s="196">
        <v>6</v>
      </c>
      <c r="I218" s="197"/>
      <c r="J218" s="198">
        <f>ROUND(I218*H218,2)</f>
        <v>0</v>
      </c>
      <c r="K218" s="194" t="s">
        <v>397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161</v>
      </c>
      <c r="AT218" s="24" t="s">
        <v>156</v>
      </c>
      <c r="AU218" s="24" t="s">
        <v>91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298</v>
      </c>
    </row>
    <row r="219" s="1" customFormat="1" ht="16.5" customHeight="1">
      <c r="B219" s="47"/>
      <c r="C219" s="192" t="s">
        <v>234</v>
      </c>
      <c r="D219" s="192" t="s">
        <v>156</v>
      </c>
      <c r="E219" s="193" t="s">
        <v>1420</v>
      </c>
      <c r="F219" s="194" t="s">
        <v>1421</v>
      </c>
      <c r="G219" s="195" t="s">
        <v>344</v>
      </c>
      <c r="H219" s="196">
        <v>6</v>
      </c>
      <c r="I219" s="197"/>
      <c r="J219" s="198">
        <f>ROUND(I219*H219,2)</f>
        <v>0</v>
      </c>
      <c r="K219" s="194" t="s">
        <v>397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161</v>
      </c>
      <c r="AT219" s="24" t="s">
        <v>156</v>
      </c>
      <c r="AU219" s="24" t="s">
        <v>91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301</v>
      </c>
    </row>
    <row r="220" s="10" customFormat="1" ht="29.88" customHeight="1">
      <c r="B220" s="232"/>
      <c r="C220" s="233"/>
      <c r="D220" s="234" t="s">
        <v>81</v>
      </c>
      <c r="E220" s="246" t="s">
        <v>689</v>
      </c>
      <c r="F220" s="246" t="s">
        <v>690</v>
      </c>
      <c r="G220" s="233"/>
      <c r="H220" s="233"/>
      <c r="I220" s="236"/>
      <c r="J220" s="247">
        <f>BK220</f>
        <v>0</v>
      </c>
      <c r="K220" s="233"/>
      <c r="L220" s="238"/>
      <c r="M220" s="239"/>
      <c r="N220" s="240"/>
      <c r="O220" s="240"/>
      <c r="P220" s="241">
        <f>SUM(P221:P225)</f>
        <v>0</v>
      </c>
      <c r="Q220" s="240"/>
      <c r="R220" s="241">
        <f>SUM(R221:R225)</f>
        <v>0</v>
      </c>
      <c r="S220" s="240"/>
      <c r="T220" s="242">
        <f>SUM(T221:T225)</f>
        <v>0</v>
      </c>
      <c r="AR220" s="243" t="s">
        <v>24</v>
      </c>
      <c r="AT220" s="244" t="s">
        <v>81</v>
      </c>
      <c r="AU220" s="244" t="s">
        <v>24</v>
      </c>
      <c r="AY220" s="243" t="s">
        <v>162</v>
      </c>
      <c r="BK220" s="245">
        <f>SUM(BK221:BK225)</f>
        <v>0</v>
      </c>
    </row>
    <row r="221" s="1" customFormat="1" ht="25.5" customHeight="1">
      <c r="B221" s="47"/>
      <c r="C221" s="192" t="s">
        <v>302</v>
      </c>
      <c r="D221" s="192" t="s">
        <v>156</v>
      </c>
      <c r="E221" s="193" t="s">
        <v>1615</v>
      </c>
      <c r="F221" s="194" t="s">
        <v>1616</v>
      </c>
      <c r="G221" s="195" t="s">
        <v>196</v>
      </c>
      <c r="H221" s="196">
        <v>4.6280000000000001</v>
      </c>
      <c r="I221" s="197"/>
      <c r="J221" s="198">
        <f>ROUND(I221*H221,2)</f>
        <v>0</v>
      </c>
      <c r="K221" s="194" t="s">
        <v>397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161</v>
      </c>
      <c r="AT221" s="24" t="s">
        <v>156</v>
      </c>
      <c r="AU221" s="24" t="s">
        <v>91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305</v>
      </c>
    </row>
    <row r="222" s="1" customFormat="1" ht="25.5" customHeight="1">
      <c r="B222" s="47"/>
      <c r="C222" s="192" t="s">
        <v>238</v>
      </c>
      <c r="D222" s="192" t="s">
        <v>156</v>
      </c>
      <c r="E222" s="193" t="s">
        <v>695</v>
      </c>
      <c r="F222" s="194" t="s">
        <v>696</v>
      </c>
      <c r="G222" s="195" t="s">
        <v>196</v>
      </c>
      <c r="H222" s="196">
        <v>64.792000000000002</v>
      </c>
      <c r="I222" s="197"/>
      <c r="J222" s="198">
        <f>ROUND(I222*H222,2)</f>
        <v>0</v>
      </c>
      <c r="K222" s="194" t="s">
        <v>397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161</v>
      </c>
      <c r="AT222" s="24" t="s">
        <v>156</v>
      </c>
      <c r="AU222" s="24" t="s">
        <v>91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306</v>
      </c>
    </row>
    <row r="223" s="11" customFormat="1">
      <c r="B223" s="248"/>
      <c r="C223" s="249"/>
      <c r="D223" s="250" t="s">
        <v>398</v>
      </c>
      <c r="E223" s="251" t="s">
        <v>37</v>
      </c>
      <c r="F223" s="252" t="s">
        <v>1617</v>
      </c>
      <c r="G223" s="249"/>
      <c r="H223" s="253">
        <v>64.792000000000002</v>
      </c>
      <c r="I223" s="254"/>
      <c r="J223" s="249"/>
      <c r="K223" s="249"/>
      <c r="L223" s="255"/>
      <c r="M223" s="256"/>
      <c r="N223" s="257"/>
      <c r="O223" s="257"/>
      <c r="P223" s="257"/>
      <c r="Q223" s="257"/>
      <c r="R223" s="257"/>
      <c r="S223" s="257"/>
      <c r="T223" s="258"/>
      <c r="AT223" s="259" t="s">
        <v>398</v>
      </c>
      <c r="AU223" s="259" t="s">
        <v>91</v>
      </c>
      <c r="AV223" s="11" t="s">
        <v>91</v>
      </c>
      <c r="AW223" s="11" t="s">
        <v>45</v>
      </c>
      <c r="AX223" s="11" t="s">
        <v>82</v>
      </c>
      <c r="AY223" s="259" t="s">
        <v>162</v>
      </c>
    </row>
    <row r="224" s="12" customFormat="1">
      <c r="B224" s="260"/>
      <c r="C224" s="261"/>
      <c r="D224" s="250" t="s">
        <v>398</v>
      </c>
      <c r="E224" s="262" t="s">
        <v>37</v>
      </c>
      <c r="F224" s="263" t="s">
        <v>401</v>
      </c>
      <c r="G224" s="261"/>
      <c r="H224" s="264">
        <v>64.792000000000002</v>
      </c>
      <c r="I224" s="265"/>
      <c r="J224" s="261"/>
      <c r="K224" s="261"/>
      <c r="L224" s="266"/>
      <c r="M224" s="267"/>
      <c r="N224" s="268"/>
      <c r="O224" s="268"/>
      <c r="P224" s="268"/>
      <c r="Q224" s="268"/>
      <c r="R224" s="268"/>
      <c r="S224" s="268"/>
      <c r="T224" s="269"/>
      <c r="AT224" s="270" t="s">
        <v>398</v>
      </c>
      <c r="AU224" s="270" t="s">
        <v>91</v>
      </c>
      <c r="AV224" s="12" t="s">
        <v>161</v>
      </c>
      <c r="AW224" s="12" t="s">
        <v>45</v>
      </c>
      <c r="AX224" s="12" t="s">
        <v>24</v>
      </c>
      <c r="AY224" s="270" t="s">
        <v>162</v>
      </c>
    </row>
    <row r="225" s="1" customFormat="1" ht="25.5" customHeight="1">
      <c r="B225" s="47"/>
      <c r="C225" s="192" t="s">
        <v>307</v>
      </c>
      <c r="D225" s="192" t="s">
        <v>156</v>
      </c>
      <c r="E225" s="193" t="s">
        <v>700</v>
      </c>
      <c r="F225" s="194" t="s">
        <v>701</v>
      </c>
      <c r="G225" s="195" t="s">
        <v>196</v>
      </c>
      <c r="H225" s="196">
        <v>4.6280000000000001</v>
      </c>
      <c r="I225" s="197"/>
      <c r="J225" s="198">
        <f>ROUND(I225*H225,2)</f>
        <v>0</v>
      </c>
      <c r="K225" s="194" t="s">
        <v>397</v>
      </c>
      <c r="L225" s="73"/>
      <c r="M225" s="199" t="s">
        <v>37</v>
      </c>
      <c r="N225" s="200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161</v>
      </c>
      <c r="AT225" s="24" t="s">
        <v>156</v>
      </c>
      <c r="AU225" s="24" t="s">
        <v>91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310</v>
      </c>
    </row>
    <row r="226" s="10" customFormat="1" ht="29.88" customHeight="1">
      <c r="B226" s="232"/>
      <c r="C226" s="233"/>
      <c r="D226" s="234" t="s">
        <v>81</v>
      </c>
      <c r="E226" s="246" t="s">
        <v>729</v>
      </c>
      <c r="F226" s="246" t="s">
        <v>730</v>
      </c>
      <c r="G226" s="233"/>
      <c r="H226" s="233"/>
      <c r="I226" s="236"/>
      <c r="J226" s="247">
        <f>BK226</f>
        <v>0</v>
      </c>
      <c r="K226" s="233"/>
      <c r="L226" s="238"/>
      <c r="M226" s="239"/>
      <c r="N226" s="240"/>
      <c r="O226" s="240"/>
      <c r="P226" s="241">
        <f>P227</f>
        <v>0</v>
      </c>
      <c r="Q226" s="240"/>
      <c r="R226" s="241">
        <f>R227</f>
        <v>0</v>
      </c>
      <c r="S226" s="240"/>
      <c r="T226" s="242">
        <f>T227</f>
        <v>0</v>
      </c>
      <c r="AR226" s="243" t="s">
        <v>24</v>
      </c>
      <c r="AT226" s="244" t="s">
        <v>81</v>
      </c>
      <c r="AU226" s="244" t="s">
        <v>24</v>
      </c>
      <c r="AY226" s="243" t="s">
        <v>162</v>
      </c>
      <c r="BK226" s="245">
        <f>BK227</f>
        <v>0</v>
      </c>
    </row>
    <row r="227" s="1" customFormat="1" ht="16.5" customHeight="1">
      <c r="B227" s="47"/>
      <c r="C227" s="192" t="s">
        <v>241</v>
      </c>
      <c r="D227" s="192" t="s">
        <v>156</v>
      </c>
      <c r="E227" s="193" t="s">
        <v>732</v>
      </c>
      <c r="F227" s="194" t="s">
        <v>733</v>
      </c>
      <c r="G227" s="195" t="s">
        <v>196</v>
      </c>
      <c r="H227" s="196">
        <v>36.936</v>
      </c>
      <c r="I227" s="197"/>
      <c r="J227" s="198">
        <f>ROUND(I227*H227,2)</f>
        <v>0</v>
      </c>
      <c r="K227" s="194" t="s">
        <v>397</v>
      </c>
      <c r="L227" s="73"/>
      <c r="M227" s="199" t="s">
        <v>37</v>
      </c>
      <c r="N227" s="200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161</v>
      </c>
      <c r="AT227" s="24" t="s">
        <v>156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313</v>
      </c>
    </row>
    <row r="228" s="10" customFormat="1" ht="37.44" customHeight="1">
      <c r="B228" s="232"/>
      <c r="C228" s="233"/>
      <c r="D228" s="234" t="s">
        <v>81</v>
      </c>
      <c r="E228" s="235" t="s">
        <v>735</v>
      </c>
      <c r="F228" s="235" t="s">
        <v>736</v>
      </c>
      <c r="G228" s="233"/>
      <c r="H228" s="233"/>
      <c r="I228" s="236"/>
      <c r="J228" s="237">
        <f>BK228</f>
        <v>0</v>
      </c>
      <c r="K228" s="233"/>
      <c r="L228" s="238"/>
      <c r="M228" s="239"/>
      <c r="N228" s="240"/>
      <c r="O228" s="240"/>
      <c r="P228" s="241">
        <f>P229+P246+P250+P275+P294+P301+P307</f>
        <v>0</v>
      </c>
      <c r="Q228" s="240"/>
      <c r="R228" s="241">
        <f>R229+R246+R250+R275+R294+R301+R307</f>
        <v>0</v>
      </c>
      <c r="S228" s="240"/>
      <c r="T228" s="242">
        <f>T229+T246+T250+T275+T294+T301+T307</f>
        <v>0</v>
      </c>
      <c r="AR228" s="243" t="s">
        <v>91</v>
      </c>
      <c r="AT228" s="244" t="s">
        <v>81</v>
      </c>
      <c r="AU228" s="244" t="s">
        <v>82</v>
      </c>
      <c r="AY228" s="243" t="s">
        <v>162</v>
      </c>
      <c r="BK228" s="245">
        <f>BK229+BK246+BK250+BK275+BK294+BK301+BK307</f>
        <v>0</v>
      </c>
    </row>
    <row r="229" s="10" customFormat="1" ht="19.92" customHeight="1">
      <c r="B229" s="232"/>
      <c r="C229" s="233"/>
      <c r="D229" s="234" t="s">
        <v>81</v>
      </c>
      <c r="E229" s="246" t="s">
        <v>737</v>
      </c>
      <c r="F229" s="246" t="s">
        <v>738</v>
      </c>
      <c r="G229" s="233"/>
      <c r="H229" s="233"/>
      <c r="I229" s="236"/>
      <c r="J229" s="247">
        <f>BK229</f>
        <v>0</v>
      </c>
      <c r="K229" s="233"/>
      <c r="L229" s="238"/>
      <c r="M229" s="239"/>
      <c r="N229" s="240"/>
      <c r="O229" s="240"/>
      <c r="P229" s="241">
        <f>SUM(P230:P245)</f>
        <v>0</v>
      </c>
      <c r="Q229" s="240"/>
      <c r="R229" s="241">
        <f>SUM(R230:R245)</f>
        <v>0</v>
      </c>
      <c r="S229" s="240"/>
      <c r="T229" s="242">
        <f>SUM(T230:T245)</f>
        <v>0</v>
      </c>
      <c r="AR229" s="243" t="s">
        <v>91</v>
      </c>
      <c r="AT229" s="244" t="s">
        <v>81</v>
      </c>
      <c r="AU229" s="244" t="s">
        <v>24</v>
      </c>
      <c r="AY229" s="243" t="s">
        <v>162</v>
      </c>
      <c r="BK229" s="245">
        <f>SUM(BK230:BK245)</f>
        <v>0</v>
      </c>
    </row>
    <row r="230" s="1" customFormat="1" ht="25.5" customHeight="1">
      <c r="B230" s="47"/>
      <c r="C230" s="192" t="s">
        <v>314</v>
      </c>
      <c r="D230" s="192" t="s">
        <v>156</v>
      </c>
      <c r="E230" s="193" t="s">
        <v>739</v>
      </c>
      <c r="F230" s="194" t="s">
        <v>740</v>
      </c>
      <c r="G230" s="195" t="s">
        <v>159</v>
      </c>
      <c r="H230" s="196">
        <v>7.1849999999999996</v>
      </c>
      <c r="I230" s="197"/>
      <c r="J230" s="198">
        <f>ROUND(I230*H230,2)</f>
        <v>0</v>
      </c>
      <c r="K230" s="194" t="s">
        <v>397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185</v>
      </c>
      <c r="AT230" s="24" t="s">
        <v>156</v>
      </c>
      <c r="AU230" s="24" t="s">
        <v>91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185</v>
      </c>
      <c r="BM230" s="24" t="s">
        <v>317</v>
      </c>
    </row>
    <row r="231" s="11" customFormat="1">
      <c r="B231" s="248"/>
      <c r="C231" s="249"/>
      <c r="D231" s="250" t="s">
        <v>398</v>
      </c>
      <c r="E231" s="251" t="s">
        <v>37</v>
      </c>
      <c r="F231" s="252" t="s">
        <v>1618</v>
      </c>
      <c r="G231" s="249"/>
      <c r="H231" s="253">
        <v>7.1849999999999996</v>
      </c>
      <c r="I231" s="254"/>
      <c r="J231" s="249"/>
      <c r="K231" s="249"/>
      <c r="L231" s="255"/>
      <c r="M231" s="256"/>
      <c r="N231" s="257"/>
      <c r="O231" s="257"/>
      <c r="P231" s="257"/>
      <c r="Q231" s="257"/>
      <c r="R231" s="257"/>
      <c r="S231" s="257"/>
      <c r="T231" s="258"/>
      <c r="AT231" s="259" t="s">
        <v>398</v>
      </c>
      <c r="AU231" s="259" t="s">
        <v>91</v>
      </c>
      <c r="AV231" s="11" t="s">
        <v>91</v>
      </c>
      <c r="AW231" s="11" t="s">
        <v>45</v>
      </c>
      <c r="AX231" s="11" t="s">
        <v>82</v>
      </c>
      <c r="AY231" s="259" t="s">
        <v>162</v>
      </c>
    </row>
    <row r="232" s="12" customFormat="1">
      <c r="B232" s="260"/>
      <c r="C232" s="261"/>
      <c r="D232" s="250" t="s">
        <v>398</v>
      </c>
      <c r="E232" s="262" t="s">
        <v>37</v>
      </c>
      <c r="F232" s="263" t="s">
        <v>401</v>
      </c>
      <c r="G232" s="261"/>
      <c r="H232" s="264">
        <v>7.1849999999999996</v>
      </c>
      <c r="I232" s="265"/>
      <c r="J232" s="261"/>
      <c r="K232" s="261"/>
      <c r="L232" s="266"/>
      <c r="M232" s="267"/>
      <c r="N232" s="268"/>
      <c r="O232" s="268"/>
      <c r="P232" s="268"/>
      <c r="Q232" s="268"/>
      <c r="R232" s="268"/>
      <c r="S232" s="268"/>
      <c r="T232" s="269"/>
      <c r="AT232" s="270" t="s">
        <v>398</v>
      </c>
      <c r="AU232" s="270" t="s">
        <v>91</v>
      </c>
      <c r="AV232" s="12" t="s">
        <v>161</v>
      </c>
      <c r="AW232" s="12" t="s">
        <v>45</v>
      </c>
      <c r="AX232" s="12" t="s">
        <v>24</v>
      </c>
      <c r="AY232" s="270" t="s">
        <v>162</v>
      </c>
    </row>
    <row r="233" s="1" customFormat="1" ht="16.5" customHeight="1">
      <c r="B233" s="47"/>
      <c r="C233" s="204" t="s">
        <v>243</v>
      </c>
      <c r="D233" s="204" t="s">
        <v>261</v>
      </c>
      <c r="E233" s="205" t="s">
        <v>744</v>
      </c>
      <c r="F233" s="206" t="s">
        <v>745</v>
      </c>
      <c r="G233" s="207" t="s">
        <v>196</v>
      </c>
      <c r="H233" s="208">
        <v>0.002</v>
      </c>
      <c r="I233" s="209"/>
      <c r="J233" s="210">
        <f>ROUND(I233*H233,2)</f>
        <v>0</v>
      </c>
      <c r="K233" s="206" t="s">
        <v>397</v>
      </c>
      <c r="L233" s="211"/>
      <c r="M233" s="212" t="s">
        <v>37</v>
      </c>
      <c r="N233" s="213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214</v>
      </c>
      <c r="AT233" s="24" t="s">
        <v>261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185</v>
      </c>
      <c r="BM233" s="24" t="s">
        <v>34</v>
      </c>
    </row>
    <row r="234" s="1" customFormat="1" ht="25.5" customHeight="1">
      <c r="B234" s="47"/>
      <c r="C234" s="192" t="s">
        <v>320</v>
      </c>
      <c r="D234" s="192" t="s">
        <v>156</v>
      </c>
      <c r="E234" s="193" t="s">
        <v>747</v>
      </c>
      <c r="F234" s="194" t="s">
        <v>748</v>
      </c>
      <c r="G234" s="195" t="s">
        <v>159</v>
      </c>
      <c r="H234" s="196">
        <v>14.369999999999999</v>
      </c>
      <c r="I234" s="197"/>
      <c r="J234" s="198">
        <f>ROUND(I234*H234,2)</f>
        <v>0</v>
      </c>
      <c r="K234" s="194" t="s">
        <v>397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185</v>
      </c>
      <c r="AT234" s="24" t="s">
        <v>156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323</v>
      </c>
    </row>
    <row r="235" s="11" customFormat="1">
      <c r="B235" s="248"/>
      <c r="C235" s="249"/>
      <c r="D235" s="250" t="s">
        <v>398</v>
      </c>
      <c r="E235" s="251" t="s">
        <v>37</v>
      </c>
      <c r="F235" s="252" t="s">
        <v>1619</v>
      </c>
      <c r="G235" s="249"/>
      <c r="H235" s="253">
        <v>14.369999999999999</v>
      </c>
      <c r="I235" s="254"/>
      <c r="J235" s="249"/>
      <c r="K235" s="249"/>
      <c r="L235" s="255"/>
      <c r="M235" s="256"/>
      <c r="N235" s="257"/>
      <c r="O235" s="257"/>
      <c r="P235" s="257"/>
      <c r="Q235" s="257"/>
      <c r="R235" s="257"/>
      <c r="S235" s="257"/>
      <c r="T235" s="258"/>
      <c r="AT235" s="259" t="s">
        <v>398</v>
      </c>
      <c r="AU235" s="259" t="s">
        <v>91</v>
      </c>
      <c r="AV235" s="11" t="s">
        <v>91</v>
      </c>
      <c r="AW235" s="11" t="s">
        <v>45</v>
      </c>
      <c r="AX235" s="11" t="s">
        <v>82</v>
      </c>
      <c r="AY235" s="259" t="s">
        <v>162</v>
      </c>
    </row>
    <row r="236" s="12" customFormat="1">
      <c r="B236" s="260"/>
      <c r="C236" s="261"/>
      <c r="D236" s="250" t="s">
        <v>398</v>
      </c>
      <c r="E236" s="262" t="s">
        <v>37</v>
      </c>
      <c r="F236" s="263" t="s">
        <v>401</v>
      </c>
      <c r="G236" s="261"/>
      <c r="H236" s="264">
        <v>14.369999999999999</v>
      </c>
      <c r="I236" s="265"/>
      <c r="J236" s="261"/>
      <c r="K236" s="261"/>
      <c r="L236" s="266"/>
      <c r="M236" s="267"/>
      <c r="N236" s="268"/>
      <c r="O236" s="268"/>
      <c r="P236" s="268"/>
      <c r="Q236" s="268"/>
      <c r="R236" s="268"/>
      <c r="S236" s="268"/>
      <c r="T236" s="269"/>
      <c r="AT236" s="270" t="s">
        <v>398</v>
      </c>
      <c r="AU236" s="270" t="s">
        <v>91</v>
      </c>
      <c r="AV236" s="12" t="s">
        <v>161</v>
      </c>
      <c r="AW236" s="12" t="s">
        <v>45</v>
      </c>
      <c r="AX236" s="12" t="s">
        <v>24</v>
      </c>
      <c r="AY236" s="270" t="s">
        <v>162</v>
      </c>
    </row>
    <row r="237" s="1" customFormat="1" ht="16.5" customHeight="1">
      <c r="B237" s="47"/>
      <c r="C237" s="204" t="s">
        <v>244</v>
      </c>
      <c r="D237" s="204" t="s">
        <v>261</v>
      </c>
      <c r="E237" s="205" t="s">
        <v>1432</v>
      </c>
      <c r="F237" s="206" t="s">
        <v>1433</v>
      </c>
      <c r="G237" s="207" t="s">
        <v>196</v>
      </c>
      <c r="H237" s="208">
        <v>0.021999999999999999</v>
      </c>
      <c r="I237" s="209"/>
      <c r="J237" s="210">
        <f>ROUND(I237*H237,2)</f>
        <v>0</v>
      </c>
      <c r="K237" s="206" t="s">
        <v>397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214</v>
      </c>
      <c r="AT237" s="24" t="s">
        <v>261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571</v>
      </c>
    </row>
    <row r="238" s="1" customFormat="1" ht="25.5" customHeight="1">
      <c r="B238" s="47"/>
      <c r="C238" s="192" t="s">
        <v>327</v>
      </c>
      <c r="D238" s="192" t="s">
        <v>156</v>
      </c>
      <c r="E238" s="193" t="s">
        <v>1620</v>
      </c>
      <c r="F238" s="194" t="s">
        <v>1621</v>
      </c>
      <c r="G238" s="195" t="s">
        <v>159</v>
      </c>
      <c r="H238" s="196">
        <v>2.7599999999999998</v>
      </c>
      <c r="I238" s="197"/>
      <c r="J238" s="198">
        <f>ROUND(I238*H238,2)</f>
        <v>0</v>
      </c>
      <c r="K238" s="194" t="s">
        <v>397</v>
      </c>
      <c r="L238" s="73"/>
      <c r="M238" s="199" t="s">
        <v>37</v>
      </c>
      <c r="N238" s="200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185</v>
      </c>
      <c r="AT238" s="24" t="s">
        <v>156</v>
      </c>
      <c r="AU238" s="24" t="s">
        <v>91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185</v>
      </c>
      <c r="BM238" s="24" t="s">
        <v>330</v>
      </c>
    </row>
    <row r="239" s="13" customFormat="1">
      <c r="B239" s="271"/>
      <c r="C239" s="272"/>
      <c r="D239" s="250" t="s">
        <v>398</v>
      </c>
      <c r="E239" s="273" t="s">
        <v>37</v>
      </c>
      <c r="F239" s="274" t="s">
        <v>1622</v>
      </c>
      <c r="G239" s="272"/>
      <c r="H239" s="273" t="s">
        <v>37</v>
      </c>
      <c r="I239" s="275"/>
      <c r="J239" s="272"/>
      <c r="K239" s="272"/>
      <c r="L239" s="276"/>
      <c r="M239" s="277"/>
      <c r="N239" s="278"/>
      <c r="O239" s="278"/>
      <c r="P239" s="278"/>
      <c r="Q239" s="278"/>
      <c r="R239" s="278"/>
      <c r="S239" s="278"/>
      <c r="T239" s="279"/>
      <c r="AT239" s="280" t="s">
        <v>398</v>
      </c>
      <c r="AU239" s="280" t="s">
        <v>91</v>
      </c>
      <c r="AV239" s="13" t="s">
        <v>24</v>
      </c>
      <c r="AW239" s="13" t="s">
        <v>45</v>
      </c>
      <c r="AX239" s="13" t="s">
        <v>82</v>
      </c>
      <c r="AY239" s="280" t="s">
        <v>162</v>
      </c>
    </row>
    <row r="240" s="11" customFormat="1">
      <c r="B240" s="248"/>
      <c r="C240" s="249"/>
      <c r="D240" s="250" t="s">
        <v>398</v>
      </c>
      <c r="E240" s="251" t="s">
        <v>37</v>
      </c>
      <c r="F240" s="252" t="s">
        <v>1623</v>
      </c>
      <c r="G240" s="249"/>
      <c r="H240" s="253">
        <v>2.7599999999999998</v>
      </c>
      <c r="I240" s="254"/>
      <c r="J240" s="249"/>
      <c r="K240" s="249"/>
      <c r="L240" s="255"/>
      <c r="M240" s="256"/>
      <c r="N240" s="257"/>
      <c r="O240" s="257"/>
      <c r="P240" s="257"/>
      <c r="Q240" s="257"/>
      <c r="R240" s="257"/>
      <c r="S240" s="257"/>
      <c r="T240" s="258"/>
      <c r="AT240" s="259" t="s">
        <v>398</v>
      </c>
      <c r="AU240" s="259" t="s">
        <v>91</v>
      </c>
      <c r="AV240" s="11" t="s">
        <v>91</v>
      </c>
      <c r="AW240" s="11" t="s">
        <v>45</v>
      </c>
      <c r="AX240" s="11" t="s">
        <v>82</v>
      </c>
      <c r="AY240" s="259" t="s">
        <v>162</v>
      </c>
    </row>
    <row r="241" s="12" customFormat="1">
      <c r="B241" s="260"/>
      <c r="C241" s="261"/>
      <c r="D241" s="250" t="s">
        <v>398</v>
      </c>
      <c r="E241" s="262" t="s">
        <v>37</v>
      </c>
      <c r="F241" s="263" t="s">
        <v>401</v>
      </c>
      <c r="G241" s="261"/>
      <c r="H241" s="264">
        <v>2.7599999999999998</v>
      </c>
      <c r="I241" s="265"/>
      <c r="J241" s="261"/>
      <c r="K241" s="261"/>
      <c r="L241" s="266"/>
      <c r="M241" s="267"/>
      <c r="N241" s="268"/>
      <c r="O241" s="268"/>
      <c r="P241" s="268"/>
      <c r="Q241" s="268"/>
      <c r="R241" s="268"/>
      <c r="S241" s="268"/>
      <c r="T241" s="269"/>
      <c r="AT241" s="270" t="s">
        <v>398</v>
      </c>
      <c r="AU241" s="270" t="s">
        <v>91</v>
      </c>
      <c r="AV241" s="12" t="s">
        <v>161</v>
      </c>
      <c r="AW241" s="12" t="s">
        <v>45</v>
      </c>
      <c r="AX241" s="12" t="s">
        <v>24</v>
      </c>
      <c r="AY241" s="270" t="s">
        <v>162</v>
      </c>
    </row>
    <row r="242" s="1" customFormat="1" ht="16.5" customHeight="1">
      <c r="B242" s="47"/>
      <c r="C242" s="204" t="s">
        <v>246</v>
      </c>
      <c r="D242" s="204" t="s">
        <v>261</v>
      </c>
      <c r="E242" s="205" t="s">
        <v>1624</v>
      </c>
      <c r="F242" s="206" t="s">
        <v>1625</v>
      </c>
      <c r="G242" s="207" t="s">
        <v>159</v>
      </c>
      <c r="H242" s="208">
        <v>3.1739999999999999</v>
      </c>
      <c r="I242" s="209"/>
      <c r="J242" s="210">
        <f>ROUND(I242*H242,2)</f>
        <v>0</v>
      </c>
      <c r="K242" s="206" t="s">
        <v>397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214</v>
      </c>
      <c r="AT242" s="24" t="s">
        <v>261</v>
      </c>
      <c r="AU242" s="24" t="s">
        <v>91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185</v>
      </c>
      <c r="BM242" s="24" t="s">
        <v>333</v>
      </c>
    </row>
    <row r="243" s="1" customFormat="1" ht="16.5" customHeight="1">
      <c r="B243" s="47"/>
      <c r="C243" s="192" t="s">
        <v>334</v>
      </c>
      <c r="D243" s="192" t="s">
        <v>156</v>
      </c>
      <c r="E243" s="193" t="s">
        <v>760</v>
      </c>
      <c r="F243" s="194" t="s">
        <v>761</v>
      </c>
      <c r="G243" s="195" t="s">
        <v>159</v>
      </c>
      <c r="H243" s="196">
        <v>14.369999999999999</v>
      </c>
      <c r="I243" s="197"/>
      <c r="J243" s="198">
        <f>ROUND(I243*H243,2)</f>
        <v>0</v>
      </c>
      <c r="K243" s="194" t="s">
        <v>397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337</v>
      </c>
    </row>
    <row r="244" s="1" customFormat="1" ht="16.5" customHeight="1">
      <c r="B244" s="47"/>
      <c r="C244" s="204" t="s">
        <v>249</v>
      </c>
      <c r="D244" s="204" t="s">
        <v>261</v>
      </c>
      <c r="E244" s="205" t="s">
        <v>766</v>
      </c>
      <c r="F244" s="206" t="s">
        <v>767</v>
      </c>
      <c r="G244" s="207" t="s">
        <v>159</v>
      </c>
      <c r="H244" s="208">
        <v>16.526</v>
      </c>
      <c r="I244" s="209"/>
      <c r="J244" s="210">
        <f>ROUND(I244*H244,2)</f>
        <v>0</v>
      </c>
      <c r="K244" s="206" t="s">
        <v>397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214</v>
      </c>
      <c r="AT244" s="24" t="s">
        <v>261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340</v>
      </c>
    </row>
    <row r="245" s="1" customFormat="1" ht="25.5" customHeight="1">
      <c r="B245" s="47"/>
      <c r="C245" s="192" t="s">
        <v>341</v>
      </c>
      <c r="D245" s="192" t="s">
        <v>156</v>
      </c>
      <c r="E245" s="193" t="s">
        <v>1441</v>
      </c>
      <c r="F245" s="194" t="s">
        <v>1442</v>
      </c>
      <c r="G245" s="195" t="s">
        <v>196</v>
      </c>
      <c r="H245" s="196">
        <v>0.096000000000000002</v>
      </c>
      <c r="I245" s="197"/>
      <c r="J245" s="198">
        <f>ROUND(I245*H245,2)</f>
        <v>0</v>
      </c>
      <c r="K245" s="194" t="s">
        <v>397</v>
      </c>
      <c r="L245" s="73"/>
      <c r="M245" s="199" t="s">
        <v>37</v>
      </c>
      <c r="N245" s="200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185</v>
      </c>
      <c r="AT245" s="24" t="s">
        <v>156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583</v>
      </c>
    </row>
    <row r="246" s="10" customFormat="1" ht="29.88" customHeight="1">
      <c r="B246" s="232"/>
      <c r="C246" s="233"/>
      <c r="D246" s="234" t="s">
        <v>81</v>
      </c>
      <c r="E246" s="246" t="s">
        <v>1626</v>
      </c>
      <c r="F246" s="246" t="s">
        <v>1627</v>
      </c>
      <c r="G246" s="233"/>
      <c r="H246" s="233"/>
      <c r="I246" s="236"/>
      <c r="J246" s="247">
        <f>BK246</f>
        <v>0</v>
      </c>
      <c r="K246" s="233"/>
      <c r="L246" s="238"/>
      <c r="M246" s="239"/>
      <c r="N246" s="240"/>
      <c r="O246" s="240"/>
      <c r="P246" s="241">
        <f>SUM(P247:P249)</f>
        <v>0</v>
      </c>
      <c r="Q246" s="240"/>
      <c r="R246" s="241">
        <f>SUM(R247:R249)</f>
        <v>0</v>
      </c>
      <c r="S246" s="240"/>
      <c r="T246" s="242">
        <f>SUM(T247:T249)</f>
        <v>0</v>
      </c>
      <c r="AR246" s="243" t="s">
        <v>91</v>
      </c>
      <c r="AT246" s="244" t="s">
        <v>81</v>
      </c>
      <c r="AU246" s="244" t="s">
        <v>24</v>
      </c>
      <c r="AY246" s="243" t="s">
        <v>162</v>
      </c>
      <c r="BK246" s="245">
        <f>SUM(BK247:BK249)</f>
        <v>0</v>
      </c>
    </row>
    <row r="247" s="1" customFormat="1" ht="16.5" customHeight="1">
      <c r="B247" s="47"/>
      <c r="C247" s="192" t="s">
        <v>251</v>
      </c>
      <c r="D247" s="192" t="s">
        <v>156</v>
      </c>
      <c r="E247" s="193" t="s">
        <v>1628</v>
      </c>
      <c r="F247" s="194" t="s">
        <v>1629</v>
      </c>
      <c r="G247" s="195" t="s">
        <v>159</v>
      </c>
      <c r="H247" s="196">
        <v>16</v>
      </c>
      <c r="I247" s="197"/>
      <c r="J247" s="198">
        <f>ROUND(I247*H247,2)</f>
        <v>0</v>
      </c>
      <c r="K247" s="194" t="s">
        <v>397</v>
      </c>
      <c r="L247" s="73"/>
      <c r="M247" s="199" t="s">
        <v>37</v>
      </c>
      <c r="N247" s="200" t="s">
        <v>53</v>
      </c>
      <c r="O247" s="48"/>
      <c r="P247" s="201">
        <f>O247*H247</f>
        <v>0</v>
      </c>
      <c r="Q247" s="201">
        <v>0</v>
      </c>
      <c r="R247" s="201">
        <f>Q247*H247</f>
        <v>0</v>
      </c>
      <c r="S247" s="201">
        <v>0</v>
      </c>
      <c r="T247" s="202">
        <f>S247*H247</f>
        <v>0</v>
      </c>
      <c r="AR247" s="24" t="s">
        <v>185</v>
      </c>
      <c r="AT247" s="24" t="s">
        <v>156</v>
      </c>
      <c r="AU247" s="24" t="s">
        <v>91</v>
      </c>
      <c r="AY247" s="24" t="s">
        <v>162</v>
      </c>
      <c r="BE247" s="203">
        <f>IF(N247="základní",J247,0)</f>
        <v>0</v>
      </c>
      <c r="BF247" s="203">
        <f>IF(N247="snížená",J247,0)</f>
        <v>0</v>
      </c>
      <c r="BG247" s="203">
        <f>IF(N247="zákl. přenesená",J247,0)</f>
        <v>0</v>
      </c>
      <c r="BH247" s="203">
        <f>IF(N247="sníž. přenesená",J247,0)</f>
        <v>0</v>
      </c>
      <c r="BI247" s="203">
        <f>IF(N247="nulová",J247,0)</f>
        <v>0</v>
      </c>
      <c r="BJ247" s="24" t="s">
        <v>24</v>
      </c>
      <c r="BK247" s="203">
        <f>ROUND(I247*H247,2)</f>
        <v>0</v>
      </c>
      <c r="BL247" s="24" t="s">
        <v>185</v>
      </c>
      <c r="BM247" s="24" t="s">
        <v>348</v>
      </c>
    </row>
    <row r="248" s="1" customFormat="1" ht="16.5" customHeight="1">
      <c r="B248" s="47"/>
      <c r="C248" s="204" t="s">
        <v>349</v>
      </c>
      <c r="D248" s="204" t="s">
        <v>261</v>
      </c>
      <c r="E248" s="205" t="s">
        <v>1624</v>
      </c>
      <c r="F248" s="206" t="s">
        <v>1625</v>
      </c>
      <c r="G248" s="207" t="s">
        <v>159</v>
      </c>
      <c r="H248" s="208">
        <v>18.399999999999999</v>
      </c>
      <c r="I248" s="209"/>
      <c r="J248" s="210">
        <f>ROUND(I248*H248,2)</f>
        <v>0</v>
      </c>
      <c r="K248" s="206" t="s">
        <v>397</v>
      </c>
      <c r="L248" s="211"/>
      <c r="M248" s="212" t="s">
        <v>37</v>
      </c>
      <c r="N248" s="213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214</v>
      </c>
      <c r="AT248" s="24" t="s">
        <v>261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588</v>
      </c>
    </row>
    <row r="249" s="1" customFormat="1" ht="16.5" customHeight="1">
      <c r="B249" s="47"/>
      <c r="C249" s="192" t="s">
        <v>252</v>
      </c>
      <c r="D249" s="192" t="s">
        <v>156</v>
      </c>
      <c r="E249" s="193" t="s">
        <v>1630</v>
      </c>
      <c r="F249" s="194" t="s">
        <v>1631</v>
      </c>
      <c r="G249" s="195" t="s">
        <v>196</v>
      </c>
      <c r="H249" s="196">
        <v>0.012</v>
      </c>
      <c r="I249" s="197"/>
      <c r="J249" s="198">
        <f>ROUND(I249*H249,2)</f>
        <v>0</v>
      </c>
      <c r="K249" s="194" t="s">
        <v>397</v>
      </c>
      <c r="L249" s="73"/>
      <c r="M249" s="199" t="s">
        <v>37</v>
      </c>
      <c r="N249" s="200" t="s">
        <v>53</v>
      </c>
      <c r="O249" s="48"/>
      <c r="P249" s="201">
        <f>O249*H249</f>
        <v>0</v>
      </c>
      <c r="Q249" s="201">
        <v>0</v>
      </c>
      <c r="R249" s="201">
        <f>Q249*H249</f>
        <v>0</v>
      </c>
      <c r="S249" s="201">
        <v>0</v>
      </c>
      <c r="T249" s="202">
        <f>S249*H249</f>
        <v>0</v>
      </c>
      <c r="AR249" s="24" t="s">
        <v>185</v>
      </c>
      <c r="AT249" s="24" t="s">
        <v>156</v>
      </c>
      <c r="AU249" s="24" t="s">
        <v>91</v>
      </c>
      <c r="AY249" s="24" t="s">
        <v>162</v>
      </c>
      <c r="BE249" s="203">
        <f>IF(N249="základní",J249,0)</f>
        <v>0</v>
      </c>
      <c r="BF249" s="203">
        <f>IF(N249="snížená",J249,0)</f>
        <v>0</v>
      </c>
      <c r="BG249" s="203">
        <f>IF(N249="zákl. přenesená",J249,0)</f>
        <v>0</v>
      </c>
      <c r="BH249" s="203">
        <f>IF(N249="sníž. přenesená",J249,0)</f>
        <v>0</v>
      </c>
      <c r="BI249" s="203">
        <f>IF(N249="nulová",J249,0)</f>
        <v>0</v>
      </c>
      <c r="BJ249" s="24" t="s">
        <v>24</v>
      </c>
      <c r="BK249" s="203">
        <f>ROUND(I249*H249,2)</f>
        <v>0</v>
      </c>
      <c r="BL249" s="24" t="s">
        <v>185</v>
      </c>
      <c r="BM249" s="24" t="s">
        <v>591</v>
      </c>
    </row>
    <row r="250" s="10" customFormat="1" ht="29.88" customHeight="1">
      <c r="B250" s="232"/>
      <c r="C250" s="233"/>
      <c r="D250" s="234" t="s">
        <v>81</v>
      </c>
      <c r="E250" s="246" t="s">
        <v>813</v>
      </c>
      <c r="F250" s="246" t="s">
        <v>814</v>
      </c>
      <c r="G250" s="233"/>
      <c r="H250" s="233"/>
      <c r="I250" s="236"/>
      <c r="J250" s="247">
        <f>BK250</f>
        <v>0</v>
      </c>
      <c r="K250" s="233"/>
      <c r="L250" s="238"/>
      <c r="M250" s="239"/>
      <c r="N250" s="240"/>
      <c r="O250" s="240"/>
      <c r="P250" s="241">
        <f>SUM(P251:P274)</f>
        <v>0</v>
      </c>
      <c r="Q250" s="240"/>
      <c r="R250" s="241">
        <f>SUM(R251:R274)</f>
        <v>0</v>
      </c>
      <c r="S250" s="240"/>
      <c r="T250" s="242">
        <f>SUM(T251:T274)</f>
        <v>0</v>
      </c>
      <c r="AR250" s="243" t="s">
        <v>91</v>
      </c>
      <c r="AT250" s="244" t="s">
        <v>81</v>
      </c>
      <c r="AU250" s="244" t="s">
        <v>24</v>
      </c>
      <c r="AY250" s="243" t="s">
        <v>162</v>
      </c>
      <c r="BK250" s="245">
        <f>SUM(BK251:BK274)</f>
        <v>0</v>
      </c>
    </row>
    <row r="251" s="1" customFormat="1" ht="25.5" customHeight="1">
      <c r="B251" s="47"/>
      <c r="C251" s="192" t="s">
        <v>356</v>
      </c>
      <c r="D251" s="192" t="s">
        <v>156</v>
      </c>
      <c r="E251" s="193" t="s">
        <v>1632</v>
      </c>
      <c r="F251" s="194" t="s">
        <v>1633</v>
      </c>
      <c r="G251" s="195" t="s">
        <v>171</v>
      </c>
      <c r="H251" s="196">
        <v>1.0629999999999999</v>
      </c>
      <c r="I251" s="197"/>
      <c r="J251" s="198">
        <f>ROUND(I251*H251,2)</f>
        <v>0</v>
      </c>
      <c r="K251" s="194" t="s">
        <v>397</v>
      </c>
      <c r="L251" s="73"/>
      <c r="M251" s="199" t="s">
        <v>37</v>
      </c>
      <c r="N251" s="200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185</v>
      </c>
      <c r="AT251" s="24" t="s">
        <v>156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185</v>
      </c>
      <c r="BM251" s="24" t="s">
        <v>359</v>
      </c>
    </row>
    <row r="252" s="11" customFormat="1">
      <c r="B252" s="248"/>
      <c r="C252" s="249"/>
      <c r="D252" s="250" t="s">
        <v>398</v>
      </c>
      <c r="E252" s="251" t="s">
        <v>37</v>
      </c>
      <c r="F252" s="252" t="s">
        <v>1634</v>
      </c>
      <c r="G252" s="249"/>
      <c r="H252" s="253">
        <v>1.0629999999999999</v>
      </c>
      <c r="I252" s="254"/>
      <c r="J252" s="249"/>
      <c r="K252" s="249"/>
      <c r="L252" s="255"/>
      <c r="M252" s="256"/>
      <c r="N252" s="257"/>
      <c r="O252" s="257"/>
      <c r="P252" s="257"/>
      <c r="Q252" s="257"/>
      <c r="R252" s="257"/>
      <c r="S252" s="257"/>
      <c r="T252" s="258"/>
      <c r="AT252" s="259" t="s">
        <v>398</v>
      </c>
      <c r="AU252" s="259" t="s">
        <v>91</v>
      </c>
      <c r="AV252" s="11" t="s">
        <v>91</v>
      </c>
      <c r="AW252" s="11" t="s">
        <v>45</v>
      </c>
      <c r="AX252" s="11" t="s">
        <v>82</v>
      </c>
      <c r="AY252" s="259" t="s">
        <v>162</v>
      </c>
    </row>
    <row r="253" s="12" customFormat="1">
      <c r="B253" s="260"/>
      <c r="C253" s="261"/>
      <c r="D253" s="250" t="s">
        <v>398</v>
      </c>
      <c r="E253" s="262" t="s">
        <v>37</v>
      </c>
      <c r="F253" s="263" t="s">
        <v>401</v>
      </c>
      <c r="G253" s="261"/>
      <c r="H253" s="264">
        <v>1.0629999999999999</v>
      </c>
      <c r="I253" s="265"/>
      <c r="J253" s="261"/>
      <c r="K253" s="261"/>
      <c r="L253" s="266"/>
      <c r="M253" s="267"/>
      <c r="N253" s="268"/>
      <c r="O253" s="268"/>
      <c r="P253" s="268"/>
      <c r="Q253" s="268"/>
      <c r="R253" s="268"/>
      <c r="S253" s="268"/>
      <c r="T253" s="269"/>
      <c r="AT253" s="270" t="s">
        <v>398</v>
      </c>
      <c r="AU253" s="270" t="s">
        <v>91</v>
      </c>
      <c r="AV253" s="12" t="s">
        <v>161</v>
      </c>
      <c r="AW253" s="12" t="s">
        <v>45</v>
      </c>
      <c r="AX253" s="12" t="s">
        <v>24</v>
      </c>
      <c r="AY253" s="270" t="s">
        <v>162</v>
      </c>
    </row>
    <row r="254" s="1" customFormat="1" ht="16.5" customHeight="1">
      <c r="B254" s="47"/>
      <c r="C254" s="192" t="s">
        <v>256</v>
      </c>
      <c r="D254" s="192" t="s">
        <v>156</v>
      </c>
      <c r="E254" s="193" t="s">
        <v>1463</v>
      </c>
      <c r="F254" s="194" t="s">
        <v>1464</v>
      </c>
      <c r="G254" s="195" t="s">
        <v>344</v>
      </c>
      <c r="H254" s="196">
        <v>18</v>
      </c>
      <c r="I254" s="197"/>
      <c r="J254" s="198">
        <f>ROUND(I254*H254,2)</f>
        <v>0</v>
      </c>
      <c r="K254" s="194" t="s">
        <v>397</v>
      </c>
      <c r="L254" s="73"/>
      <c r="M254" s="199" t="s">
        <v>37</v>
      </c>
      <c r="N254" s="200" t="s">
        <v>53</v>
      </c>
      <c r="O254" s="48"/>
      <c r="P254" s="201">
        <f>O254*H254</f>
        <v>0</v>
      </c>
      <c r="Q254" s="201">
        <v>0</v>
      </c>
      <c r="R254" s="201">
        <f>Q254*H254</f>
        <v>0</v>
      </c>
      <c r="S254" s="201">
        <v>0</v>
      </c>
      <c r="T254" s="202">
        <f>S254*H254</f>
        <v>0</v>
      </c>
      <c r="AR254" s="24" t="s">
        <v>185</v>
      </c>
      <c r="AT254" s="24" t="s">
        <v>156</v>
      </c>
      <c r="AU254" s="24" t="s">
        <v>91</v>
      </c>
      <c r="AY254" s="24" t="s">
        <v>162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24</v>
      </c>
      <c r="BK254" s="203">
        <f>ROUND(I254*H254,2)</f>
        <v>0</v>
      </c>
      <c r="BL254" s="24" t="s">
        <v>185</v>
      </c>
      <c r="BM254" s="24" t="s">
        <v>362</v>
      </c>
    </row>
    <row r="255" s="1" customFormat="1" ht="16.5" customHeight="1">
      <c r="B255" s="47"/>
      <c r="C255" s="204" t="s">
        <v>363</v>
      </c>
      <c r="D255" s="204" t="s">
        <v>261</v>
      </c>
      <c r="E255" s="205" t="s">
        <v>1635</v>
      </c>
      <c r="F255" s="206" t="s">
        <v>1636</v>
      </c>
      <c r="G255" s="207" t="s">
        <v>1469</v>
      </c>
      <c r="H255" s="208">
        <v>18</v>
      </c>
      <c r="I255" s="209"/>
      <c r="J255" s="210">
        <f>ROUND(I255*H255,2)</f>
        <v>0</v>
      </c>
      <c r="K255" s="206" t="s">
        <v>397</v>
      </c>
      <c r="L255" s="211"/>
      <c r="M255" s="212" t="s">
        <v>37</v>
      </c>
      <c r="N255" s="213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214</v>
      </c>
      <c r="AT255" s="24" t="s">
        <v>261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185</v>
      </c>
      <c r="BM255" s="24" t="s">
        <v>602</v>
      </c>
    </row>
    <row r="256" s="1" customFormat="1" ht="25.5" customHeight="1">
      <c r="B256" s="47"/>
      <c r="C256" s="192" t="s">
        <v>259</v>
      </c>
      <c r="D256" s="192" t="s">
        <v>156</v>
      </c>
      <c r="E256" s="193" t="s">
        <v>1472</v>
      </c>
      <c r="F256" s="194" t="s">
        <v>1473</v>
      </c>
      <c r="G256" s="195" t="s">
        <v>207</v>
      </c>
      <c r="H256" s="196">
        <v>1.6000000000000001</v>
      </c>
      <c r="I256" s="197"/>
      <c r="J256" s="198">
        <f>ROUND(I256*H256,2)</f>
        <v>0</v>
      </c>
      <c r="K256" s="194" t="s">
        <v>397</v>
      </c>
      <c r="L256" s="73"/>
      <c r="M256" s="199" t="s">
        <v>37</v>
      </c>
      <c r="N256" s="200" t="s">
        <v>53</v>
      </c>
      <c r="O256" s="48"/>
      <c r="P256" s="201">
        <f>O256*H256</f>
        <v>0</v>
      </c>
      <c r="Q256" s="201">
        <v>0</v>
      </c>
      <c r="R256" s="201">
        <f>Q256*H256</f>
        <v>0</v>
      </c>
      <c r="S256" s="201">
        <v>0</v>
      </c>
      <c r="T256" s="202">
        <f>S256*H256</f>
        <v>0</v>
      </c>
      <c r="AR256" s="24" t="s">
        <v>185</v>
      </c>
      <c r="AT256" s="24" t="s">
        <v>156</v>
      </c>
      <c r="AU256" s="24" t="s">
        <v>91</v>
      </c>
      <c r="AY256" s="24" t="s">
        <v>162</v>
      </c>
      <c r="BE256" s="203">
        <f>IF(N256="základní",J256,0)</f>
        <v>0</v>
      </c>
      <c r="BF256" s="203">
        <f>IF(N256="snížená",J256,0)</f>
        <v>0</v>
      </c>
      <c r="BG256" s="203">
        <f>IF(N256="zákl. přenesená",J256,0)</f>
        <v>0</v>
      </c>
      <c r="BH256" s="203">
        <f>IF(N256="sníž. přenesená",J256,0)</f>
        <v>0</v>
      </c>
      <c r="BI256" s="203">
        <f>IF(N256="nulová",J256,0)</f>
        <v>0</v>
      </c>
      <c r="BJ256" s="24" t="s">
        <v>24</v>
      </c>
      <c r="BK256" s="203">
        <f>ROUND(I256*H256,2)</f>
        <v>0</v>
      </c>
      <c r="BL256" s="24" t="s">
        <v>185</v>
      </c>
      <c r="BM256" s="24" t="s">
        <v>607</v>
      </c>
    </row>
    <row r="257" s="13" customFormat="1">
      <c r="B257" s="271"/>
      <c r="C257" s="272"/>
      <c r="D257" s="250" t="s">
        <v>398</v>
      </c>
      <c r="E257" s="273" t="s">
        <v>37</v>
      </c>
      <c r="F257" s="274" t="s">
        <v>1637</v>
      </c>
      <c r="G257" s="272"/>
      <c r="H257" s="273" t="s">
        <v>37</v>
      </c>
      <c r="I257" s="275"/>
      <c r="J257" s="272"/>
      <c r="K257" s="272"/>
      <c r="L257" s="276"/>
      <c r="M257" s="277"/>
      <c r="N257" s="278"/>
      <c r="O257" s="278"/>
      <c r="P257" s="278"/>
      <c r="Q257" s="278"/>
      <c r="R257" s="278"/>
      <c r="S257" s="278"/>
      <c r="T257" s="279"/>
      <c r="AT257" s="280" t="s">
        <v>398</v>
      </c>
      <c r="AU257" s="280" t="s">
        <v>91</v>
      </c>
      <c r="AV257" s="13" t="s">
        <v>24</v>
      </c>
      <c r="AW257" s="13" t="s">
        <v>45</v>
      </c>
      <c r="AX257" s="13" t="s">
        <v>82</v>
      </c>
      <c r="AY257" s="280" t="s">
        <v>162</v>
      </c>
    </row>
    <row r="258" s="11" customFormat="1">
      <c r="B258" s="248"/>
      <c r="C258" s="249"/>
      <c r="D258" s="250" t="s">
        <v>398</v>
      </c>
      <c r="E258" s="251" t="s">
        <v>37</v>
      </c>
      <c r="F258" s="252" t="s">
        <v>1638</v>
      </c>
      <c r="G258" s="249"/>
      <c r="H258" s="253">
        <v>1.6000000000000001</v>
      </c>
      <c r="I258" s="254"/>
      <c r="J258" s="249"/>
      <c r="K258" s="249"/>
      <c r="L258" s="255"/>
      <c r="M258" s="256"/>
      <c r="N258" s="257"/>
      <c r="O258" s="257"/>
      <c r="P258" s="257"/>
      <c r="Q258" s="257"/>
      <c r="R258" s="257"/>
      <c r="S258" s="257"/>
      <c r="T258" s="258"/>
      <c r="AT258" s="259" t="s">
        <v>398</v>
      </c>
      <c r="AU258" s="259" t="s">
        <v>91</v>
      </c>
      <c r="AV258" s="11" t="s">
        <v>91</v>
      </c>
      <c r="AW258" s="11" t="s">
        <v>45</v>
      </c>
      <c r="AX258" s="11" t="s">
        <v>82</v>
      </c>
      <c r="AY258" s="259" t="s">
        <v>162</v>
      </c>
    </row>
    <row r="259" s="12" customFormat="1">
      <c r="B259" s="260"/>
      <c r="C259" s="261"/>
      <c r="D259" s="250" t="s">
        <v>398</v>
      </c>
      <c r="E259" s="262" t="s">
        <v>37</v>
      </c>
      <c r="F259" s="263" t="s">
        <v>401</v>
      </c>
      <c r="G259" s="261"/>
      <c r="H259" s="264">
        <v>1.6000000000000001</v>
      </c>
      <c r="I259" s="265"/>
      <c r="J259" s="261"/>
      <c r="K259" s="261"/>
      <c r="L259" s="266"/>
      <c r="M259" s="267"/>
      <c r="N259" s="268"/>
      <c r="O259" s="268"/>
      <c r="P259" s="268"/>
      <c r="Q259" s="268"/>
      <c r="R259" s="268"/>
      <c r="S259" s="268"/>
      <c r="T259" s="269"/>
      <c r="AT259" s="270" t="s">
        <v>398</v>
      </c>
      <c r="AU259" s="270" t="s">
        <v>91</v>
      </c>
      <c r="AV259" s="12" t="s">
        <v>161</v>
      </c>
      <c r="AW259" s="12" t="s">
        <v>45</v>
      </c>
      <c r="AX259" s="12" t="s">
        <v>24</v>
      </c>
      <c r="AY259" s="270" t="s">
        <v>162</v>
      </c>
    </row>
    <row r="260" s="1" customFormat="1" ht="25.5" customHeight="1">
      <c r="B260" s="47"/>
      <c r="C260" s="192" t="s">
        <v>609</v>
      </c>
      <c r="D260" s="192" t="s">
        <v>156</v>
      </c>
      <c r="E260" s="193" t="s">
        <v>1476</v>
      </c>
      <c r="F260" s="194" t="s">
        <v>1477</v>
      </c>
      <c r="G260" s="195" t="s">
        <v>207</v>
      </c>
      <c r="H260" s="196">
        <v>39</v>
      </c>
      <c r="I260" s="197"/>
      <c r="J260" s="198">
        <f>ROUND(I260*H260,2)</f>
        <v>0</v>
      </c>
      <c r="K260" s="194" t="s">
        <v>397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367</v>
      </c>
    </row>
    <row r="261" s="13" customFormat="1">
      <c r="B261" s="271"/>
      <c r="C261" s="272"/>
      <c r="D261" s="250" t="s">
        <v>398</v>
      </c>
      <c r="E261" s="273" t="s">
        <v>37</v>
      </c>
      <c r="F261" s="274" t="s">
        <v>1639</v>
      </c>
      <c r="G261" s="272"/>
      <c r="H261" s="273" t="s">
        <v>37</v>
      </c>
      <c r="I261" s="275"/>
      <c r="J261" s="272"/>
      <c r="K261" s="272"/>
      <c r="L261" s="276"/>
      <c r="M261" s="277"/>
      <c r="N261" s="278"/>
      <c r="O261" s="278"/>
      <c r="P261" s="278"/>
      <c r="Q261" s="278"/>
      <c r="R261" s="278"/>
      <c r="S261" s="278"/>
      <c r="T261" s="279"/>
      <c r="AT261" s="280" t="s">
        <v>398</v>
      </c>
      <c r="AU261" s="280" t="s">
        <v>91</v>
      </c>
      <c r="AV261" s="13" t="s">
        <v>24</v>
      </c>
      <c r="AW261" s="13" t="s">
        <v>45</v>
      </c>
      <c r="AX261" s="13" t="s">
        <v>82</v>
      </c>
      <c r="AY261" s="280" t="s">
        <v>162</v>
      </c>
    </row>
    <row r="262" s="11" customFormat="1">
      <c r="B262" s="248"/>
      <c r="C262" s="249"/>
      <c r="D262" s="250" t="s">
        <v>398</v>
      </c>
      <c r="E262" s="251" t="s">
        <v>37</v>
      </c>
      <c r="F262" s="252" t="s">
        <v>1640</v>
      </c>
      <c r="G262" s="249"/>
      <c r="H262" s="253">
        <v>13.4</v>
      </c>
      <c r="I262" s="254"/>
      <c r="J262" s="249"/>
      <c r="K262" s="249"/>
      <c r="L262" s="255"/>
      <c r="M262" s="256"/>
      <c r="N262" s="257"/>
      <c r="O262" s="257"/>
      <c r="P262" s="257"/>
      <c r="Q262" s="257"/>
      <c r="R262" s="257"/>
      <c r="S262" s="257"/>
      <c r="T262" s="258"/>
      <c r="AT262" s="259" t="s">
        <v>398</v>
      </c>
      <c r="AU262" s="259" t="s">
        <v>91</v>
      </c>
      <c r="AV262" s="11" t="s">
        <v>91</v>
      </c>
      <c r="AW262" s="11" t="s">
        <v>45</v>
      </c>
      <c r="AX262" s="11" t="s">
        <v>82</v>
      </c>
      <c r="AY262" s="259" t="s">
        <v>162</v>
      </c>
    </row>
    <row r="263" s="13" customFormat="1">
      <c r="B263" s="271"/>
      <c r="C263" s="272"/>
      <c r="D263" s="250" t="s">
        <v>398</v>
      </c>
      <c r="E263" s="273" t="s">
        <v>37</v>
      </c>
      <c r="F263" s="274" t="s">
        <v>1641</v>
      </c>
      <c r="G263" s="272"/>
      <c r="H263" s="273" t="s">
        <v>37</v>
      </c>
      <c r="I263" s="275"/>
      <c r="J263" s="272"/>
      <c r="K263" s="272"/>
      <c r="L263" s="276"/>
      <c r="M263" s="277"/>
      <c r="N263" s="278"/>
      <c r="O263" s="278"/>
      <c r="P263" s="278"/>
      <c r="Q263" s="278"/>
      <c r="R263" s="278"/>
      <c r="S263" s="278"/>
      <c r="T263" s="279"/>
      <c r="AT263" s="280" t="s">
        <v>398</v>
      </c>
      <c r="AU263" s="280" t="s">
        <v>91</v>
      </c>
      <c r="AV263" s="13" t="s">
        <v>24</v>
      </c>
      <c r="AW263" s="13" t="s">
        <v>45</v>
      </c>
      <c r="AX263" s="13" t="s">
        <v>82</v>
      </c>
      <c r="AY263" s="280" t="s">
        <v>162</v>
      </c>
    </row>
    <row r="264" s="11" customFormat="1">
      <c r="B264" s="248"/>
      <c r="C264" s="249"/>
      <c r="D264" s="250" t="s">
        <v>398</v>
      </c>
      <c r="E264" s="251" t="s">
        <v>37</v>
      </c>
      <c r="F264" s="252" t="s">
        <v>1642</v>
      </c>
      <c r="G264" s="249"/>
      <c r="H264" s="253">
        <v>3.6000000000000001</v>
      </c>
      <c r="I264" s="254"/>
      <c r="J264" s="249"/>
      <c r="K264" s="249"/>
      <c r="L264" s="255"/>
      <c r="M264" s="256"/>
      <c r="N264" s="257"/>
      <c r="O264" s="257"/>
      <c r="P264" s="257"/>
      <c r="Q264" s="257"/>
      <c r="R264" s="257"/>
      <c r="S264" s="257"/>
      <c r="T264" s="258"/>
      <c r="AT264" s="259" t="s">
        <v>398</v>
      </c>
      <c r="AU264" s="259" t="s">
        <v>91</v>
      </c>
      <c r="AV264" s="11" t="s">
        <v>91</v>
      </c>
      <c r="AW264" s="11" t="s">
        <v>45</v>
      </c>
      <c r="AX264" s="11" t="s">
        <v>82</v>
      </c>
      <c r="AY264" s="259" t="s">
        <v>162</v>
      </c>
    </row>
    <row r="265" s="13" customFormat="1">
      <c r="B265" s="271"/>
      <c r="C265" s="272"/>
      <c r="D265" s="250" t="s">
        <v>398</v>
      </c>
      <c r="E265" s="273" t="s">
        <v>37</v>
      </c>
      <c r="F265" s="274" t="s">
        <v>1643</v>
      </c>
      <c r="G265" s="272"/>
      <c r="H265" s="273" t="s">
        <v>37</v>
      </c>
      <c r="I265" s="275"/>
      <c r="J265" s="272"/>
      <c r="K265" s="272"/>
      <c r="L265" s="276"/>
      <c r="M265" s="277"/>
      <c r="N265" s="278"/>
      <c r="O265" s="278"/>
      <c r="P265" s="278"/>
      <c r="Q265" s="278"/>
      <c r="R265" s="278"/>
      <c r="S265" s="278"/>
      <c r="T265" s="279"/>
      <c r="AT265" s="280" t="s">
        <v>398</v>
      </c>
      <c r="AU265" s="280" t="s">
        <v>91</v>
      </c>
      <c r="AV265" s="13" t="s">
        <v>24</v>
      </c>
      <c r="AW265" s="13" t="s">
        <v>45</v>
      </c>
      <c r="AX265" s="13" t="s">
        <v>82</v>
      </c>
      <c r="AY265" s="280" t="s">
        <v>162</v>
      </c>
    </row>
    <row r="266" s="11" customFormat="1">
      <c r="B266" s="248"/>
      <c r="C266" s="249"/>
      <c r="D266" s="250" t="s">
        <v>398</v>
      </c>
      <c r="E266" s="251" t="s">
        <v>37</v>
      </c>
      <c r="F266" s="252" t="s">
        <v>1644</v>
      </c>
      <c r="G266" s="249"/>
      <c r="H266" s="253">
        <v>22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398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398</v>
      </c>
      <c r="E267" s="262" t="s">
        <v>37</v>
      </c>
      <c r="F267" s="263" t="s">
        <v>401</v>
      </c>
      <c r="G267" s="261"/>
      <c r="H267" s="264">
        <v>39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398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25.5" customHeight="1">
      <c r="B268" s="47"/>
      <c r="C268" s="204" t="s">
        <v>518</v>
      </c>
      <c r="D268" s="204" t="s">
        <v>261</v>
      </c>
      <c r="E268" s="205" t="s">
        <v>1492</v>
      </c>
      <c r="F268" s="206" t="s">
        <v>1645</v>
      </c>
      <c r="G268" s="207" t="s">
        <v>171</v>
      </c>
      <c r="H268" s="208">
        <v>0.64500000000000002</v>
      </c>
      <c r="I268" s="209"/>
      <c r="J268" s="210">
        <f>ROUND(I268*H268,2)</f>
        <v>0</v>
      </c>
      <c r="K268" s="206" t="s">
        <v>397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214</v>
      </c>
      <c r="AT268" s="24" t="s">
        <v>261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615</v>
      </c>
    </row>
    <row r="269" s="1" customFormat="1" ht="25.5" customHeight="1">
      <c r="B269" s="47"/>
      <c r="C269" s="192" t="s">
        <v>618</v>
      </c>
      <c r="D269" s="192" t="s">
        <v>156</v>
      </c>
      <c r="E269" s="193" t="s">
        <v>1494</v>
      </c>
      <c r="F269" s="194" t="s">
        <v>1495</v>
      </c>
      <c r="G269" s="195" t="s">
        <v>159</v>
      </c>
      <c r="H269" s="196">
        <v>15.84</v>
      </c>
      <c r="I269" s="197"/>
      <c r="J269" s="198">
        <f>ROUND(I269*H269,2)</f>
        <v>0</v>
      </c>
      <c r="K269" s="194" t="s">
        <v>397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621</v>
      </c>
    </row>
    <row r="270" s="11" customFormat="1">
      <c r="B270" s="248"/>
      <c r="C270" s="249"/>
      <c r="D270" s="250" t="s">
        <v>398</v>
      </c>
      <c r="E270" s="251" t="s">
        <v>37</v>
      </c>
      <c r="F270" s="252" t="s">
        <v>1646</v>
      </c>
      <c r="G270" s="249"/>
      <c r="H270" s="253">
        <v>15.84</v>
      </c>
      <c r="I270" s="254"/>
      <c r="J270" s="249"/>
      <c r="K270" s="249"/>
      <c r="L270" s="255"/>
      <c r="M270" s="256"/>
      <c r="N270" s="257"/>
      <c r="O270" s="257"/>
      <c r="P270" s="257"/>
      <c r="Q270" s="257"/>
      <c r="R270" s="257"/>
      <c r="S270" s="257"/>
      <c r="T270" s="258"/>
      <c r="AT270" s="259" t="s">
        <v>398</v>
      </c>
      <c r="AU270" s="259" t="s">
        <v>91</v>
      </c>
      <c r="AV270" s="11" t="s">
        <v>91</v>
      </c>
      <c r="AW270" s="11" t="s">
        <v>45</v>
      </c>
      <c r="AX270" s="11" t="s">
        <v>82</v>
      </c>
      <c r="AY270" s="259" t="s">
        <v>162</v>
      </c>
    </row>
    <row r="271" s="12" customFormat="1">
      <c r="B271" s="260"/>
      <c r="C271" s="261"/>
      <c r="D271" s="250" t="s">
        <v>398</v>
      </c>
      <c r="E271" s="262" t="s">
        <v>37</v>
      </c>
      <c r="F271" s="263" t="s">
        <v>401</v>
      </c>
      <c r="G271" s="261"/>
      <c r="H271" s="264">
        <v>15.84</v>
      </c>
      <c r="I271" s="265"/>
      <c r="J271" s="261"/>
      <c r="K271" s="261"/>
      <c r="L271" s="266"/>
      <c r="M271" s="267"/>
      <c r="N271" s="268"/>
      <c r="O271" s="268"/>
      <c r="P271" s="268"/>
      <c r="Q271" s="268"/>
      <c r="R271" s="268"/>
      <c r="S271" s="268"/>
      <c r="T271" s="269"/>
      <c r="AT271" s="270" t="s">
        <v>398</v>
      </c>
      <c r="AU271" s="270" t="s">
        <v>91</v>
      </c>
      <c r="AV271" s="12" t="s">
        <v>161</v>
      </c>
      <c r="AW271" s="12" t="s">
        <v>45</v>
      </c>
      <c r="AX271" s="12" t="s">
        <v>24</v>
      </c>
      <c r="AY271" s="270" t="s">
        <v>162</v>
      </c>
    </row>
    <row r="272" s="1" customFormat="1" ht="16.5" customHeight="1">
      <c r="B272" s="47"/>
      <c r="C272" s="204" t="s">
        <v>267</v>
      </c>
      <c r="D272" s="204" t="s">
        <v>261</v>
      </c>
      <c r="E272" s="205" t="s">
        <v>1497</v>
      </c>
      <c r="F272" s="206" t="s">
        <v>1498</v>
      </c>
      <c r="G272" s="207" t="s">
        <v>171</v>
      </c>
      <c r="H272" s="208">
        <v>0.41799999999999998</v>
      </c>
      <c r="I272" s="209"/>
      <c r="J272" s="210">
        <f>ROUND(I272*H272,2)</f>
        <v>0</v>
      </c>
      <c r="K272" s="206" t="s">
        <v>397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214</v>
      </c>
      <c r="AT272" s="24" t="s">
        <v>261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625</v>
      </c>
    </row>
    <row r="273" s="1" customFormat="1" ht="16.5" customHeight="1">
      <c r="B273" s="47"/>
      <c r="C273" s="192" t="s">
        <v>627</v>
      </c>
      <c r="D273" s="192" t="s">
        <v>156</v>
      </c>
      <c r="E273" s="193" t="s">
        <v>1499</v>
      </c>
      <c r="F273" s="194" t="s">
        <v>1500</v>
      </c>
      <c r="G273" s="195" t="s">
        <v>171</v>
      </c>
      <c r="H273" s="196">
        <v>0.94999999999999996</v>
      </c>
      <c r="I273" s="197"/>
      <c r="J273" s="198">
        <f>ROUND(I273*H273,2)</f>
        <v>0</v>
      </c>
      <c r="K273" s="194" t="s">
        <v>397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630</v>
      </c>
    </row>
    <row r="274" s="1" customFormat="1" ht="16.5" customHeight="1">
      <c r="B274" s="47"/>
      <c r="C274" s="192" t="s">
        <v>271</v>
      </c>
      <c r="D274" s="192" t="s">
        <v>156</v>
      </c>
      <c r="E274" s="193" t="s">
        <v>1647</v>
      </c>
      <c r="F274" s="194" t="s">
        <v>1648</v>
      </c>
      <c r="G274" s="195" t="s">
        <v>196</v>
      </c>
      <c r="H274" s="196">
        <v>0.65700000000000003</v>
      </c>
      <c r="I274" s="197"/>
      <c r="J274" s="198">
        <f>ROUND(I274*H274,2)</f>
        <v>0</v>
      </c>
      <c r="K274" s="194" t="s">
        <v>397</v>
      </c>
      <c r="L274" s="73"/>
      <c r="M274" s="199" t="s">
        <v>37</v>
      </c>
      <c r="N274" s="200" t="s">
        <v>53</v>
      </c>
      <c r="O274" s="48"/>
      <c r="P274" s="201">
        <f>O274*H274</f>
        <v>0</v>
      </c>
      <c r="Q274" s="201">
        <v>0</v>
      </c>
      <c r="R274" s="201">
        <f>Q274*H274</f>
        <v>0</v>
      </c>
      <c r="S274" s="201">
        <v>0</v>
      </c>
      <c r="T274" s="202">
        <f>S274*H274</f>
        <v>0</v>
      </c>
      <c r="AR274" s="24" t="s">
        <v>185</v>
      </c>
      <c r="AT274" s="24" t="s">
        <v>156</v>
      </c>
      <c r="AU274" s="24" t="s">
        <v>91</v>
      </c>
      <c r="AY274" s="24" t="s">
        <v>162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24</v>
      </c>
      <c r="BK274" s="203">
        <f>ROUND(I274*H274,2)</f>
        <v>0</v>
      </c>
      <c r="BL274" s="24" t="s">
        <v>185</v>
      </c>
      <c r="BM274" s="24" t="s">
        <v>635</v>
      </c>
    </row>
    <row r="275" s="10" customFormat="1" ht="29.88" customHeight="1">
      <c r="B275" s="232"/>
      <c r="C275" s="233"/>
      <c r="D275" s="234" t="s">
        <v>81</v>
      </c>
      <c r="E275" s="246" t="s">
        <v>1530</v>
      </c>
      <c r="F275" s="246" t="s">
        <v>1531</v>
      </c>
      <c r="G275" s="233"/>
      <c r="H275" s="233"/>
      <c r="I275" s="236"/>
      <c r="J275" s="247">
        <f>BK275</f>
        <v>0</v>
      </c>
      <c r="K275" s="233"/>
      <c r="L275" s="238"/>
      <c r="M275" s="239"/>
      <c r="N275" s="240"/>
      <c r="O275" s="240"/>
      <c r="P275" s="241">
        <f>P276+SUM(P277:P287)</f>
        <v>0</v>
      </c>
      <c r="Q275" s="240"/>
      <c r="R275" s="241">
        <f>R276+SUM(R277:R287)</f>
        <v>0</v>
      </c>
      <c r="S275" s="240"/>
      <c r="T275" s="242">
        <f>T276+SUM(T277:T287)</f>
        <v>0</v>
      </c>
      <c r="AR275" s="243" t="s">
        <v>91</v>
      </c>
      <c r="AT275" s="244" t="s">
        <v>81</v>
      </c>
      <c r="AU275" s="244" t="s">
        <v>24</v>
      </c>
      <c r="AY275" s="243" t="s">
        <v>162</v>
      </c>
      <c r="BK275" s="245">
        <f>BK276+SUM(BK277:BK287)</f>
        <v>0</v>
      </c>
    </row>
    <row r="276" s="1" customFormat="1" ht="16.5" customHeight="1">
      <c r="B276" s="47"/>
      <c r="C276" s="192" t="s">
        <v>637</v>
      </c>
      <c r="D276" s="192" t="s">
        <v>156</v>
      </c>
      <c r="E276" s="193" t="s">
        <v>1649</v>
      </c>
      <c r="F276" s="194" t="s">
        <v>1650</v>
      </c>
      <c r="G276" s="195" t="s">
        <v>344</v>
      </c>
      <c r="H276" s="196">
        <v>1</v>
      </c>
      <c r="I276" s="197"/>
      <c r="J276" s="198">
        <f>ROUND(I276*H276,2)</f>
        <v>0</v>
      </c>
      <c r="K276" s="194" t="s">
        <v>397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640</v>
      </c>
    </row>
    <row r="277" s="1" customFormat="1" ht="16.5" customHeight="1">
      <c r="B277" s="47"/>
      <c r="C277" s="204" t="s">
        <v>531</v>
      </c>
      <c r="D277" s="204" t="s">
        <v>261</v>
      </c>
      <c r="E277" s="205" t="s">
        <v>1651</v>
      </c>
      <c r="F277" s="206" t="s">
        <v>1652</v>
      </c>
      <c r="G277" s="207" t="s">
        <v>344</v>
      </c>
      <c r="H277" s="208">
        <v>1</v>
      </c>
      <c r="I277" s="209"/>
      <c r="J277" s="210">
        <f>ROUND(I277*H277,2)</f>
        <v>0</v>
      </c>
      <c r="K277" s="206" t="s">
        <v>397</v>
      </c>
      <c r="L277" s="211"/>
      <c r="M277" s="212" t="s">
        <v>37</v>
      </c>
      <c r="N277" s="213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214</v>
      </c>
      <c r="AT277" s="24" t="s">
        <v>261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644</v>
      </c>
    </row>
    <row r="278" s="1" customFormat="1" ht="16.5" customHeight="1">
      <c r="B278" s="47"/>
      <c r="C278" s="192" t="s">
        <v>646</v>
      </c>
      <c r="D278" s="192" t="s">
        <v>156</v>
      </c>
      <c r="E278" s="193" t="s">
        <v>1653</v>
      </c>
      <c r="F278" s="194" t="s">
        <v>1654</v>
      </c>
      <c r="G278" s="195" t="s">
        <v>207</v>
      </c>
      <c r="H278" s="196">
        <v>11.5</v>
      </c>
      <c r="I278" s="197"/>
      <c r="J278" s="198">
        <f>ROUND(I278*H278,2)</f>
        <v>0</v>
      </c>
      <c r="K278" s="194" t="s">
        <v>397</v>
      </c>
      <c r="L278" s="73"/>
      <c r="M278" s="199" t="s">
        <v>37</v>
      </c>
      <c r="N278" s="200" t="s">
        <v>53</v>
      </c>
      <c r="O278" s="48"/>
      <c r="P278" s="201">
        <f>O278*H278</f>
        <v>0</v>
      </c>
      <c r="Q278" s="201">
        <v>0</v>
      </c>
      <c r="R278" s="201">
        <f>Q278*H278</f>
        <v>0</v>
      </c>
      <c r="S278" s="201">
        <v>0</v>
      </c>
      <c r="T278" s="202">
        <f>S278*H278</f>
        <v>0</v>
      </c>
      <c r="AR278" s="24" t="s">
        <v>185</v>
      </c>
      <c r="AT278" s="24" t="s">
        <v>156</v>
      </c>
      <c r="AU278" s="24" t="s">
        <v>91</v>
      </c>
      <c r="AY278" s="24" t="s">
        <v>162</v>
      </c>
      <c r="BE278" s="203">
        <f>IF(N278="základní",J278,0)</f>
        <v>0</v>
      </c>
      <c r="BF278" s="203">
        <f>IF(N278="snížená",J278,0)</f>
        <v>0</v>
      </c>
      <c r="BG278" s="203">
        <f>IF(N278="zákl. přenesená",J278,0)</f>
        <v>0</v>
      </c>
      <c r="BH278" s="203">
        <f>IF(N278="sníž. přenesená",J278,0)</f>
        <v>0</v>
      </c>
      <c r="BI278" s="203">
        <f>IF(N278="nulová",J278,0)</f>
        <v>0</v>
      </c>
      <c r="BJ278" s="24" t="s">
        <v>24</v>
      </c>
      <c r="BK278" s="203">
        <f>ROUND(I278*H278,2)</f>
        <v>0</v>
      </c>
      <c r="BL278" s="24" t="s">
        <v>185</v>
      </c>
      <c r="BM278" s="24" t="s">
        <v>649</v>
      </c>
    </row>
    <row r="279" s="1" customFormat="1" ht="16.5" customHeight="1">
      <c r="B279" s="47"/>
      <c r="C279" s="204" t="s">
        <v>278</v>
      </c>
      <c r="D279" s="204" t="s">
        <v>261</v>
      </c>
      <c r="E279" s="205" t="s">
        <v>1470</v>
      </c>
      <c r="F279" s="206" t="s">
        <v>1655</v>
      </c>
      <c r="G279" s="207" t="s">
        <v>1108</v>
      </c>
      <c r="H279" s="208">
        <v>51.200000000000003</v>
      </c>
      <c r="I279" s="209"/>
      <c r="J279" s="210">
        <f>ROUND(I279*H279,2)</f>
        <v>0</v>
      </c>
      <c r="K279" s="206" t="s">
        <v>397</v>
      </c>
      <c r="L279" s="211"/>
      <c r="M279" s="212" t="s">
        <v>37</v>
      </c>
      <c r="N279" s="213" t="s">
        <v>53</v>
      </c>
      <c r="O279" s="48"/>
      <c r="P279" s="201">
        <f>O279*H279</f>
        <v>0</v>
      </c>
      <c r="Q279" s="201">
        <v>0</v>
      </c>
      <c r="R279" s="201">
        <f>Q279*H279</f>
        <v>0</v>
      </c>
      <c r="S279" s="201">
        <v>0</v>
      </c>
      <c r="T279" s="202">
        <f>S279*H279</f>
        <v>0</v>
      </c>
      <c r="AR279" s="24" t="s">
        <v>214</v>
      </c>
      <c r="AT279" s="24" t="s">
        <v>261</v>
      </c>
      <c r="AU279" s="24" t="s">
        <v>91</v>
      </c>
      <c r="AY279" s="24" t="s">
        <v>162</v>
      </c>
      <c r="BE279" s="203">
        <f>IF(N279="základní",J279,0)</f>
        <v>0</v>
      </c>
      <c r="BF279" s="203">
        <f>IF(N279="snížená",J279,0)</f>
        <v>0</v>
      </c>
      <c r="BG279" s="203">
        <f>IF(N279="zákl. přenesená",J279,0)</f>
        <v>0</v>
      </c>
      <c r="BH279" s="203">
        <f>IF(N279="sníž. přenesená",J279,0)</f>
        <v>0</v>
      </c>
      <c r="BI279" s="203">
        <f>IF(N279="nulová",J279,0)</f>
        <v>0</v>
      </c>
      <c r="BJ279" s="24" t="s">
        <v>24</v>
      </c>
      <c r="BK279" s="203">
        <f>ROUND(I279*H279,2)</f>
        <v>0</v>
      </c>
      <c r="BL279" s="24" t="s">
        <v>185</v>
      </c>
      <c r="BM279" s="24" t="s">
        <v>653</v>
      </c>
    </row>
    <row r="280" s="1" customFormat="1" ht="16.5" customHeight="1">
      <c r="B280" s="47"/>
      <c r="C280" s="192" t="s">
        <v>655</v>
      </c>
      <c r="D280" s="192" t="s">
        <v>156</v>
      </c>
      <c r="E280" s="193" t="s">
        <v>1145</v>
      </c>
      <c r="F280" s="194" t="s">
        <v>1656</v>
      </c>
      <c r="G280" s="195" t="s">
        <v>1108</v>
      </c>
      <c r="H280" s="196">
        <v>10.199999999999999</v>
      </c>
      <c r="I280" s="197"/>
      <c r="J280" s="198">
        <f>ROUND(I280*H280,2)</f>
        <v>0</v>
      </c>
      <c r="K280" s="194" t="s">
        <v>397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185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185</v>
      </c>
      <c r="BM280" s="24" t="s">
        <v>658</v>
      </c>
    </row>
    <row r="281" s="1" customFormat="1" ht="16.5" customHeight="1">
      <c r="B281" s="47"/>
      <c r="C281" s="204" t="s">
        <v>281</v>
      </c>
      <c r="D281" s="204" t="s">
        <v>261</v>
      </c>
      <c r="E281" s="205" t="s">
        <v>1657</v>
      </c>
      <c r="F281" s="206" t="s">
        <v>1658</v>
      </c>
      <c r="G281" s="207" t="s">
        <v>1108</v>
      </c>
      <c r="H281" s="208">
        <v>10.199999999999999</v>
      </c>
      <c r="I281" s="209"/>
      <c r="J281" s="210">
        <f>ROUND(I281*H281,2)</f>
        <v>0</v>
      </c>
      <c r="K281" s="206" t="s">
        <v>397</v>
      </c>
      <c r="L281" s="211"/>
      <c r="M281" s="212" t="s">
        <v>37</v>
      </c>
      <c r="N281" s="213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214</v>
      </c>
      <c r="AT281" s="24" t="s">
        <v>261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662</v>
      </c>
    </row>
    <row r="282" s="1" customFormat="1" ht="25.5" customHeight="1">
      <c r="B282" s="47"/>
      <c r="C282" s="192" t="s">
        <v>664</v>
      </c>
      <c r="D282" s="192" t="s">
        <v>156</v>
      </c>
      <c r="E282" s="193" t="s">
        <v>1659</v>
      </c>
      <c r="F282" s="194" t="s">
        <v>1660</v>
      </c>
      <c r="G282" s="195" t="s">
        <v>1108</v>
      </c>
      <c r="H282" s="196">
        <v>1690</v>
      </c>
      <c r="I282" s="197"/>
      <c r="J282" s="198">
        <f>ROUND(I282*H282,2)</f>
        <v>0</v>
      </c>
      <c r="K282" s="194" t="s">
        <v>397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667</v>
      </c>
    </row>
    <row r="283" s="13" customFormat="1">
      <c r="B283" s="271"/>
      <c r="C283" s="272"/>
      <c r="D283" s="250" t="s">
        <v>398</v>
      </c>
      <c r="E283" s="273" t="s">
        <v>37</v>
      </c>
      <c r="F283" s="274" t="s">
        <v>1661</v>
      </c>
      <c r="G283" s="272"/>
      <c r="H283" s="273" t="s">
        <v>37</v>
      </c>
      <c r="I283" s="275"/>
      <c r="J283" s="272"/>
      <c r="K283" s="272"/>
      <c r="L283" s="276"/>
      <c r="M283" s="277"/>
      <c r="N283" s="278"/>
      <c r="O283" s="278"/>
      <c r="P283" s="278"/>
      <c r="Q283" s="278"/>
      <c r="R283" s="278"/>
      <c r="S283" s="278"/>
      <c r="T283" s="279"/>
      <c r="AT283" s="280" t="s">
        <v>398</v>
      </c>
      <c r="AU283" s="280" t="s">
        <v>91</v>
      </c>
      <c r="AV283" s="13" t="s">
        <v>24</v>
      </c>
      <c r="AW283" s="13" t="s">
        <v>45</v>
      </c>
      <c r="AX283" s="13" t="s">
        <v>82</v>
      </c>
      <c r="AY283" s="280" t="s">
        <v>162</v>
      </c>
    </row>
    <row r="284" s="11" customFormat="1">
      <c r="B284" s="248"/>
      <c r="C284" s="249"/>
      <c r="D284" s="250" t="s">
        <v>398</v>
      </c>
      <c r="E284" s="251" t="s">
        <v>37</v>
      </c>
      <c r="F284" s="252" t="s">
        <v>1662</v>
      </c>
      <c r="G284" s="249"/>
      <c r="H284" s="253">
        <v>1690</v>
      </c>
      <c r="I284" s="254"/>
      <c r="J284" s="249"/>
      <c r="K284" s="249"/>
      <c r="L284" s="255"/>
      <c r="M284" s="256"/>
      <c r="N284" s="257"/>
      <c r="O284" s="257"/>
      <c r="P284" s="257"/>
      <c r="Q284" s="257"/>
      <c r="R284" s="257"/>
      <c r="S284" s="257"/>
      <c r="T284" s="258"/>
      <c r="AT284" s="259" t="s">
        <v>398</v>
      </c>
      <c r="AU284" s="259" t="s">
        <v>91</v>
      </c>
      <c r="AV284" s="11" t="s">
        <v>91</v>
      </c>
      <c r="AW284" s="11" t="s">
        <v>45</v>
      </c>
      <c r="AX284" s="11" t="s">
        <v>82</v>
      </c>
      <c r="AY284" s="259" t="s">
        <v>162</v>
      </c>
    </row>
    <row r="285" s="12" customFormat="1">
      <c r="B285" s="260"/>
      <c r="C285" s="261"/>
      <c r="D285" s="250" t="s">
        <v>398</v>
      </c>
      <c r="E285" s="262" t="s">
        <v>37</v>
      </c>
      <c r="F285" s="263" t="s">
        <v>401</v>
      </c>
      <c r="G285" s="261"/>
      <c r="H285" s="264">
        <v>1690</v>
      </c>
      <c r="I285" s="265"/>
      <c r="J285" s="261"/>
      <c r="K285" s="261"/>
      <c r="L285" s="266"/>
      <c r="M285" s="267"/>
      <c r="N285" s="268"/>
      <c r="O285" s="268"/>
      <c r="P285" s="268"/>
      <c r="Q285" s="268"/>
      <c r="R285" s="268"/>
      <c r="S285" s="268"/>
      <c r="T285" s="269"/>
      <c r="AT285" s="270" t="s">
        <v>398</v>
      </c>
      <c r="AU285" s="270" t="s">
        <v>91</v>
      </c>
      <c r="AV285" s="12" t="s">
        <v>161</v>
      </c>
      <c r="AW285" s="12" t="s">
        <v>45</v>
      </c>
      <c r="AX285" s="12" t="s">
        <v>24</v>
      </c>
      <c r="AY285" s="270" t="s">
        <v>162</v>
      </c>
    </row>
    <row r="286" s="1" customFormat="1" ht="16.5" customHeight="1">
      <c r="B286" s="47"/>
      <c r="C286" s="192" t="s">
        <v>285</v>
      </c>
      <c r="D286" s="192" t="s">
        <v>156</v>
      </c>
      <c r="E286" s="193" t="s">
        <v>1663</v>
      </c>
      <c r="F286" s="194" t="s">
        <v>1664</v>
      </c>
      <c r="G286" s="195" t="s">
        <v>196</v>
      </c>
      <c r="H286" s="196">
        <v>0.253</v>
      </c>
      <c r="I286" s="197"/>
      <c r="J286" s="198">
        <f>ROUND(I286*H286,2)</f>
        <v>0</v>
      </c>
      <c r="K286" s="194" t="s">
        <v>397</v>
      </c>
      <c r="L286" s="73"/>
      <c r="M286" s="199" t="s">
        <v>37</v>
      </c>
      <c r="N286" s="200" t="s">
        <v>53</v>
      </c>
      <c r="O286" s="48"/>
      <c r="P286" s="201">
        <f>O286*H286</f>
        <v>0</v>
      </c>
      <c r="Q286" s="201">
        <v>0</v>
      </c>
      <c r="R286" s="201">
        <f>Q286*H286</f>
        <v>0</v>
      </c>
      <c r="S286" s="201">
        <v>0</v>
      </c>
      <c r="T286" s="202">
        <f>S286*H286</f>
        <v>0</v>
      </c>
      <c r="AR286" s="24" t="s">
        <v>185</v>
      </c>
      <c r="AT286" s="24" t="s">
        <v>156</v>
      </c>
      <c r="AU286" s="24" t="s">
        <v>91</v>
      </c>
      <c r="AY286" s="24" t="s">
        <v>162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24</v>
      </c>
      <c r="BK286" s="203">
        <f>ROUND(I286*H286,2)</f>
        <v>0</v>
      </c>
      <c r="BL286" s="24" t="s">
        <v>185</v>
      </c>
      <c r="BM286" s="24" t="s">
        <v>670</v>
      </c>
    </row>
    <row r="287" s="10" customFormat="1" ht="22.32" customHeight="1">
      <c r="B287" s="232"/>
      <c r="C287" s="233"/>
      <c r="D287" s="234" t="s">
        <v>81</v>
      </c>
      <c r="E287" s="246" t="s">
        <v>882</v>
      </c>
      <c r="F287" s="246" t="s">
        <v>883</v>
      </c>
      <c r="G287" s="233"/>
      <c r="H287" s="233"/>
      <c r="I287" s="236"/>
      <c r="J287" s="247">
        <f>BK287</f>
        <v>0</v>
      </c>
      <c r="K287" s="233"/>
      <c r="L287" s="238"/>
      <c r="M287" s="239"/>
      <c r="N287" s="240"/>
      <c r="O287" s="240"/>
      <c r="P287" s="241">
        <f>SUM(P288:P293)</f>
        <v>0</v>
      </c>
      <c r="Q287" s="240"/>
      <c r="R287" s="241">
        <f>SUM(R288:R293)</f>
        <v>0</v>
      </c>
      <c r="S287" s="240"/>
      <c r="T287" s="242">
        <f>SUM(T288:T293)</f>
        <v>0</v>
      </c>
      <c r="AR287" s="243" t="s">
        <v>91</v>
      </c>
      <c r="AT287" s="244" t="s">
        <v>81</v>
      </c>
      <c r="AU287" s="244" t="s">
        <v>91</v>
      </c>
      <c r="AY287" s="243" t="s">
        <v>162</v>
      </c>
      <c r="BK287" s="245">
        <f>SUM(BK288:BK293)</f>
        <v>0</v>
      </c>
    </row>
    <row r="288" s="1" customFormat="1" ht="25.5" customHeight="1">
      <c r="B288" s="47"/>
      <c r="C288" s="192" t="s">
        <v>672</v>
      </c>
      <c r="D288" s="192" t="s">
        <v>156</v>
      </c>
      <c r="E288" s="193" t="s">
        <v>906</v>
      </c>
      <c r="F288" s="194" t="s">
        <v>907</v>
      </c>
      <c r="G288" s="195" t="s">
        <v>159</v>
      </c>
      <c r="H288" s="196">
        <v>16</v>
      </c>
      <c r="I288" s="197"/>
      <c r="J288" s="198">
        <f>ROUND(I288*H288,2)</f>
        <v>0</v>
      </c>
      <c r="K288" s="194" t="s">
        <v>397</v>
      </c>
      <c r="L288" s="73"/>
      <c r="M288" s="199" t="s">
        <v>37</v>
      </c>
      <c r="N288" s="200" t="s">
        <v>53</v>
      </c>
      <c r="O288" s="48"/>
      <c r="P288" s="201">
        <f>O288*H288</f>
        <v>0</v>
      </c>
      <c r="Q288" s="201">
        <v>0</v>
      </c>
      <c r="R288" s="201">
        <f>Q288*H288</f>
        <v>0</v>
      </c>
      <c r="S288" s="201">
        <v>0</v>
      </c>
      <c r="T288" s="202">
        <f>S288*H288</f>
        <v>0</v>
      </c>
      <c r="AR288" s="24" t="s">
        <v>185</v>
      </c>
      <c r="AT288" s="24" t="s">
        <v>156</v>
      </c>
      <c r="AU288" s="24" t="s">
        <v>165</v>
      </c>
      <c r="AY288" s="24" t="s">
        <v>162</v>
      </c>
      <c r="BE288" s="203">
        <f>IF(N288="základní",J288,0)</f>
        <v>0</v>
      </c>
      <c r="BF288" s="203">
        <f>IF(N288="snížená",J288,0)</f>
        <v>0</v>
      </c>
      <c r="BG288" s="203">
        <f>IF(N288="zákl. přenesená",J288,0)</f>
        <v>0</v>
      </c>
      <c r="BH288" s="203">
        <f>IF(N288="sníž. přenesená",J288,0)</f>
        <v>0</v>
      </c>
      <c r="BI288" s="203">
        <f>IF(N288="nulová",J288,0)</f>
        <v>0</v>
      </c>
      <c r="BJ288" s="24" t="s">
        <v>24</v>
      </c>
      <c r="BK288" s="203">
        <f>ROUND(I288*H288,2)</f>
        <v>0</v>
      </c>
      <c r="BL288" s="24" t="s">
        <v>185</v>
      </c>
      <c r="BM288" s="24" t="s">
        <v>675</v>
      </c>
    </row>
    <row r="289" s="1" customFormat="1" ht="25.5" customHeight="1">
      <c r="B289" s="47"/>
      <c r="C289" s="192" t="s">
        <v>288</v>
      </c>
      <c r="D289" s="192" t="s">
        <v>156</v>
      </c>
      <c r="E289" s="193" t="s">
        <v>1665</v>
      </c>
      <c r="F289" s="194" t="s">
        <v>1666</v>
      </c>
      <c r="G289" s="195" t="s">
        <v>207</v>
      </c>
      <c r="H289" s="196">
        <v>3.6000000000000001</v>
      </c>
      <c r="I289" s="197"/>
      <c r="J289" s="198">
        <f>ROUND(I289*H289,2)</f>
        <v>0</v>
      </c>
      <c r="K289" s="194" t="s">
        <v>397</v>
      </c>
      <c r="L289" s="73"/>
      <c r="M289" s="199" t="s">
        <v>37</v>
      </c>
      <c r="N289" s="200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185</v>
      </c>
      <c r="AT289" s="24" t="s">
        <v>156</v>
      </c>
      <c r="AU289" s="24" t="s">
        <v>165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679</v>
      </c>
    </row>
    <row r="290" s="1" customFormat="1" ht="16.5" customHeight="1">
      <c r="B290" s="47"/>
      <c r="C290" s="192" t="s">
        <v>680</v>
      </c>
      <c r="D290" s="192" t="s">
        <v>156</v>
      </c>
      <c r="E290" s="193" t="s">
        <v>1667</v>
      </c>
      <c r="F290" s="194" t="s">
        <v>1668</v>
      </c>
      <c r="G290" s="195" t="s">
        <v>207</v>
      </c>
      <c r="H290" s="196">
        <v>8.8000000000000007</v>
      </c>
      <c r="I290" s="197"/>
      <c r="J290" s="198">
        <f>ROUND(I290*H290,2)</f>
        <v>0</v>
      </c>
      <c r="K290" s="194" t="s">
        <v>397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165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683</v>
      </c>
    </row>
    <row r="291" s="11" customFormat="1">
      <c r="B291" s="248"/>
      <c r="C291" s="249"/>
      <c r="D291" s="250" t="s">
        <v>398</v>
      </c>
      <c r="E291" s="251" t="s">
        <v>37</v>
      </c>
      <c r="F291" s="252" t="s">
        <v>1669</v>
      </c>
      <c r="G291" s="249"/>
      <c r="H291" s="253">
        <v>8.8000000000000007</v>
      </c>
      <c r="I291" s="254"/>
      <c r="J291" s="249"/>
      <c r="K291" s="249"/>
      <c r="L291" s="255"/>
      <c r="M291" s="256"/>
      <c r="N291" s="257"/>
      <c r="O291" s="257"/>
      <c r="P291" s="257"/>
      <c r="Q291" s="257"/>
      <c r="R291" s="257"/>
      <c r="S291" s="257"/>
      <c r="T291" s="258"/>
      <c r="AT291" s="259" t="s">
        <v>398</v>
      </c>
      <c r="AU291" s="259" t="s">
        <v>165</v>
      </c>
      <c r="AV291" s="11" t="s">
        <v>91</v>
      </c>
      <c r="AW291" s="11" t="s">
        <v>45</v>
      </c>
      <c r="AX291" s="11" t="s">
        <v>82</v>
      </c>
      <c r="AY291" s="259" t="s">
        <v>162</v>
      </c>
    </row>
    <row r="292" s="12" customFormat="1">
      <c r="B292" s="260"/>
      <c r="C292" s="261"/>
      <c r="D292" s="250" t="s">
        <v>398</v>
      </c>
      <c r="E292" s="262" t="s">
        <v>37</v>
      </c>
      <c r="F292" s="263" t="s">
        <v>401</v>
      </c>
      <c r="G292" s="261"/>
      <c r="H292" s="264">
        <v>8.8000000000000007</v>
      </c>
      <c r="I292" s="265"/>
      <c r="J292" s="261"/>
      <c r="K292" s="261"/>
      <c r="L292" s="266"/>
      <c r="M292" s="267"/>
      <c r="N292" s="268"/>
      <c r="O292" s="268"/>
      <c r="P292" s="268"/>
      <c r="Q292" s="268"/>
      <c r="R292" s="268"/>
      <c r="S292" s="268"/>
      <c r="T292" s="269"/>
      <c r="AT292" s="270" t="s">
        <v>398</v>
      </c>
      <c r="AU292" s="270" t="s">
        <v>165</v>
      </c>
      <c r="AV292" s="12" t="s">
        <v>161</v>
      </c>
      <c r="AW292" s="12" t="s">
        <v>45</v>
      </c>
      <c r="AX292" s="12" t="s">
        <v>24</v>
      </c>
      <c r="AY292" s="270" t="s">
        <v>162</v>
      </c>
    </row>
    <row r="293" s="1" customFormat="1" ht="16.5" customHeight="1">
      <c r="B293" s="47"/>
      <c r="C293" s="192" t="s">
        <v>291</v>
      </c>
      <c r="D293" s="192" t="s">
        <v>156</v>
      </c>
      <c r="E293" s="193" t="s">
        <v>1670</v>
      </c>
      <c r="F293" s="194" t="s">
        <v>1671</v>
      </c>
      <c r="G293" s="195" t="s">
        <v>196</v>
      </c>
      <c r="H293" s="196">
        <v>0.16800000000000001</v>
      </c>
      <c r="I293" s="197"/>
      <c r="J293" s="198">
        <f>ROUND(I293*H293,2)</f>
        <v>0</v>
      </c>
      <c r="K293" s="194" t="s">
        <v>397</v>
      </c>
      <c r="L293" s="73"/>
      <c r="M293" s="199" t="s">
        <v>37</v>
      </c>
      <c r="N293" s="200" t="s">
        <v>53</v>
      </c>
      <c r="O293" s="48"/>
      <c r="P293" s="201">
        <f>O293*H293</f>
        <v>0</v>
      </c>
      <c r="Q293" s="201">
        <v>0</v>
      </c>
      <c r="R293" s="201">
        <f>Q293*H293</f>
        <v>0</v>
      </c>
      <c r="S293" s="201">
        <v>0</v>
      </c>
      <c r="T293" s="202">
        <f>S293*H293</f>
        <v>0</v>
      </c>
      <c r="AR293" s="24" t="s">
        <v>185</v>
      </c>
      <c r="AT293" s="24" t="s">
        <v>156</v>
      </c>
      <c r="AU293" s="24" t="s">
        <v>165</v>
      </c>
      <c r="AY293" s="24" t="s">
        <v>162</v>
      </c>
      <c r="BE293" s="203">
        <f>IF(N293="základní",J293,0)</f>
        <v>0</v>
      </c>
      <c r="BF293" s="203">
        <f>IF(N293="snížená",J293,0)</f>
        <v>0</v>
      </c>
      <c r="BG293" s="203">
        <f>IF(N293="zákl. přenesená",J293,0)</f>
        <v>0</v>
      </c>
      <c r="BH293" s="203">
        <f>IF(N293="sníž. přenesená",J293,0)</f>
        <v>0</v>
      </c>
      <c r="BI293" s="203">
        <f>IF(N293="nulová",J293,0)</f>
        <v>0</v>
      </c>
      <c r="BJ293" s="24" t="s">
        <v>24</v>
      </c>
      <c r="BK293" s="203">
        <f>ROUND(I293*H293,2)</f>
        <v>0</v>
      </c>
      <c r="BL293" s="24" t="s">
        <v>185</v>
      </c>
      <c r="BM293" s="24" t="s">
        <v>686</v>
      </c>
    </row>
    <row r="294" s="10" customFormat="1" ht="29.88" customHeight="1">
      <c r="B294" s="232"/>
      <c r="C294" s="233"/>
      <c r="D294" s="234" t="s">
        <v>81</v>
      </c>
      <c r="E294" s="246" t="s">
        <v>1195</v>
      </c>
      <c r="F294" s="246" t="s">
        <v>1196</v>
      </c>
      <c r="G294" s="233"/>
      <c r="H294" s="233"/>
      <c r="I294" s="236"/>
      <c r="J294" s="247">
        <f>BK294</f>
        <v>0</v>
      </c>
      <c r="K294" s="233"/>
      <c r="L294" s="238"/>
      <c r="M294" s="239"/>
      <c r="N294" s="240"/>
      <c r="O294" s="240"/>
      <c r="P294" s="241">
        <f>SUM(P295:P300)</f>
        <v>0</v>
      </c>
      <c r="Q294" s="240"/>
      <c r="R294" s="241">
        <f>SUM(R295:R300)</f>
        <v>0</v>
      </c>
      <c r="S294" s="240"/>
      <c r="T294" s="242">
        <f>SUM(T295:T300)</f>
        <v>0</v>
      </c>
      <c r="AR294" s="243" t="s">
        <v>91</v>
      </c>
      <c r="AT294" s="244" t="s">
        <v>81</v>
      </c>
      <c r="AU294" s="244" t="s">
        <v>24</v>
      </c>
      <c r="AY294" s="243" t="s">
        <v>162</v>
      </c>
      <c r="BK294" s="245">
        <f>SUM(BK295:BK300)</f>
        <v>0</v>
      </c>
    </row>
    <row r="295" s="1" customFormat="1" ht="25.5" customHeight="1">
      <c r="B295" s="47"/>
      <c r="C295" s="192" t="s">
        <v>691</v>
      </c>
      <c r="D295" s="192" t="s">
        <v>156</v>
      </c>
      <c r="E295" s="193" t="s">
        <v>1211</v>
      </c>
      <c r="F295" s="194" t="s">
        <v>1212</v>
      </c>
      <c r="G295" s="195" t="s">
        <v>159</v>
      </c>
      <c r="H295" s="196">
        <v>4.7599999999999998</v>
      </c>
      <c r="I295" s="197"/>
      <c r="J295" s="198">
        <f>ROUND(I295*H295,2)</f>
        <v>0</v>
      </c>
      <c r="K295" s="194" t="s">
        <v>397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185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185</v>
      </c>
      <c r="BM295" s="24" t="s">
        <v>694</v>
      </c>
    </row>
    <row r="296" s="11" customFormat="1">
      <c r="B296" s="248"/>
      <c r="C296" s="249"/>
      <c r="D296" s="250" t="s">
        <v>398</v>
      </c>
      <c r="E296" s="251" t="s">
        <v>37</v>
      </c>
      <c r="F296" s="252" t="s">
        <v>1672</v>
      </c>
      <c r="G296" s="249"/>
      <c r="H296" s="253">
        <v>4.4199999999999999</v>
      </c>
      <c r="I296" s="254"/>
      <c r="J296" s="249"/>
      <c r="K296" s="249"/>
      <c r="L296" s="255"/>
      <c r="M296" s="256"/>
      <c r="N296" s="257"/>
      <c r="O296" s="257"/>
      <c r="P296" s="257"/>
      <c r="Q296" s="257"/>
      <c r="R296" s="257"/>
      <c r="S296" s="257"/>
      <c r="T296" s="258"/>
      <c r="AT296" s="259" t="s">
        <v>398</v>
      </c>
      <c r="AU296" s="259" t="s">
        <v>91</v>
      </c>
      <c r="AV296" s="11" t="s">
        <v>91</v>
      </c>
      <c r="AW296" s="11" t="s">
        <v>45</v>
      </c>
      <c r="AX296" s="11" t="s">
        <v>82</v>
      </c>
      <c r="AY296" s="259" t="s">
        <v>162</v>
      </c>
    </row>
    <row r="297" s="11" customFormat="1">
      <c r="B297" s="248"/>
      <c r="C297" s="249"/>
      <c r="D297" s="250" t="s">
        <v>398</v>
      </c>
      <c r="E297" s="251" t="s">
        <v>37</v>
      </c>
      <c r="F297" s="252" t="s">
        <v>1673</v>
      </c>
      <c r="G297" s="249"/>
      <c r="H297" s="253">
        <v>0.34000000000000002</v>
      </c>
      <c r="I297" s="254"/>
      <c r="J297" s="249"/>
      <c r="K297" s="249"/>
      <c r="L297" s="255"/>
      <c r="M297" s="256"/>
      <c r="N297" s="257"/>
      <c r="O297" s="257"/>
      <c r="P297" s="257"/>
      <c r="Q297" s="257"/>
      <c r="R297" s="257"/>
      <c r="S297" s="257"/>
      <c r="T297" s="258"/>
      <c r="AT297" s="259" t="s">
        <v>398</v>
      </c>
      <c r="AU297" s="259" t="s">
        <v>91</v>
      </c>
      <c r="AV297" s="11" t="s">
        <v>91</v>
      </c>
      <c r="AW297" s="11" t="s">
        <v>45</v>
      </c>
      <c r="AX297" s="11" t="s">
        <v>82</v>
      </c>
      <c r="AY297" s="259" t="s">
        <v>162</v>
      </c>
    </row>
    <row r="298" s="12" customFormat="1">
      <c r="B298" s="260"/>
      <c r="C298" s="261"/>
      <c r="D298" s="250" t="s">
        <v>398</v>
      </c>
      <c r="E298" s="262" t="s">
        <v>37</v>
      </c>
      <c r="F298" s="263" t="s">
        <v>401</v>
      </c>
      <c r="G298" s="261"/>
      <c r="H298" s="264">
        <v>4.7599999999999998</v>
      </c>
      <c r="I298" s="265"/>
      <c r="J298" s="261"/>
      <c r="K298" s="261"/>
      <c r="L298" s="266"/>
      <c r="M298" s="267"/>
      <c r="N298" s="268"/>
      <c r="O298" s="268"/>
      <c r="P298" s="268"/>
      <c r="Q298" s="268"/>
      <c r="R298" s="268"/>
      <c r="S298" s="268"/>
      <c r="T298" s="269"/>
      <c r="AT298" s="270" t="s">
        <v>398</v>
      </c>
      <c r="AU298" s="270" t="s">
        <v>91</v>
      </c>
      <c r="AV298" s="12" t="s">
        <v>161</v>
      </c>
      <c r="AW298" s="12" t="s">
        <v>45</v>
      </c>
      <c r="AX298" s="12" t="s">
        <v>24</v>
      </c>
      <c r="AY298" s="270" t="s">
        <v>162</v>
      </c>
    </row>
    <row r="299" s="1" customFormat="1" ht="16.5" customHeight="1">
      <c r="B299" s="47"/>
      <c r="C299" s="204" t="s">
        <v>294</v>
      </c>
      <c r="D299" s="204" t="s">
        <v>261</v>
      </c>
      <c r="E299" s="205" t="s">
        <v>1216</v>
      </c>
      <c r="F299" s="206" t="s">
        <v>1217</v>
      </c>
      <c r="G299" s="207" t="s">
        <v>159</v>
      </c>
      <c r="H299" s="208">
        <v>5.2359999999999998</v>
      </c>
      <c r="I299" s="209"/>
      <c r="J299" s="210">
        <f>ROUND(I299*H299,2)</f>
        <v>0</v>
      </c>
      <c r="K299" s="206" t="s">
        <v>397</v>
      </c>
      <c r="L299" s="211"/>
      <c r="M299" s="212" t="s">
        <v>37</v>
      </c>
      <c r="N299" s="213" t="s">
        <v>53</v>
      </c>
      <c r="O299" s="48"/>
      <c r="P299" s="201">
        <f>O299*H299</f>
        <v>0</v>
      </c>
      <c r="Q299" s="201">
        <v>0</v>
      </c>
      <c r="R299" s="201">
        <f>Q299*H299</f>
        <v>0</v>
      </c>
      <c r="S299" s="201">
        <v>0</v>
      </c>
      <c r="T299" s="202">
        <f>S299*H299</f>
        <v>0</v>
      </c>
      <c r="AR299" s="24" t="s">
        <v>214</v>
      </c>
      <c r="AT299" s="24" t="s">
        <v>261</v>
      </c>
      <c r="AU299" s="24" t="s">
        <v>91</v>
      </c>
      <c r="AY299" s="24" t="s">
        <v>162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24</v>
      </c>
      <c r="BK299" s="203">
        <f>ROUND(I299*H299,2)</f>
        <v>0</v>
      </c>
      <c r="BL299" s="24" t="s">
        <v>185</v>
      </c>
      <c r="BM299" s="24" t="s">
        <v>697</v>
      </c>
    </row>
    <row r="300" s="1" customFormat="1" ht="16.5" customHeight="1">
      <c r="B300" s="47"/>
      <c r="C300" s="192" t="s">
        <v>699</v>
      </c>
      <c r="D300" s="192" t="s">
        <v>156</v>
      </c>
      <c r="E300" s="193" t="s">
        <v>1220</v>
      </c>
      <c r="F300" s="194" t="s">
        <v>1221</v>
      </c>
      <c r="G300" s="195" t="s">
        <v>196</v>
      </c>
      <c r="H300" s="196">
        <v>0.035999999999999997</v>
      </c>
      <c r="I300" s="197"/>
      <c r="J300" s="198">
        <f>ROUND(I300*H300,2)</f>
        <v>0</v>
      </c>
      <c r="K300" s="194" t="s">
        <v>397</v>
      </c>
      <c r="L300" s="73"/>
      <c r="M300" s="199" t="s">
        <v>37</v>
      </c>
      <c r="N300" s="200" t="s">
        <v>53</v>
      </c>
      <c r="O300" s="48"/>
      <c r="P300" s="201">
        <f>O300*H300</f>
        <v>0</v>
      </c>
      <c r="Q300" s="201">
        <v>0</v>
      </c>
      <c r="R300" s="201">
        <f>Q300*H300</f>
        <v>0</v>
      </c>
      <c r="S300" s="201">
        <v>0</v>
      </c>
      <c r="T300" s="202">
        <f>S300*H300</f>
        <v>0</v>
      </c>
      <c r="AR300" s="24" t="s">
        <v>185</v>
      </c>
      <c r="AT300" s="24" t="s">
        <v>156</v>
      </c>
      <c r="AU300" s="24" t="s">
        <v>91</v>
      </c>
      <c r="AY300" s="24" t="s">
        <v>162</v>
      </c>
      <c r="BE300" s="203">
        <f>IF(N300="základní",J300,0)</f>
        <v>0</v>
      </c>
      <c r="BF300" s="203">
        <f>IF(N300="snížená",J300,0)</f>
        <v>0</v>
      </c>
      <c r="BG300" s="203">
        <f>IF(N300="zákl. přenesená",J300,0)</f>
        <v>0</v>
      </c>
      <c r="BH300" s="203">
        <f>IF(N300="sníž. přenesená",J300,0)</f>
        <v>0</v>
      </c>
      <c r="BI300" s="203">
        <f>IF(N300="nulová",J300,0)</f>
        <v>0</v>
      </c>
      <c r="BJ300" s="24" t="s">
        <v>24</v>
      </c>
      <c r="BK300" s="203">
        <f>ROUND(I300*H300,2)</f>
        <v>0</v>
      </c>
      <c r="BL300" s="24" t="s">
        <v>185</v>
      </c>
      <c r="BM300" s="24" t="s">
        <v>702</v>
      </c>
    </row>
    <row r="301" s="10" customFormat="1" ht="29.88" customHeight="1">
      <c r="B301" s="232"/>
      <c r="C301" s="233"/>
      <c r="D301" s="234" t="s">
        <v>81</v>
      </c>
      <c r="E301" s="246" t="s">
        <v>1223</v>
      </c>
      <c r="F301" s="246" t="s">
        <v>1224</v>
      </c>
      <c r="G301" s="233"/>
      <c r="H301" s="233"/>
      <c r="I301" s="236"/>
      <c r="J301" s="247">
        <f>BK301</f>
        <v>0</v>
      </c>
      <c r="K301" s="233"/>
      <c r="L301" s="238"/>
      <c r="M301" s="239"/>
      <c r="N301" s="240"/>
      <c r="O301" s="240"/>
      <c r="P301" s="241">
        <f>SUM(P302:P306)</f>
        <v>0</v>
      </c>
      <c r="Q301" s="240"/>
      <c r="R301" s="241">
        <f>SUM(R302:R306)</f>
        <v>0</v>
      </c>
      <c r="S301" s="240"/>
      <c r="T301" s="242">
        <f>SUM(T302:T306)</f>
        <v>0</v>
      </c>
      <c r="AR301" s="243" t="s">
        <v>91</v>
      </c>
      <c r="AT301" s="244" t="s">
        <v>81</v>
      </c>
      <c r="AU301" s="244" t="s">
        <v>24</v>
      </c>
      <c r="AY301" s="243" t="s">
        <v>162</v>
      </c>
      <c r="BK301" s="245">
        <f>SUM(BK302:BK306)</f>
        <v>0</v>
      </c>
    </row>
    <row r="302" s="1" customFormat="1" ht="16.5" customHeight="1">
      <c r="B302" s="47"/>
      <c r="C302" s="192" t="s">
        <v>298</v>
      </c>
      <c r="D302" s="192" t="s">
        <v>156</v>
      </c>
      <c r="E302" s="193" t="s">
        <v>1231</v>
      </c>
      <c r="F302" s="194" t="s">
        <v>1232</v>
      </c>
      <c r="G302" s="195" t="s">
        <v>159</v>
      </c>
      <c r="H302" s="196">
        <v>5.9649999999999999</v>
      </c>
      <c r="I302" s="197"/>
      <c r="J302" s="198">
        <f>ROUND(I302*H302,2)</f>
        <v>0</v>
      </c>
      <c r="K302" s="194" t="s">
        <v>397</v>
      </c>
      <c r="L302" s="73"/>
      <c r="M302" s="199" t="s">
        <v>37</v>
      </c>
      <c r="N302" s="200" t="s">
        <v>53</v>
      </c>
      <c r="O302" s="48"/>
      <c r="P302" s="201">
        <f>O302*H302</f>
        <v>0</v>
      </c>
      <c r="Q302" s="201">
        <v>0</v>
      </c>
      <c r="R302" s="201">
        <f>Q302*H302</f>
        <v>0</v>
      </c>
      <c r="S302" s="201">
        <v>0</v>
      </c>
      <c r="T302" s="202">
        <f>S302*H302</f>
        <v>0</v>
      </c>
      <c r="AR302" s="24" t="s">
        <v>185</v>
      </c>
      <c r="AT302" s="24" t="s">
        <v>156</v>
      </c>
      <c r="AU302" s="24" t="s">
        <v>91</v>
      </c>
      <c r="AY302" s="24" t="s">
        <v>162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24</v>
      </c>
      <c r="BK302" s="203">
        <f>ROUND(I302*H302,2)</f>
        <v>0</v>
      </c>
      <c r="BL302" s="24" t="s">
        <v>185</v>
      </c>
      <c r="BM302" s="24" t="s">
        <v>705</v>
      </c>
    </row>
    <row r="303" s="11" customFormat="1">
      <c r="B303" s="248"/>
      <c r="C303" s="249"/>
      <c r="D303" s="250" t="s">
        <v>398</v>
      </c>
      <c r="E303" s="251" t="s">
        <v>37</v>
      </c>
      <c r="F303" s="252" t="s">
        <v>1674</v>
      </c>
      <c r="G303" s="249"/>
      <c r="H303" s="253">
        <v>5.9649999999999999</v>
      </c>
      <c r="I303" s="254"/>
      <c r="J303" s="249"/>
      <c r="K303" s="249"/>
      <c r="L303" s="255"/>
      <c r="M303" s="256"/>
      <c r="N303" s="257"/>
      <c r="O303" s="257"/>
      <c r="P303" s="257"/>
      <c r="Q303" s="257"/>
      <c r="R303" s="257"/>
      <c r="S303" s="257"/>
      <c r="T303" s="258"/>
      <c r="AT303" s="259" t="s">
        <v>398</v>
      </c>
      <c r="AU303" s="259" t="s">
        <v>91</v>
      </c>
      <c r="AV303" s="11" t="s">
        <v>91</v>
      </c>
      <c r="AW303" s="11" t="s">
        <v>45</v>
      </c>
      <c r="AX303" s="11" t="s">
        <v>82</v>
      </c>
      <c r="AY303" s="259" t="s">
        <v>162</v>
      </c>
    </row>
    <row r="304" s="12" customFormat="1">
      <c r="B304" s="260"/>
      <c r="C304" s="261"/>
      <c r="D304" s="250" t="s">
        <v>398</v>
      </c>
      <c r="E304" s="262" t="s">
        <v>37</v>
      </c>
      <c r="F304" s="263" t="s">
        <v>401</v>
      </c>
      <c r="G304" s="261"/>
      <c r="H304" s="264">
        <v>5.9649999999999999</v>
      </c>
      <c r="I304" s="265"/>
      <c r="J304" s="261"/>
      <c r="K304" s="261"/>
      <c r="L304" s="266"/>
      <c r="M304" s="267"/>
      <c r="N304" s="268"/>
      <c r="O304" s="268"/>
      <c r="P304" s="268"/>
      <c r="Q304" s="268"/>
      <c r="R304" s="268"/>
      <c r="S304" s="268"/>
      <c r="T304" s="269"/>
      <c r="AT304" s="270" t="s">
        <v>398</v>
      </c>
      <c r="AU304" s="270" t="s">
        <v>91</v>
      </c>
      <c r="AV304" s="12" t="s">
        <v>161</v>
      </c>
      <c r="AW304" s="12" t="s">
        <v>45</v>
      </c>
      <c r="AX304" s="12" t="s">
        <v>24</v>
      </c>
      <c r="AY304" s="270" t="s">
        <v>162</v>
      </c>
    </row>
    <row r="305" s="1" customFormat="1" ht="16.5" customHeight="1">
      <c r="B305" s="47"/>
      <c r="C305" s="192" t="s">
        <v>707</v>
      </c>
      <c r="D305" s="192" t="s">
        <v>156</v>
      </c>
      <c r="E305" s="193" t="s">
        <v>1240</v>
      </c>
      <c r="F305" s="194" t="s">
        <v>1241</v>
      </c>
      <c r="G305" s="195" t="s">
        <v>159</v>
      </c>
      <c r="H305" s="196">
        <v>5.9649999999999999</v>
      </c>
      <c r="I305" s="197"/>
      <c r="J305" s="198">
        <f>ROUND(I305*H305,2)</f>
        <v>0</v>
      </c>
      <c r="K305" s="194" t="s">
        <v>397</v>
      </c>
      <c r="L305" s="73"/>
      <c r="M305" s="199" t="s">
        <v>37</v>
      </c>
      <c r="N305" s="200" t="s">
        <v>53</v>
      </c>
      <c r="O305" s="48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185</v>
      </c>
      <c r="AT305" s="24" t="s">
        <v>156</v>
      </c>
      <c r="AU305" s="24" t="s">
        <v>91</v>
      </c>
      <c r="AY305" s="24" t="s">
        <v>162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24</v>
      </c>
      <c r="BK305" s="203">
        <f>ROUND(I305*H305,2)</f>
        <v>0</v>
      </c>
      <c r="BL305" s="24" t="s">
        <v>185</v>
      </c>
      <c r="BM305" s="24" t="s">
        <v>710</v>
      </c>
    </row>
    <row r="306" s="1" customFormat="1" ht="16.5" customHeight="1">
      <c r="B306" s="47"/>
      <c r="C306" s="192" t="s">
        <v>301</v>
      </c>
      <c r="D306" s="192" t="s">
        <v>156</v>
      </c>
      <c r="E306" s="193" t="s">
        <v>1243</v>
      </c>
      <c r="F306" s="194" t="s">
        <v>1244</v>
      </c>
      <c r="G306" s="195" t="s">
        <v>159</v>
      </c>
      <c r="H306" s="196">
        <v>5.9649999999999999</v>
      </c>
      <c r="I306" s="197"/>
      <c r="J306" s="198">
        <f>ROUND(I306*H306,2)</f>
        <v>0</v>
      </c>
      <c r="K306" s="194" t="s">
        <v>397</v>
      </c>
      <c r="L306" s="73"/>
      <c r="M306" s="199" t="s">
        <v>37</v>
      </c>
      <c r="N306" s="200" t="s">
        <v>53</v>
      </c>
      <c r="O306" s="48"/>
      <c r="P306" s="201">
        <f>O306*H306</f>
        <v>0</v>
      </c>
      <c r="Q306" s="201">
        <v>0</v>
      </c>
      <c r="R306" s="201">
        <f>Q306*H306</f>
        <v>0</v>
      </c>
      <c r="S306" s="201">
        <v>0</v>
      </c>
      <c r="T306" s="202">
        <f>S306*H306</f>
        <v>0</v>
      </c>
      <c r="AR306" s="24" t="s">
        <v>185</v>
      </c>
      <c r="AT306" s="24" t="s">
        <v>156</v>
      </c>
      <c r="AU306" s="24" t="s">
        <v>91</v>
      </c>
      <c r="AY306" s="24" t="s">
        <v>162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24</v>
      </c>
      <c r="BK306" s="203">
        <f>ROUND(I306*H306,2)</f>
        <v>0</v>
      </c>
      <c r="BL306" s="24" t="s">
        <v>185</v>
      </c>
      <c r="BM306" s="24" t="s">
        <v>714</v>
      </c>
    </row>
    <row r="307" s="10" customFormat="1" ht="29.88" customHeight="1">
      <c r="B307" s="232"/>
      <c r="C307" s="233"/>
      <c r="D307" s="234" t="s">
        <v>81</v>
      </c>
      <c r="E307" s="246" t="s">
        <v>1247</v>
      </c>
      <c r="F307" s="246" t="s">
        <v>1248</v>
      </c>
      <c r="G307" s="233"/>
      <c r="H307" s="233"/>
      <c r="I307" s="236"/>
      <c r="J307" s="247">
        <f>BK307</f>
        <v>0</v>
      </c>
      <c r="K307" s="233"/>
      <c r="L307" s="238"/>
      <c r="M307" s="239"/>
      <c r="N307" s="240"/>
      <c r="O307" s="240"/>
      <c r="P307" s="241">
        <f>SUM(P308:P310)</f>
        <v>0</v>
      </c>
      <c r="Q307" s="240"/>
      <c r="R307" s="241">
        <f>SUM(R308:R310)</f>
        <v>0</v>
      </c>
      <c r="S307" s="240"/>
      <c r="T307" s="242">
        <f>SUM(T308:T310)</f>
        <v>0</v>
      </c>
      <c r="AR307" s="243" t="s">
        <v>91</v>
      </c>
      <c r="AT307" s="244" t="s">
        <v>81</v>
      </c>
      <c r="AU307" s="244" t="s">
        <v>24</v>
      </c>
      <c r="AY307" s="243" t="s">
        <v>162</v>
      </c>
      <c r="BK307" s="245">
        <f>SUM(BK308:BK310)</f>
        <v>0</v>
      </c>
    </row>
    <row r="308" s="1" customFormat="1" ht="25.5" customHeight="1">
      <c r="B308" s="47"/>
      <c r="C308" s="192" t="s">
        <v>715</v>
      </c>
      <c r="D308" s="192" t="s">
        <v>156</v>
      </c>
      <c r="E308" s="193" t="s">
        <v>1675</v>
      </c>
      <c r="F308" s="194" t="s">
        <v>1676</v>
      </c>
      <c r="G308" s="195" t="s">
        <v>159</v>
      </c>
      <c r="H308" s="196">
        <v>90.427000000000007</v>
      </c>
      <c r="I308" s="197"/>
      <c r="J308" s="198">
        <f>ROUND(I308*H308,2)</f>
        <v>0</v>
      </c>
      <c r="K308" s="194" t="s">
        <v>397</v>
      </c>
      <c r="L308" s="73"/>
      <c r="M308" s="199" t="s">
        <v>37</v>
      </c>
      <c r="N308" s="200" t="s">
        <v>53</v>
      </c>
      <c r="O308" s="48"/>
      <c r="P308" s="201">
        <f>O308*H308</f>
        <v>0</v>
      </c>
      <c r="Q308" s="201">
        <v>0</v>
      </c>
      <c r="R308" s="201">
        <f>Q308*H308</f>
        <v>0</v>
      </c>
      <c r="S308" s="201">
        <v>0</v>
      </c>
      <c r="T308" s="202">
        <f>S308*H308</f>
        <v>0</v>
      </c>
      <c r="AR308" s="24" t="s">
        <v>185</v>
      </c>
      <c r="AT308" s="24" t="s">
        <v>156</v>
      </c>
      <c r="AU308" s="24" t="s">
        <v>91</v>
      </c>
      <c r="AY308" s="24" t="s">
        <v>162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24</v>
      </c>
      <c r="BK308" s="203">
        <f>ROUND(I308*H308,2)</f>
        <v>0</v>
      </c>
      <c r="BL308" s="24" t="s">
        <v>185</v>
      </c>
      <c r="BM308" s="24" t="s">
        <v>718</v>
      </c>
    </row>
    <row r="309" s="11" customFormat="1">
      <c r="B309" s="248"/>
      <c r="C309" s="249"/>
      <c r="D309" s="250" t="s">
        <v>398</v>
      </c>
      <c r="E309" s="251" t="s">
        <v>37</v>
      </c>
      <c r="F309" s="252" t="s">
        <v>1677</v>
      </c>
      <c r="G309" s="249"/>
      <c r="H309" s="253">
        <v>90.427000000000007</v>
      </c>
      <c r="I309" s="254"/>
      <c r="J309" s="249"/>
      <c r="K309" s="249"/>
      <c r="L309" s="255"/>
      <c r="M309" s="256"/>
      <c r="N309" s="257"/>
      <c r="O309" s="257"/>
      <c r="P309" s="257"/>
      <c r="Q309" s="257"/>
      <c r="R309" s="257"/>
      <c r="S309" s="257"/>
      <c r="T309" s="258"/>
      <c r="AT309" s="259" t="s">
        <v>398</v>
      </c>
      <c r="AU309" s="259" t="s">
        <v>91</v>
      </c>
      <c r="AV309" s="11" t="s">
        <v>91</v>
      </c>
      <c r="AW309" s="11" t="s">
        <v>45</v>
      </c>
      <c r="AX309" s="11" t="s">
        <v>82</v>
      </c>
      <c r="AY309" s="259" t="s">
        <v>162</v>
      </c>
    </row>
    <row r="310" s="12" customFormat="1">
      <c r="B310" s="260"/>
      <c r="C310" s="261"/>
      <c r="D310" s="250" t="s">
        <v>398</v>
      </c>
      <c r="E310" s="262" t="s">
        <v>37</v>
      </c>
      <c r="F310" s="263" t="s">
        <v>401</v>
      </c>
      <c r="G310" s="261"/>
      <c r="H310" s="264">
        <v>90.427000000000007</v>
      </c>
      <c r="I310" s="265"/>
      <c r="J310" s="261"/>
      <c r="K310" s="261"/>
      <c r="L310" s="266"/>
      <c r="M310" s="294"/>
      <c r="N310" s="295"/>
      <c r="O310" s="295"/>
      <c r="P310" s="295"/>
      <c r="Q310" s="295"/>
      <c r="R310" s="295"/>
      <c r="S310" s="295"/>
      <c r="T310" s="296"/>
      <c r="AT310" s="270" t="s">
        <v>398</v>
      </c>
      <c r="AU310" s="270" t="s">
        <v>91</v>
      </c>
      <c r="AV310" s="12" t="s">
        <v>161</v>
      </c>
      <c r="AW310" s="12" t="s">
        <v>45</v>
      </c>
      <c r="AX310" s="12" t="s">
        <v>24</v>
      </c>
      <c r="AY310" s="270" t="s">
        <v>162</v>
      </c>
    </row>
    <row r="311" s="1" customFormat="1" ht="6.96" customHeight="1">
      <c r="B311" s="68"/>
      <c r="C311" s="69"/>
      <c r="D311" s="69"/>
      <c r="E311" s="69"/>
      <c r="F311" s="69"/>
      <c r="G311" s="69"/>
      <c r="H311" s="69"/>
      <c r="I311" s="167"/>
      <c r="J311" s="69"/>
      <c r="K311" s="69"/>
      <c r="L311" s="73"/>
    </row>
  </sheetData>
  <sheetProtection sheet="1" autoFilter="0" formatColumns="0" formatRows="0" objects="1" scenarios="1" spinCount="100000" saltValue="YkhMmUTv9BEXjXUztr1Wc6ZJZKiksQFDOAd3UFIObu/eC5gimR1p3s4F+hrujlkmpdhS6aMxdEzi0DTVGt9z6g==" hashValue="cxVWEW7YqegjmLL0MIxGqAyyGPWYJLpVVxIESRF1uV/LLshabu7cCl5mhOlWk9DQwxChF8rhx7oLEEOzoFpPdA==" algorithmName="SHA-512" password="CC35"/>
  <autoFilter ref="C94:K310"/>
  <mergeCells count="10">
    <mergeCell ref="E7:H7"/>
    <mergeCell ref="E9:H9"/>
    <mergeCell ref="E24:H24"/>
    <mergeCell ref="E45:H45"/>
    <mergeCell ref="E47:H47"/>
    <mergeCell ref="J51:J52"/>
    <mergeCell ref="E85:H85"/>
    <mergeCell ref="E87:H87"/>
    <mergeCell ref="G1:H1"/>
    <mergeCell ref="L2:V2"/>
  </mergeCells>
  <hyperlinks>
    <hyperlink ref="F1:G1" location="C2" display="1) Krycí list soupisu"/>
    <hyperlink ref="G1:H1" location="C54" display="2) Rekapitulace"/>
    <hyperlink ref="J1" location="C94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6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103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1678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ROUND(J97,2)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ROUND(SUM(BE97:BE303), 2)</f>
        <v>0</v>
      </c>
      <c r="G30" s="48"/>
      <c r="H30" s="48"/>
      <c r="I30" s="159">
        <v>0.20999999999999999</v>
      </c>
      <c r="J30" s="158">
        <f>ROUND(ROUND((SUM(BE97:BE303)),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ROUND(SUM(BF97:BF303), 2)</f>
        <v>0</v>
      </c>
      <c r="G31" s="48"/>
      <c r="H31" s="48"/>
      <c r="I31" s="159">
        <v>0.14999999999999999</v>
      </c>
      <c r="J31" s="158">
        <f>ROUND(ROUND((SUM(BF97:BF303)),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ROUND(SUM(BG97:BG303),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ROUND(SUM(BH97:BH303),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ROUND(SUM(BI97:BI303),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166024 - SO 04 Sklad -  SO 04 Sklad - stavební práce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J97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370</v>
      </c>
      <c r="E57" s="221"/>
      <c r="F57" s="221"/>
      <c r="G57" s="221"/>
      <c r="H57" s="221"/>
      <c r="I57" s="222"/>
      <c r="J57" s="223">
        <f>J98</f>
        <v>0</v>
      </c>
      <c r="K57" s="224"/>
    </row>
    <row r="58" s="9" customFormat="1" ht="19.92" customHeight="1">
      <c r="B58" s="225"/>
      <c r="C58" s="226"/>
      <c r="D58" s="227" t="s">
        <v>1267</v>
      </c>
      <c r="E58" s="228"/>
      <c r="F58" s="228"/>
      <c r="G58" s="228"/>
      <c r="H58" s="228"/>
      <c r="I58" s="229"/>
      <c r="J58" s="230">
        <f>J99</f>
        <v>0</v>
      </c>
      <c r="K58" s="231"/>
    </row>
    <row r="59" s="9" customFormat="1" ht="19.92" customHeight="1">
      <c r="B59" s="225"/>
      <c r="C59" s="226"/>
      <c r="D59" s="227" t="s">
        <v>1268</v>
      </c>
      <c r="E59" s="228"/>
      <c r="F59" s="228"/>
      <c r="G59" s="228"/>
      <c r="H59" s="228"/>
      <c r="I59" s="229"/>
      <c r="J59" s="230">
        <f>J120</f>
        <v>0</v>
      </c>
      <c r="K59" s="231"/>
    </row>
    <row r="60" s="9" customFormat="1" ht="19.92" customHeight="1">
      <c r="B60" s="225"/>
      <c r="C60" s="226"/>
      <c r="D60" s="227" t="s">
        <v>371</v>
      </c>
      <c r="E60" s="228"/>
      <c r="F60" s="228"/>
      <c r="G60" s="228"/>
      <c r="H60" s="228"/>
      <c r="I60" s="229"/>
      <c r="J60" s="230">
        <f>J138</f>
        <v>0</v>
      </c>
      <c r="K60" s="231"/>
    </row>
    <row r="61" s="9" customFormat="1" ht="19.92" customHeight="1">
      <c r="B61" s="225"/>
      <c r="C61" s="226"/>
      <c r="D61" s="227" t="s">
        <v>372</v>
      </c>
      <c r="E61" s="228"/>
      <c r="F61" s="228"/>
      <c r="G61" s="228"/>
      <c r="H61" s="228"/>
      <c r="I61" s="229"/>
      <c r="J61" s="230">
        <f>J151</f>
        <v>0</v>
      </c>
      <c r="K61" s="231"/>
    </row>
    <row r="62" s="9" customFormat="1" ht="19.92" customHeight="1">
      <c r="B62" s="225"/>
      <c r="C62" s="226"/>
      <c r="D62" s="227" t="s">
        <v>373</v>
      </c>
      <c r="E62" s="228"/>
      <c r="F62" s="228"/>
      <c r="G62" s="228"/>
      <c r="H62" s="228"/>
      <c r="I62" s="229"/>
      <c r="J62" s="230">
        <f>J163</f>
        <v>0</v>
      </c>
      <c r="K62" s="231"/>
    </row>
    <row r="63" s="9" customFormat="1" ht="19.92" customHeight="1">
      <c r="B63" s="225"/>
      <c r="C63" s="226"/>
      <c r="D63" s="227" t="s">
        <v>374</v>
      </c>
      <c r="E63" s="228"/>
      <c r="F63" s="228"/>
      <c r="G63" s="228"/>
      <c r="H63" s="228"/>
      <c r="I63" s="229"/>
      <c r="J63" s="230">
        <f>J168</f>
        <v>0</v>
      </c>
      <c r="K63" s="231"/>
    </row>
    <row r="64" s="9" customFormat="1" ht="19.92" customHeight="1">
      <c r="B64" s="225"/>
      <c r="C64" s="226"/>
      <c r="D64" s="227" t="s">
        <v>375</v>
      </c>
      <c r="E64" s="228"/>
      <c r="F64" s="228"/>
      <c r="G64" s="228"/>
      <c r="H64" s="228"/>
      <c r="I64" s="229"/>
      <c r="J64" s="230">
        <f>J195</f>
        <v>0</v>
      </c>
      <c r="K64" s="231"/>
    </row>
    <row r="65" s="9" customFormat="1" ht="19.92" customHeight="1">
      <c r="B65" s="225"/>
      <c r="C65" s="226"/>
      <c r="D65" s="227" t="s">
        <v>376</v>
      </c>
      <c r="E65" s="228"/>
      <c r="F65" s="228"/>
      <c r="G65" s="228"/>
      <c r="H65" s="228"/>
      <c r="I65" s="229"/>
      <c r="J65" s="230">
        <f>J210</f>
        <v>0</v>
      </c>
      <c r="K65" s="231"/>
    </row>
    <row r="66" s="9" customFormat="1" ht="19.92" customHeight="1">
      <c r="B66" s="225"/>
      <c r="C66" s="226"/>
      <c r="D66" s="227" t="s">
        <v>377</v>
      </c>
      <c r="E66" s="228"/>
      <c r="F66" s="228"/>
      <c r="G66" s="228"/>
      <c r="H66" s="228"/>
      <c r="I66" s="229"/>
      <c r="J66" s="230">
        <f>J216</f>
        <v>0</v>
      </c>
      <c r="K66" s="231"/>
    </row>
    <row r="67" s="8" customFormat="1" ht="24.96" customHeight="1">
      <c r="B67" s="218"/>
      <c r="C67" s="219"/>
      <c r="D67" s="220" t="s">
        <v>378</v>
      </c>
      <c r="E67" s="221"/>
      <c r="F67" s="221"/>
      <c r="G67" s="221"/>
      <c r="H67" s="221"/>
      <c r="I67" s="222"/>
      <c r="J67" s="223">
        <f>J218</f>
        <v>0</v>
      </c>
      <c r="K67" s="224"/>
    </row>
    <row r="68" s="9" customFormat="1" ht="19.92" customHeight="1">
      <c r="B68" s="225"/>
      <c r="C68" s="226"/>
      <c r="D68" s="227" t="s">
        <v>379</v>
      </c>
      <c r="E68" s="228"/>
      <c r="F68" s="228"/>
      <c r="G68" s="228"/>
      <c r="H68" s="228"/>
      <c r="I68" s="229"/>
      <c r="J68" s="230">
        <f>J219</f>
        <v>0</v>
      </c>
      <c r="K68" s="231"/>
    </row>
    <row r="69" s="9" customFormat="1" ht="19.92" customHeight="1">
      <c r="B69" s="225"/>
      <c r="C69" s="226"/>
      <c r="D69" s="227" t="s">
        <v>1553</v>
      </c>
      <c r="E69" s="228"/>
      <c r="F69" s="228"/>
      <c r="G69" s="228"/>
      <c r="H69" s="228"/>
      <c r="I69" s="229"/>
      <c r="J69" s="230">
        <f>J236</f>
        <v>0</v>
      </c>
      <c r="K69" s="231"/>
    </row>
    <row r="70" s="9" customFormat="1" ht="19.92" customHeight="1">
      <c r="B70" s="225"/>
      <c r="C70" s="226"/>
      <c r="D70" s="227" t="s">
        <v>381</v>
      </c>
      <c r="E70" s="228"/>
      <c r="F70" s="228"/>
      <c r="G70" s="228"/>
      <c r="H70" s="228"/>
      <c r="I70" s="229"/>
      <c r="J70" s="230">
        <f>J242</f>
        <v>0</v>
      </c>
      <c r="K70" s="231"/>
    </row>
    <row r="71" s="9" customFormat="1" ht="19.92" customHeight="1">
      <c r="B71" s="225"/>
      <c r="C71" s="226"/>
      <c r="D71" s="227" t="s">
        <v>382</v>
      </c>
      <c r="E71" s="228"/>
      <c r="F71" s="228"/>
      <c r="G71" s="228"/>
      <c r="H71" s="228"/>
      <c r="I71" s="229"/>
      <c r="J71" s="230">
        <f>J259</f>
        <v>0</v>
      </c>
      <c r="K71" s="231"/>
    </row>
    <row r="72" s="9" customFormat="1" ht="19.92" customHeight="1">
      <c r="B72" s="225"/>
      <c r="C72" s="226"/>
      <c r="D72" s="227" t="s">
        <v>385</v>
      </c>
      <c r="E72" s="228"/>
      <c r="F72" s="228"/>
      <c r="G72" s="228"/>
      <c r="H72" s="228"/>
      <c r="I72" s="229"/>
      <c r="J72" s="230">
        <f>J264</f>
        <v>0</v>
      </c>
      <c r="K72" s="231"/>
    </row>
    <row r="73" s="9" customFormat="1" ht="19.92" customHeight="1">
      <c r="B73" s="225"/>
      <c r="C73" s="226"/>
      <c r="D73" s="227" t="s">
        <v>1269</v>
      </c>
      <c r="E73" s="228"/>
      <c r="F73" s="228"/>
      <c r="G73" s="228"/>
      <c r="H73" s="228"/>
      <c r="I73" s="229"/>
      <c r="J73" s="230">
        <f>J270</f>
        <v>0</v>
      </c>
      <c r="K73" s="231"/>
    </row>
    <row r="74" s="9" customFormat="1" ht="19.92" customHeight="1">
      <c r="B74" s="225"/>
      <c r="C74" s="226"/>
      <c r="D74" s="227" t="s">
        <v>384</v>
      </c>
      <c r="E74" s="228"/>
      <c r="F74" s="228"/>
      <c r="G74" s="228"/>
      <c r="H74" s="228"/>
      <c r="I74" s="229"/>
      <c r="J74" s="230">
        <f>J274</f>
        <v>0</v>
      </c>
      <c r="K74" s="231"/>
    </row>
    <row r="75" s="9" customFormat="1" ht="19.92" customHeight="1">
      <c r="B75" s="225"/>
      <c r="C75" s="226"/>
      <c r="D75" s="227" t="s">
        <v>388</v>
      </c>
      <c r="E75" s="228"/>
      <c r="F75" s="228"/>
      <c r="G75" s="228"/>
      <c r="H75" s="228"/>
      <c r="I75" s="229"/>
      <c r="J75" s="230">
        <f>J284</f>
        <v>0</v>
      </c>
      <c r="K75" s="231"/>
    </row>
    <row r="76" s="9" customFormat="1" ht="19.92" customHeight="1">
      <c r="B76" s="225"/>
      <c r="C76" s="226"/>
      <c r="D76" s="227" t="s">
        <v>389</v>
      </c>
      <c r="E76" s="228"/>
      <c r="F76" s="228"/>
      <c r="G76" s="228"/>
      <c r="H76" s="228"/>
      <c r="I76" s="229"/>
      <c r="J76" s="230">
        <f>J291</f>
        <v>0</v>
      </c>
      <c r="K76" s="231"/>
    </row>
    <row r="77" s="9" customFormat="1" ht="19.92" customHeight="1">
      <c r="B77" s="225"/>
      <c r="C77" s="226"/>
      <c r="D77" s="227" t="s">
        <v>390</v>
      </c>
      <c r="E77" s="228"/>
      <c r="F77" s="228"/>
      <c r="G77" s="228"/>
      <c r="H77" s="228"/>
      <c r="I77" s="229"/>
      <c r="J77" s="230">
        <f>J297</f>
        <v>0</v>
      </c>
      <c r="K77" s="231"/>
    </row>
    <row r="78" s="1" customFormat="1" ht="21.84" customHeight="1">
      <c r="B78" s="47"/>
      <c r="C78" s="48"/>
      <c r="D78" s="48"/>
      <c r="E78" s="48"/>
      <c r="F78" s="48"/>
      <c r="G78" s="48"/>
      <c r="H78" s="48"/>
      <c r="I78" s="145"/>
      <c r="J78" s="48"/>
      <c r="K78" s="52"/>
    </row>
    <row r="79" s="1" customFormat="1" ht="6.96" customHeight="1">
      <c r="B79" s="68"/>
      <c r="C79" s="69"/>
      <c r="D79" s="69"/>
      <c r="E79" s="69"/>
      <c r="F79" s="69"/>
      <c r="G79" s="69"/>
      <c r="H79" s="69"/>
      <c r="I79" s="167"/>
      <c r="J79" s="69"/>
      <c r="K79" s="70"/>
    </row>
    <row r="83" s="1" customFormat="1" ht="6.96" customHeight="1">
      <c r="B83" s="71"/>
      <c r="C83" s="72"/>
      <c r="D83" s="72"/>
      <c r="E83" s="72"/>
      <c r="F83" s="72"/>
      <c r="G83" s="72"/>
      <c r="H83" s="72"/>
      <c r="I83" s="170"/>
      <c r="J83" s="72"/>
      <c r="K83" s="72"/>
      <c r="L83" s="73"/>
    </row>
    <row r="84" s="1" customFormat="1" ht="36.96" customHeight="1">
      <c r="B84" s="47"/>
      <c r="C84" s="74" t="s">
        <v>142</v>
      </c>
      <c r="D84" s="75"/>
      <c r="E84" s="75"/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4.4" customHeight="1">
      <c r="B86" s="47"/>
      <c r="C86" s="77" t="s">
        <v>18</v>
      </c>
      <c r="D86" s="75"/>
      <c r="E86" s="75"/>
      <c r="F86" s="75"/>
      <c r="G86" s="75"/>
      <c r="H86" s="75"/>
      <c r="I86" s="178"/>
      <c r="J86" s="75"/>
      <c r="K86" s="75"/>
      <c r="L86" s="73"/>
    </row>
    <row r="87" s="1" customFormat="1" ht="16.5" customHeight="1">
      <c r="B87" s="47"/>
      <c r="C87" s="75"/>
      <c r="D87" s="75"/>
      <c r="E87" s="179" t="str">
        <f>E7</f>
        <v>Rekonstrukce a přístavby hasičské zbrojnice Hošťálkovice</v>
      </c>
      <c r="F87" s="77"/>
      <c r="G87" s="77"/>
      <c r="H87" s="77"/>
      <c r="I87" s="178"/>
      <c r="J87" s="75"/>
      <c r="K87" s="75"/>
      <c r="L87" s="73"/>
    </row>
    <row r="88" s="1" customFormat="1" ht="14.4" customHeight="1">
      <c r="B88" s="47"/>
      <c r="C88" s="77" t="s">
        <v>134</v>
      </c>
      <c r="D88" s="75"/>
      <c r="E88" s="75"/>
      <c r="F88" s="75"/>
      <c r="G88" s="75"/>
      <c r="H88" s="75"/>
      <c r="I88" s="178"/>
      <c r="J88" s="75"/>
      <c r="K88" s="75"/>
      <c r="L88" s="73"/>
    </row>
    <row r="89" s="1" customFormat="1" ht="17.25" customHeight="1">
      <c r="B89" s="47"/>
      <c r="C89" s="75"/>
      <c r="D89" s="75"/>
      <c r="E89" s="83" t="str">
        <f>E9</f>
        <v xml:space="preserve">166024 - SO 04 Sklad -  SO 04 Sklad - stavební práce </v>
      </c>
      <c r="F89" s="75"/>
      <c r="G89" s="75"/>
      <c r="H89" s="75"/>
      <c r="I89" s="178"/>
      <c r="J89" s="75"/>
      <c r="K89" s="75"/>
      <c r="L89" s="73"/>
    </row>
    <row r="90" s="1" customFormat="1" ht="6.96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1" customFormat="1" ht="18" customHeight="1">
      <c r="B91" s="47"/>
      <c r="C91" s="77" t="s">
        <v>25</v>
      </c>
      <c r="D91" s="75"/>
      <c r="E91" s="75"/>
      <c r="F91" s="180" t="str">
        <f>F12</f>
        <v xml:space="preserve"> </v>
      </c>
      <c r="G91" s="75"/>
      <c r="H91" s="75"/>
      <c r="I91" s="181" t="s">
        <v>27</v>
      </c>
      <c r="J91" s="86" t="str">
        <f>IF(J12="","",J12)</f>
        <v>2. 12. 2016</v>
      </c>
      <c r="K91" s="75"/>
      <c r="L91" s="73"/>
    </row>
    <row r="92" s="1" customFormat="1" ht="6.96" customHeight="1">
      <c r="B92" s="47"/>
      <c r="C92" s="75"/>
      <c r="D92" s="75"/>
      <c r="E92" s="75"/>
      <c r="F92" s="75"/>
      <c r="G92" s="75"/>
      <c r="H92" s="75"/>
      <c r="I92" s="178"/>
      <c r="J92" s="75"/>
      <c r="K92" s="75"/>
      <c r="L92" s="73"/>
    </row>
    <row r="93" s="1" customFormat="1">
      <c r="B93" s="47"/>
      <c r="C93" s="77" t="s">
        <v>35</v>
      </c>
      <c r="D93" s="75"/>
      <c r="E93" s="75"/>
      <c r="F93" s="180" t="str">
        <f>E15</f>
        <v xml:space="preserve">Statutární město Ostrava,MOb Hošťálkovice </v>
      </c>
      <c r="G93" s="75"/>
      <c r="H93" s="75"/>
      <c r="I93" s="181" t="s">
        <v>42</v>
      </c>
      <c r="J93" s="180" t="str">
        <f>E21</f>
        <v xml:space="preserve">Lenka Jerakasová </v>
      </c>
      <c r="K93" s="75"/>
      <c r="L93" s="73"/>
    </row>
    <row r="94" s="1" customFormat="1" ht="14.4" customHeight="1">
      <c r="B94" s="47"/>
      <c r="C94" s="77" t="s">
        <v>40</v>
      </c>
      <c r="D94" s="75"/>
      <c r="E94" s="75"/>
      <c r="F94" s="180" t="str">
        <f>IF(E18="","",E18)</f>
        <v/>
      </c>
      <c r="G94" s="75"/>
      <c r="H94" s="75"/>
      <c r="I94" s="178"/>
      <c r="J94" s="75"/>
      <c r="K94" s="75"/>
      <c r="L94" s="73"/>
    </row>
    <row r="95" s="1" customFormat="1" ht="10.32" customHeight="1">
      <c r="B95" s="47"/>
      <c r="C95" s="75"/>
      <c r="D95" s="75"/>
      <c r="E95" s="75"/>
      <c r="F95" s="75"/>
      <c r="G95" s="75"/>
      <c r="H95" s="75"/>
      <c r="I95" s="178"/>
      <c r="J95" s="75"/>
      <c r="K95" s="75"/>
      <c r="L95" s="73"/>
    </row>
    <row r="96" s="7" customFormat="1" ht="29.28" customHeight="1">
      <c r="B96" s="182"/>
      <c r="C96" s="183" t="s">
        <v>143</v>
      </c>
      <c r="D96" s="184" t="s">
        <v>67</v>
      </c>
      <c r="E96" s="184" t="s">
        <v>63</v>
      </c>
      <c r="F96" s="184" t="s">
        <v>144</v>
      </c>
      <c r="G96" s="184" t="s">
        <v>145</v>
      </c>
      <c r="H96" s="184" t="s">
        <v>146</v>
      </c>
      <c r="I96" s="185" t="s">
        <v>147</v>
      </c>
      <c r="J96" s="184" t="s">
        <v>139</v>
      </c>
      <c r="K96" s="186" t="s">
        <v>148</v>
      </c>
      <c r="L96" s="187"/>
      <c r="M96" s="103" t="s">
        <v>149</v>
      </c>
      <c r="N96" s="104" t="s">
        <v>52</v>
      </c>
      <c r="O96" s="104" t="s">
        <v>150</v>
      </c>
      <c r="P96" s="104" t="s">
        <v>151</v>
      </c>
      <c r="Q96" s="104" t="s">
        <v>152</v>
      </c>
      <c r="R96" s="104" t="s">
        <v>153</v>
      </c>
      <c r="S96" s="104" t="s">
        <v>154</v>
      </c>
      <c r="T96" s="105" t="s">
        <v>155</v>
      </c>
    </row>
    <row r="97" s="1" customFormat="1" ht="29.28" customHeight="1">
      <c r="B97" s="47"/>
      <c r="C97" s="109" t="s">
        <v>140</v>
      </c>
      <c r="D97" s="75"/>
      <c r="E97" s="75"/>
      <c r="F97" s="75"/>
      <c r="G97" s="75"/>
      <c r="H97" s="75"/>
      <c r="I97" s="178"/>
      <c r="J97" s="188">
        <f>BK97</f>
        <v>0</v>
      </c>
      <c r="K97" s="75"/>
      <c r="L97" s="73"/>
      <c r="M97" s="106"/>
      <c r="N97" s="107"/>
      <c r="O97" s="107"/>
      <c r="P97" s="189">
        <f>P98+P218</f>
        <v>0</v>
      </c>
      <c r="Q97" s="107"/>
      <c r="R97" s="189">
        <f>R98+R218</f>
        <v>0</v>
      </c>
      <c r="S97" s="107"/>
      <c r="T97" s="190">
        <f>T98+T218</f>
        <v>0</v>
      </c>
      <c r="AT97" s="24" t="s">
        <v>81</v>
      </c>
      <c r="AU97" s="24" t="s">
        <v>141</v>
      </c>
      <c r="BK97" s="191">
        <f>BK98+BK218</f>
        <v>0</v>
      </c>
    </row>
    <row r="98" s="10" customFormat="1" ht="37.44" customHeight="1">
      <c r="B98" s="232"/>
      <c r="C98" s="233"/>
      <c r="D98" s="234" t="s">
        <v>81</v>
      </c>
      <c r="E98" s="235" t="s">
        <v>392</v>
      </c>
      <c r="F98" s="235" t="s">
        <v>393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P99+P120+P138+P151+P163+P168+P195+P210+P216</f>
        <v>0</v>
      </c>
      <c r="Q98" s="240"/>
      <c r="R98" s="241">
        <f>R99+R120+R138+R151+R163+R168+R195+R210+R216</f>
        <v>0</v>
      </c>
      <c r="S98" s="240"/>
      <c r="T98" s="242">
        <f>T99+T120+T138+T151+T163+T168+T195+T210+T216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BK99+BK120+BK138+BK151+BK163+BK168+BK195+BK210+BK216</f>
        <v>0</v>
      </c>
    </row>
    <row r="99" s="10" customFormat="1" ht="19.92" customHeight="1">
      <c r="B99" s="232"/>
      <c r="C99" s="233"/>
      <c r="D99" s="234" t="s">
        <v>81</v>
      </c>
      <c r="E99" s="246" t="s">
        <v>24</v>
      </c>
      <c r="F99" s="246" t="s">
        <v>1270</v>
      </c>
      <c r="G99" s="233"/>
      <c r="H99" s="233"/>
      <c r="I99" s="236"/>
      <c r="J99" s="247">
        <f>BK99</f>
        <v>0</v>
      </c>
      <c r="K99" s="233"/>
      <c r="L99" s="238"/>
      <c r="M99" s="239"/>
      <c r="N99" s="240"/>
      <c r="O99" s="240"/>
      <c r="P99" s="241">
        <f>SUM(P100:P119)</f>
        <v>0</v>
      </c>
      <c r="Q99" s="240"/>
      <c r="R99" s="241">
        <f>SUM(R100:R119)</f>
        <v>0</v>
      </c>
      <c r="S99" s="240"/>
      <c r="T99" s="242">
        <f>SUM(T100:T119)</f>
        <v>0</v>
      </c>
      <c r="AR99" s="243" t="s">
        <v>24</v>
      </c>
      <c r="AT99" s="244" t="s">
        <v>81</v>
      </c>
      <c r="AU99" s="244" t="s">
        <v>24</v>
      </c>
      <c r="AY99" s="243" t="s">
        <v>162</v>
      </c>
      <c r="BK99" s="245">
        <f>SUM(BK100:BK119)</f>
        <v>0</v>
      </c>
    </row>
    <row r="100" s="1" customFormat="1" ht="16.5" customHeight="1">
      <c r="B100" s="47"/>
      <c r="C100" s="192" t="s">
        <v>24</v>
      </c>
      <c r="D100" s="192" t="s">
        <v>156</v>
      </c>
      <c r="E100" s="193" t="s">
        <v>1271</v>
      </c>
      <c r="F100" s="194" t="s">
        <v>1272</v>
      </c>
      <c r="G100" s="195" t="s">
        <v>159</v>
      </c>
      <c r="H100" s="196">
        <v>18.797999999999998</v>
      </c>
      <c r="I100" s="197"/>
      <c r="J100" s="198">
        <f>ROUND(I100*H100,2)</f>
        <v>0</v>
      </c>
      <c r="K100" s="194" t="s">
        <v>397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91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91</v>
      </c>
    </row>
    <row r="101" s="11" customFormat="1">
      <c r="B101" s="248"/>
      <c r="C101" s="249"/>
      <c r="D101" s="250" t="s">
        <v>398</v>
      </c>
      <c r="E101" s="251" t="s">
        <v>37</v>
      </c>
      <c r="F101" s="252" t="s">
        <v>1679</v>
      </c>
      <c r="G101" s="249"/>
      <c r="H101" s="253">
        <v>18.797999999999998</v>
      </c>
      <c r="I101" s="254"/>
      <c r="J101" s="249"/>
      <c r="K101" s="249"/>
      <c r="L101" s="255"/>
      <c r="M101" s="256"/>
      <c r="N101" s="257"/>
      <c r="O101" s="257"/>
      <c r="P101" s="257"/>
      <c r="Q101" s="257"/>
      <c r="R101" s="257"/>
      <c r="S101" s="257"/>
      <c r="T101" s="258"/>
      <c r="AT101" s="259" t="s">
        <v>398</v>
      </c>
      <c r="AU101" s="259" t="s">
        <v>91</v>
      </c>
      <c r="AV101" s="11" t="s">
        <v>91</v>
      </c>
      <c r="AW101" s="11" t="s">
        <v>45</v>
      </c>
      <c r="AX101" s="11" t="s">
        <v>82</v>
      </c>
      <c r="AY101" s="259" t="s">
        <v>162</v>
      </c>
    </row>
    <row r="102" s="12" customFormat="1">
      <c r="B102" s="260"/>
      <c r="C102" s="261"/>
      <c r="D102" s="250" t="s">
        <v>398</v>
      </c>
      <c r="E102" s="262" t="s">
        <v>37</v>
      </c>
      <c r="F102" s="263" t="s">
        <v>401</v>
      </c>
      <c r="G102" s="261"/>
      <c r="H102" s="264">
        <v>18.797999999999998</v>
      </c>
      <c r="I102" s="265"/>
      <c r="J102" s="261"/>
      <c r="K102" s="261"/>
      <c r="L102" s="266"/>
      <c r="M102" s="267"/>
      <c r="N102" s="268"/>
      <c r="O102" s="268"/>
      <c r="P102" s="268"/>
      <c r="Q102" s="268"/>
      <c r="R102" s="268"/>
      <c r="S102" s="268"/>
      <c r="T102" s="269"/>
      <c r="AT102" s="270" t="s">
        <v>398</v>
      </c>
      <c r="AU102" s="270" t="s">
        <v>91</v>
      </c>
      <c r="AV102" s="12" t="s">
        <v>161</v>
      </c>
      <c r="AW102" s="12" t="s">
        <v>45</v>
      </c>
      <c r="AX102" s="12" t="s">
        <v>24</v>
      </c>
      <c r="AY102" s="270" t="s">
        <v>162</v>
      </c>
    </row>
    <row r="103" s="1" customFormat="1" ht="16.5" customHeight="1">
      <c r="B103" s="47"/>
      <c r="C103" s="192" t="s">
        <v>91</v>
      </c>
      <c r="D103" s="192" t="s">
        <v>156</v>
      </c>
      <c r="E103" s="193" t="s">
        <v>1274</v>
      </c>
      <c r="F103" s="194" t="s">
        <v>1275</v>
      </c>
      <c r="G103" s="195" t="s">
        <v>171</v>
      </c>
      <c r="H103" s="196">
        <v>5.2629999999999999</v>
      </c>
      <c r="I103" s="197"/>
      <c r="J103" s="198">
        <f>ROUND(I103*H103,2)</f>
        <v>0</v>
      </c>
      <c r="K103" s="194" t="s">
        <v>397</v>
      </c>
      <c r="L103" s="73"/>
      <c r="M103" s="199" t="s">
        <v>37</v>
      </c>
      <c r="N103" s="200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161</v>
      </c>
      <c r="AT103" s="24" t="s">
        <v>156</v>
      </c>
      <c r="AU103" s="24" t="s">
        <v>91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161</v>
      </c>
      <c r="BM103" s="24" t="s">
        <v>161</v>
      </c>
    </row>
    <row r="104" s="13" customFormat="1">
      <c r="B104" s="271"/>
      <c r="C104" s="272"/>
      <c r="D104" s="250" t="s">
        <v>398</v>
      </c>
      <c r="E104" s="273" t="s">
        <v>37</v>
      </c>
      <c r="F104" s="274" t="s">
        <v>1556</v>
      </c>
      <c r="G104" s="272"/>
      <c r="H104" s="273" t="s">
        <v>37</v>
      </c>
      <c r="I104" s="275"/>
      <c r="J104" s="272"/>
      <c r="K104" s="272"/>
      <c r="L104" s="276"/>
      <c r="M104" s="277"/>
      <c r="N104" s="278"/>
      <c r="O104" s="278"/>
      <c r="P104" s="278"/>
      <c r="Q104" s="278"/>
      <c r="R104" s="278"/>
      <c r="S104" s="278"/>
      <c r="T104" s="279"/>
      <c r="AT104" s="280" t="s">
        <v>398</v>
      </c>
      <c r="AU104" s="280" t="s">
        <v>91</v>
      </c>
      <c r="AV104" s="13" t="s">
        <v>24</v>
      </c>
      <c r="AW104" s="13" t="s">
        <v>45</v>
      </c>
      <c r="AX104" s="13" t="s">
        <v>82</v>
      </c>
      <c r="AY104" s="280" t="s">
        <v>162</v>
      </c>
    </row>
    <row r="105" s="11" customFormat="1">
      <c r="B105" s="248"/>
      <c r="C105" s="249"/>
      <c r="D105" s="250" t="s">
        <v>398</v>
      </c>
      <c r="E105" s="251" t="s">
        <v>37</v>
      </c>
      <c r="F105" s="252" t="s">
        <v>1680</v>
      </c>
      <c r="G105" s="249"/>
      <c r="H105" s="253">
        <v>5.2629999999999999</v>
      </c>
      <c r="I105" s="254"/>
      <c r="J105" s="249"/>
      <c r="K105" s="249"/>
      <c r="L105" s="255"/>
      <c r="M105" s="256"/>
      <c r="N105" s="257"/>
      <c r="O105" s="257"/>
      <c r="P105" s="257"/>
      <c r="Q105" s="257"/>
      <c r="R105" s="257"/>
      <c r="S105" s="257"/>
      <c r="T105" s="258"/>
      <c r="AT105" s="259" t="s">
        <v>398</v>
      </c>
      <c r="AU105" s="259" t="s">
        <v>91</v>
      </c>
      <c r="AV105" s="11" t="s">
        <v>91</v>
      </c>
      <c r="AW105" s="11" t="s">
        <v>45</v>
      </c>
      <c r="AX105" s="11" t="s">
        <v>82</v>
      </c>
      <c r="AY105" s="259" t="s">
        <v>162</v>
      </c>
    </row>
    <row r="106" s="12" customFormat="1">
      <c r="B106" s="260"/>
      <c r="C106" s="261"/>
      <c r="D106" s="250" t="s">
        <v>398</v>
      </c>
      <c r="E106" s="262" t="s">
        <v>37</v>
      </c>
      <c r="F106" s="263" t="s">
        <v>401</v>
      </c>
      <c r="G106" s="261"/>
      <c r="H106" s="264">
        <v>5.2629999999999999</v>
      </c>
      <c r="I106" s="265"/>
      <c r="J106" s="261"/>
      <c r="K106" s="261"/>
      <c r="L106" s="266"/>
      <c r="M106" s="267"/>
      <c r="N106" s="268"/>
      <c r="O106" s="268"/>
      <c r="P106" s="268"/>
      <c r="Q106" s="268"/>
      <c r="R106" s="268"/>
      <c r="S106" s="268"/>
      <c r="T106" s="269"/>
      <c r="AT106" s="270" t="s">
        <v>398</v>
      </c>
      <c r="AU106" s="270" t="s">
        <v>91</v>
      </c>
      <c r="AV106" s="12" t="s">
        <v>161</v>
      </c>
      <c r="AW106" s="12" t="s">
        <v>45</v>
      </c>
      <c r="AX106" s="12" t="s">
        <v>24</v>
      </c>
      <c r="AY106" s="270" t="s">
        <v>162</v>
      </c>
    </row>
    <row r="107" s="1" customFormat="1" ht="16.5" customHeight="1">
      <c r="B107" s="47"/>
      <c r="C107" s="192" t="s">
        <v>165</v>
      </c>
      <c r="D107" s="192" t="s">
        <v>156</v>
      </c>
      <c r="E107" s="193" t="s">
        <v>1278</v>
      </c>
      <c r="F107" s="194" t="s">
        <v>1279</v>
      </c>
      <c r="G107" s="195" t="s">
        <v>171</v>
      </c>
      <c r="H107" s="196">
        <v>3.794</v>
      </c>
      <c r="I107" s="197"/>
      <c r="J107" s="198">
        <f>ROUND(I107*H107,2)</f>
        <v>0</v>
      </c>
      <c r="K107" s="194" t="s">
        <v>397</v>
      </c>
      <c r="L107" s="73"/>
      <c r="M107" s="199" t="s">
        <v>37</v>
      </c>
      <c r="N107" s="200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161</v>
      </c>
      <c r="AT107" s="24" t="s">
        <v>156</v>
      </c>
      <c r="AU107" s="24" t="s">
        <v>91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161</v>
      </c>
      <c r="BM107" s="24" t="s">
        <v>168</v>
      </c>
    </row>
    <row r="108" s="11" customFormat="1">
      <c r="B108" s="248"/>
      <c r="C108" s="249"/>
      <c r="D108" s="250" t="s">
        <v>398</v>
      </c>
      <c r="E108" s="251" t="s">
        <v>37</v>
      </c>
      <c r="F108" s="252" t="s">
        <v>1681</v>
      </c>
      <c r="G108" s="249"/>
      <c r="H108" s="253">
        <v>3.794</v>
      </c>
      <c r="I108" s="254"/>
      <c r="J108" s="249"/>
      <c r="K108" s="249"/>
      <c r="L108" s="255"/>
      <c r="M108" s="256"/>
      <c r="N108" s="257"/>
      <c r="O108" s="257"/>
      <c r="P108" s="257"/>
      <c r="Q108" s="257"/>
      <c r="R108" s="257"/>
      <c r="S108" s="257"/>
      <c r="T108" s="258"/>
      <c r="AT108" s="259" t="s">
        <v>398</v>
      </c>
      <c r="AU108" s="259" t="s">
        <v>91</v>
      </c>
      <c r="AV108" s="11" t="s">
        <v>91</v>
      </c>
      <c r="AW108" s="11" t="s">
        <v>45</v>
      </c>
      <c r="AX108" s="11" t="s">
        <v>82</v>
      </c>
      <c r="AY108" s="259" t="s">
        <v>162</v>
      </c>
    </row>
    <row r="109" s="12" customFormat="1">
      <c r="B109" s="260"/>
      <c r="C109" s="261"/>
      <c r="D109" s="250" t="s">
        <v>398</v>
      </c>
      <c r="E109" s="262" t="s">
        <v>37</v>
      </c>
      <c r="F109" s="263" t="s">
        <v>401</v>
      </c>
      <c r="G109" s="261"/>
      <c r="H109" s="264">
        <v>3.794</v>
      </c>
      <c r="I109" s="265"/>
      <c r="J109" s="261"/>
      <c r="K109" s="261"/>
      <c r="L109" s="266"/>
      <c r="M109" s="267"/>
      <c r="N109" s="268"/>
      <c r="O109" s="268"/>
      <c r="P109" s="268"/>
      <c r="Q109" s="268"/>
      <c r="R109" s="268"/>
      <c r="S109" s="268"/>
      <c r="T109" s="269"/>
      <c r="AT109" s="270" t="s">
        <v>398</v>
      </c>
      <c r="AU109" s="270" t="s">
        <v>91</v>
      </c>
      <c r="AV109" s="12" t="s">
        <v>161</v>
      </c>
      <c r="AW109" s="12" t="s">
        <v>45</v>
      </c>
      <c r="AX109" s="12" t="s">
        <v>24</v>
      </c>
      <c r="AY109" s="270" t="s">
        <v>162</v>
      </c>
    </row>
    <row r="110" s="1" customFormat="1" ht="16.5" customHeight="1">
      <c r="B110" s="47"/>
      <c r="C110" s="192" t="s">
        <v>161</v>
      </c>
      <c r="D110" s="192" t="s">
        <v>156</v>
      </c>
      <c r="E110" s="193" t="s">
        <v>1282</v>
      </c>
      <c r="F110" s="194" t="s">
        <v>1283</v>
      </c>
      <c r="G110" s="195" t="s">
        <v>171</v>
      </c>
      <c r="H110" s="196">
        <v>9.0570000000000004</v>
      </c>
      <c r="I110" s="197"/>
      <c r="J110" s="198">
        <f>ROUND(I110*H110,2)</f>
        <v>0</v>
      </c>
      <c r="K110" s="194" t="s">
        <v>397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161</v>
      </c>
      <c r="AT110" s="24" t="s">
        <v>156</v>
      </c>
      <c r="AU110" s="24" t="s">
        <v>91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161</v>
      </c>
      <c r="BM110" s="24" t="s">
        <v>172</v>
      </c>
    </row>
    <row r="111" s="13" customFormat="1">
      <c r="B111" s="271"/>
      <c r="C111" s="272"/>
      <c r="D111" s="250" t="s">
        <v>398</v>
      </c>
      <c r="E111" s="273" t="s">
        <v>37</v>
      </c>
      <c r="F111" s="274" t="s">
        <v>1284</v>
      </c>
      <c r="G111" s="272"/>
      <c r="H111" s="273" t="s">
        <v>37</v>
      </c>
      <c r="I111" s="275"/>
      <c r="J111" s="272"/>
      <c r="K111" s="272"/>
      <c r="L111" s="276"/>
      <c r="M111" s="277"/>
      <c r="N111" s="278"/>
      <c r="O111" s="278"/>
      <c r="P111" s="278"/>
      <c r="Q111" s="278"/>
      <c r="R111" s="278"/>
      <c r="S111" s="278"/>
      <c r="T111" s="279"/>
      <c r="AT111" s="280" t="s">
        <v>398</v>
      </c>
      <c r="AU111" s="280" t="s">
        <v>91</v>
      </c>
      <c r="AV111" s="13" t="s">
        <v>24</v>
      </c>
      <c r="AW111" s="13" t="s">
        <v>45</v>
      </c>
      <c r="AX111" s="13" t="s">
        <v>82</v>
      </c>
      <c r="AY111" s="280" t="s">
        <v>162</v>
      </c>
    </row>
    <row r="112" s="11" customFormat="1">
      <c r="B112" s="248"/>
      <c r="C112" s="249"/>
      <c r="D112" s="250" t="s">
        <v>398</v>
      </c>
      <c r="E112" s="251" t="s">
        <v>37</v>
      </c>
      <c r="F112" s="252" t="s">
        <v>1682</v>
      </c>
      <c r="G112" s="249"/>
      <c r="H112" s="253">
        <v>9.0570000000000004</v>
      </c>
      <c r="I112" s="254"/>
      <c r="J112" s="249"/>
      <c r="K112" s="249"/>
      <c r="L112" s="255"/>
      <c r="M112" s="256"/>
      <c r="N112" s="257"/>
      <c r="O112" s="257"/>
      <c r="P112" s="257"/>
      <c r="Q112" s="257"/>
      <c r="R112" s="257"/>
      <c r="S112" s="257"/>
      <c r="T112" s="258"/>
      <c r="AT112" s="259" t="s">
        <v>398</v>
      </c>
      <c r="AU112" s="259" t="s">
        <v>91</v>
      </c>
      <c r="AV112" s="11" t="s">
        <v>91</v>
      </c>
      <c r="AW112" s="11" t="s">
        <v>45</v>
      </c>
      <c r="AX112" s="11" t="s">
        <v>82</v>
      </c>
      <c r="AY112" s="259" t="s">
        <v>162</v>
      </c>
    </row>
    <row r="113" s="12" customFormat="1">
      <c r="B113" s="260"/>
      <c r="C113" s="261"/>
      <c r="D113" s="250" t="s">
        <v>398</v>
      </c>
      <c r="E113" s="262" t="s">
        <v>37</v>
      </c>
      <c r="F113" s="263" t="s">
        <v>401</v>
      </c>
      <c r="G113" s="261"/>
      <c r="H113" s="264">
        <v>9.0570000000000004</v>
      </c>
      <c r="I113" s="265"/>
      <c r="J113" s="261"/>
      <c r="K113" s="261"/>
      <c r="L113" s="266"/>
      <c r="M113" s="267"/>
      <c r="N113" s="268"/>
      <c r="O113" s="268"/>
      <c r="P113" s="268"/>
      <c r="Q113" s="268"/>
      <c r="R113" s="268"/>
      <c r="S113" s="268"/>
      <c r="T113" s="269"/>
      <c r="AT113" s="270" t="s">
        <v>398</v>
      </c>
      <c r="AU113" s="270" t="s">
        <v>91</v>
      </c>
      <c r="AV113" s="12" t="s">
        <v>161</v>
      </c>
      <c r="AW113" s="12" t="s">
        <v>45</v>
      </c>
      <c r="AX113" s="12" t="s">
        <v>24</v>
      </c>
      <c r="AY113" s="270" t="s">
        <v>162</v>
      </c>
    </row>
    <row r="114" s="1" customFormat="1" ht="16.5" customHeight="1">
      <c r="B114" s="47"/>
      <c r="C114" s="192" t="s">
        <v>173</v>
      </c>
      <c r="D114" s="192" t="s">
        <v>156</v>
      </c>
      <c r="E114" s="193" t="s">
        <v>1286</v>
      </c>
      <c r="F114" s="194" t="s">
        <v>1287</v>
      </c>
      <c r="G114" s="195" t="s">
        <v>171</v>
      </c>
      <c r="H114" s="196">
        <v>9.0570000000000004</v>
      </c>
      <c r="I114" s="197"/>
      <c r="J114" s="198">
        <f>ROUND(I114*H114,2)</f>
        <v>0</v>
      </c>
      <c r="K114" s="194" t="s">
        <v>397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161</v>
      </c>
      <c r="AT114" s="24" t="s">
        <v>156</v>
      </c>
      <c r="AU114" s="24" t="s">
        <v>91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161</v>
      </c>
      <c r="BM114" s="24" t="s">
        <v>29</v>
      </c>
    </row>
    <row r="115" s="1" customFormat="1" ht="16.5" customHeight="1">
      <c r="B115" s="47"/>
      <c r="C115" s="192" t="s">
        <v>168</v>
      </c>
      <c r="D115" s="192" t="s">
        <v>156</v>
      </c>
      <c r="E115" s="193" t="s">
        <v>1288</v>
      </c>
      <c r="F115" s="194" t="s">
        <v>1289</v>
      </c>
      <c r="G115" s="195" t="s">
        <v>171</v>
      </c>
      <c r="H115" s="196">
        <v>9.0570000000000004</v>
      </c>
      <c r="I115" s="197"/>
      <c r="J115" s="198">
        <f>ROUND(I115*H115,2)</f>
        <v>0</v>
      </c>
      <c r="K115" s="194" t="s">
        <v>397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161</v>
      </c>
      <c r="AT115" s="24" t="s">
        <v>156</v>
      </c>
      <c r="AU115" s="24" t="s">
        <v>91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161</v>
      </c>
      <c r="BM115" s="24" t="s">
        <v>178</v>
      </c>
    </row>
    <row r="116" s="1" customFormat="1" ht="16.5" customHeight="1">
      <c r="B116" s="47"/>
      <c r="C116" s="192" t="s">
        <v>179</v>
      </c>
      <c r="D116" s="192" t="s">
        <v>156</v>
      </c>
      <c r="E116" s="193" t="s">
        <v>1290</v>
      </c>
      <c r="F116" s="194" t="s">
        <v>1291</v>
      </c>
      <c r="G116" s="195" t="s">
        <v>171</v>
      </c>
      <c r="H116" s="196">
        <v>9.0570000000000004</v>
      </c>
      <c r="I116" s="197"/>
      <c r="J116" s="198">
        <f>ROUND(I116*H116,2)</f>
        <v>0</v>
      </c>
      <c r="K116" s="194" t="s">
        <v>397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161</v>
      </c>
      <c r="AT116" s="24" t="s">
        <v>156</v>
      </c>
      <c r="AU116" s="24" t="s">
        <v>91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161</v>
      </c>
      <c r="BM116" s="24" t="s">
        <v>182</v>
      </c>
    </row>
    <row r="117" s="1" customFormat="1" ht="16.5" customHeight="1">
      <c r="B117" s="47"/>
      <c r="C117" s="192" t="s">
        <v>172</v>
      </c>
      <c r="D117" s="192" t="s">
        <v>156</v>
      </c>
      <c r="E117" s="193" t="s">
        <v>1292</v>
      </c>
      <c r="F117" s="194" t="s">
        <v>1293</v>
      </c>
      <c r="G117" s="195" t="s">
        <v>196</v>
      </c>
      <c r="H117" s="196">
        <v>15.397</v>
      </c>
      <c r="I117" s="197"/>
      <c r="J117" s="198">
        <f>ROUND(I117*H117,2)</f>
        <v>0</v>
      </c>
      <c r="K117" s="194" t="s">
        <v>397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161</v>
      </c>
      <c r="AT117" s="24" t="s">
        <v>156</v>
      </c>
      <c r="AU117" s="24" t="s">
        <v>91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161</v>
      </c>
      <c r="BM117" s="24" t="s">
        <v>185</v>
      </c>
    </row>
    <row r="118" s="11" customFormat="1">
      <c r="B118" s="248"/>
      <c r="C118" s="249"/>
      <c r="D118" s="250" t="s">
        <v>398</v>
      </c>
      <c r="E118" s="251" t="s">
        <v>37</v>
      </c>
      <c r="F118" s="252" t="s">
        <v>1683</v>
      </c>
      <c r="G118" s="249"/>
      <c r="H118" s="253">
        <v>15.397</v>
      </c>
      <c r="I118" s="254"/>
      <c r="J118" s="249"/>
      <c r="K118" s="249"/>
      <c r="L118" s="255"/>
      <c r="M118" s="256"/>
      <c r="N118" s="257"/>
      <c r="O118" s="257"/>
      <c r="P118" s="257"/>
      <c r="Q118" s="257"/>
      <c r="R118" s="257"/>
      <c r="S118" s="257"/>
      <c r="T118" s="258"/>
      <c r="AT118" s="259" t="s">
        <v>398</v>
      </c>
      <c r="AU118" s="259" t="s">
        <v>91</v>
      </c>
      <c r="AV118" s="11" t="s">
        <v>91</v>
      </c>
      <c r="AW118" s="11" t="s">
        <v>45</v>
      </c>
      <c r="AX118" s="11" t="s">
        <v>82</v>
      </c>
      <c r="AY118" s="259" t="s">
        <v>162</v>
      </c>
    </row>
    <row r="119" s="12" customFormat="1">
      <c r="B119" s="260"/>
      <c r="C119" s="261"/>
      <c r="D119" s="250" t="s">
        <v>398</v>
      </c>
      <c r="E119" s="262" t="s">
        <v>37</v>
      </c>
      <c r="F119" s="263" t="s">
        <v>401</v>
      </c>
      <c r="G119" s="261"/>
      <c r="H119" s="264">
        <v>15.397</v>
      </c>
      <c r="I119" s="265"/>
      <c r="J119" s="261"/>
      <c r="K119" s="261"/>
      <c r="L119" s="266"/>
      <c r="M119" s="267"/>
      <c r="N119" s="268"/>
      <c r="O119" s="268"/>
      <c r="P119" s="268"/>
      <c r="Q119" s="268"/>
      <c r="R119" s="268"/>
      <c r="S119" s="268"/>
      <c r="T119" s="269"/>
      <c r="AT119" s="270" t="s">
        <v>398</v>
      </c>
      <c r="AU119" s="270" t="s">
        <v>91</v>
      </c>
      <c r="AV119" s="12" t="s">
        <v>161</v>
      </c>
      <c r="AW119" s="12" t="s">
        <v>45</v>
      </c>
      <c r="AX119" s="12" t="s">
        <v>24</v>
      </c>
      <c r="AY119" s="270" t="s">
        <v>162</v>
      </c>
    </row>
    <row r="120" s="10" customFormat="1" ht="29.88" customHeight="1">
      <c r="B120" s="232"/>
      <c r="C120" s="233"/>
      <c r="D120" s="234" t="s">
        <v>81</v>
      </c>
      <c r="E120" s="246" t="s">
        <v>91</v>
      </c>
      <c r="F120" s="246" t="s">
        <v>1295</v>
      </c>
      <c r="G120" s="233"/>
      <c r="H120" s="233"/>
      <c r="I120" s="236"/>
      <c r="J120" s="247">
        <f>BK120</f>
        <v>0</v>
      </c>
      <c r="K120" s="233"/>
      <c r="L120" s="238"/>
      <c r="M120" s="239"/>
      <c r="N120" s="240"/>
      <c r="O120" s="240"/>
      <c r="P120" s="241">
        <f>SUM(P121:P137)</f>
        <v>0</v>
      </c>
      <c r="Q120" s="240"/>
      <c r="R120" s="241">
        <f>SUM(R121:R137)</f>
        <v>0</v>
      </c>
      <c r="S120" s="240"/>
      <c r="T120" s="242">
        <f>SUM(T121:T137)</f>
        <v>0</v>
      </c>
      <c r="AR120" s="243" t="s">
        <v>24</v>
      </c>
      <c r="AT120" s="244" t="s">
        <v>81</v>
      </c>
      <c r="AU120" s="244" t="s">
        <v>24</v>
      </c>
      <c r="AY120" s="243" t="s">
        <v>162</v>
      </c>
      <c r="BK120" s="245">
        <f>SUM(BK121:BK137)</f>
        <v>0</v>
      </c>
    </row>
    <row r="121" s="1" customFormat="1" ht="16.5" customHeight="1">
      <c r="B121" s="47"/>
      <c r="C121" s="192" t="s">
        <v>186</v>
      </c>
      <c r="D121" s="192" t="s">
        <v>156</v>
      </c>
      <c r="E121" s="193" t="s">
        <v>1296</v>
      </c>
      <c r="F121" s="194" t="s">
        <v>1297</v>
      </c>
      <c r="G121" s="195" t="s">
        <v>171</v>
      </c>
      <c r="H121" s="196">
        <v>1.24</v>
      </c>
      <c r="I121" s="197"/>
      <c r="J121" s="198">
        <f>ROUND(I121*H121,2)</f>
        <v>0</v>
      </c>
      <c r="K121" s="194" t="s">
        <v>397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161</v>
      </c>
      <c r="AT121" s="24" t="s">
        <v>156</v>
      </c>
      <c r="AU121" s="24" t="s">
        <v>91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161</v>
      </c>
      <c r="BM121" s="24" t="s">
        <v>189</v>
      </c>
    </row>
    <row r="122" s="11" customFormat="1">
      <c r="B122" s="248"/>
      <c r="C122" s="249"/>
      <c r="D122" s="250" t="s">
        <v>398</v>
      </c>
      <c r="E122" s="251" t="s">
        <v>37</v>
      </c>
      <c r="F122" s="252" t="s">
        <v>1684</v>
      </c>
      <c r="G122" s="249"/>
      <c r="H122" s="253">
        <v>1.24</v>
      </c>
      <c r="I122" s="254"/>
      <c r="J122" s="249"/>
      <c r="K122" s="249"/>
      <c r="L122" s="255"/>
      <c r="M122" s="256"/>
      <c r="N122" s="257"/>
      <c r="O122" s="257"/>
      <c r="P122" s="257"/>
      <c r="Q122" s="257"/>
      <c r="R122" s="257"/>
      <c r="S122" s="257"/>
      <c r="T122" s="258"/>
      <c r="AT122" s="259" t="s">
        <v>398</v>
      </c>
      <c r="AU122" s="259" t="s">
        <v>91</v>
      </c>
      <c r="AV122" s="11" t="s">
        <v>91</v>
      </c>
      <c r="AW122" s="11" t="s">
        <v>45</v>
      </c>
      <c r="AX122" s="11" t="s">
        <v>82</v>
      </c>
      <c r="AY122" s="259" t="s">
        <v>162</v>
      </c>
    </row>
    <row r="123" s="12" customFormat="1">
      <c r="B123" s="260"/>
      <c r="C123" s="261"/>
      <c r="D123" s="250" t="s">
        <v>398</v>
      </c>
      <c r="E123" s="262" t="s">
        <v>37</v>
      </c>
      <c r="F123" s="263" t="s">
        <v>401</v>
      </c>
      <c r="G123" s="261"/>
      <c r="H123" s="264">
        <v>1.24</v>
      </c>
      <c r="I123" s="265"/>
      <c r="J123" s="261"/>
      <c r="K123" s="261"/>
      <c r="L123" s="266"/>
      <c r="M123" s="267"/>
      <c r="N123" s="268"/>
      <c r="O123" s="268"/>
      <c r="P123" s="268"/>
      <c r="Q123" s="268"/>
      <c r="R123" s="268"/>
      <c r="S123" s="268"/>
      <c r="T123" s="269"/>
      <c r="AT123" s="270" t="s">
        <v>398</v>
      </c>
      <c r="AU123" s="270" t="s">
        <v>91</v>
      </c>
      <c r="AV123" s="12" t="s">
        <v>161</v>
      </c>
      <c r="AW123" s="12" t="s">
        <v>45</v>
      </c>
      <c r="AX123" s="12" t="s">
        <v>24</v>
      </c>
      <c r="AY123" s="270" t="s">
        <v>162</v>
      </c>
    </row>
    <row r="124" s="1" customFormat="1" ht="16.5" customHeight="1">
      <c r="B124" s="47"/>
      <c r="C124" s="192" t="s">
        <v>29</v>
      </c>
      <c r="D124" s="192" t="s">
        <v>156</v>
      </c>
      <c r="E124" s="193" t="s">
        <v>1299</v>
      </c>
      <c r="F124" s="194" t="s">
        <v>1300</v>
      </c>
      <c r="G124" s="195" t="s">
        <v>171</v>
      </c>
      <c r="H124" s="196">
        <v>1.75</v>
      </c>
      <c r="I124" s="197"/>
      <c r="J124" s="198">
        <f>ROUND(I124*H124,2)</f>
        <v>0</v>
      </c>
      <c r="K124" s="194" t="s">
        <v>397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161</v>
      </c>
      <c r="AT124" s="24" t="s">
        <v>156</v>
      </c>
      <c r="AU124" s="24" t="s">
        <v>91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161</v>
      </c>
      <c r="BM124" s="24" t="s">
        <v>192</v>
      </c>
    </row>
    <row r="125" s="11" customFormat="1">
      <c r="B125" s="248"/>
      <c r="C125" s="249"/>
      <c r="D125" s="250" t="s">
        <v>398</v>
      </c>
      <c r="E125" s="251" t="s">
        <v>37</v>
      </c>
      <c r="F125" s="252" t="s">
        <v>1685</v>
      </c>
      <c r="G125" s="249"/>
      <c r="H125" s="253">
        <v>1.75</v>
      </c>
      <c r="I125" s="254"/>
      <c r="J125" s="249"/>
      <c r="K125" s="249"/>
      <c r="L125" s="255"/>
      <c r="M125" s="256"/>
      <c r="N125" s="257"/>
      <c r="O125" s="257"/>
      <c r="P125" s="257"/>
      <c r="Q125" s="257"/>
      <c r="R125" s="257"/>
      <c r="S125" s="257"/>
      <c r="T125" s="258"/>
      <c r="AT125" s="259" t="s">
        <v>398</v>
      </c>
      <c r="AU125" s="259" t="s">
        <v>91</v>
      </c>
      <c r="AV125" s="11" t="s">
        <v>91</v>
      </c>
      <c r="AW125" s="11" t="s">
        <v>45</v>
      </c>
      <c r="AX125" s="11" t="s">
        <v>82</v>
      </c>
      <c r="AY125" s="259" t="s">
        <v>162</v>
      </c>
    </row>
    <row r="126" s="12" customFormat="1">
      <c r="B126" s="260"/>
      <c r="C126" s="261"/>
      <c r="D126" s="250" t="s">
        <v>398</v>
      </c>
      <c r="E126" s="262" t="s">
        <v>37</v>
      </c>
      <c r="F126" s="263" t="s">
        <v>401</v>
      </c>
      <c r="G126" s="261"/>
      <c r="H126" s="264">
        <v>1.75</v>
      </c>
      <c r="I126" s="265"/>
      <c r="J126" s="261"/>
      <c r="K126" s="261"/>
      <c r="L126" s="266"/>
      <c r="M126" s="267"/>
      <c r="N126" s="268"/>
      <c r="O126" s="268"/>
      <c r="P126" s="268"/>
      <c r="Q126" s="268"/>
      <c r="R126" s="268"/>
      <c r="S126" s="268"/>
      <c r="T126" s="269"/>
      <c r="AT126" s="270" t="s">
        <v>398</v>
      </c>
      <c r="AU126" s="270" t="s">
        <v>91</v>
      </c>
      <c r="AV126" s="12" t="s">
        <v>161</v>
      </c>
      <c r="AW126" s="12" t="s">
        <v>45</v>
      </c>
      <c r="AX126" s="12" t="s">
        <v>24</v>
      </c>
      <c r="AY126" s="270" t="s">
        <v>162</v>
      </c>
    </row>
    <row r="127" s="1" customFormat="1" ht="16.5" customHeight="1">
      <c r="B127" s="47"/>
      <c r="C127" s="192" t="s">
        <v>193</v>
      </c>
      <c r="D127" s="192" t="s">
        <v>156</v>
      </c>
      <c r="E127" s="193" t="s">
        <v>1302</v>
      </c>
      <c r="F127" s="194" t="s">
        <v>1303</v>
      </c>
      <c r="G127" s="195" t="s">
        <v>196</v>
      </c>
      <c r="H127" s="196">
        <v>0.088999999999999996</v>
      </c>
      <c r="I127" s="197"/>
      <c r="J127" s="198">
        <f>ROUND(I127*H127,2)</f>
        <v>0</v>
      </c>
      <c r="K127" s="194" t="s">
        <v>397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161</v>
      </c>
      <c r="AT127" s="24" t="s">
        <v>156</v>
      </c>
      <c r="AU127" s="24" t="s">
        <v>91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161</v>
      </c>
      <c r="BM127" s="24" t="s">
        <v>197</v>
      </c>
    </row>
    <row r="128" s="11" customFormat="1">
      <c r="B128" s="248"/>
      <c r="C128" s="249"/>
      <c r="D128" s="250" t="s">
        <v>398</v>
      </c>
      <c r="E128" s="251" t="s">
        <v>37</v>
      </c>
      <c r="F128" s="252" t="s">
        <v>1686</v>
      </c>
      <c r="G128" s="249"/>
      <c r="H128" s="253">
        <v>0.088999999999999996</v>
      </c>
      <c r="I128" s="254"/>
      <c r="J128" s="249"/>
      <c r="K128" s="249"/>
      <c r="L128" s="255"/>
      <c r="M128" s="256"/>
      <c r="N128" s="257"/>
      <c r="O128" s="257"/>
      <c r="P128" s="257"/>
      <c r="Q128" s="257"/>
      <c r="R128" s="257"/>
      <c r="S128" s="257"/>
      <c r="T128" s="258"/>
      <c r="AT128" s="259" t="s">
        <v>398</v>
      </c>
      <c r="AU128" s="259" t="s">
        <v>91</v>
      </c>
      <c r="AV128" s="11" t="s">
        <v>91</v>
      </c>
      <c r="AW128" s="11" t="s">
        <v>45</v>
      </c>
      <c r="AX128" s="11" t="s">
        <v>82</v>
      </c>
      <c r="AY128" s="259" t="s">
        <v>162</v>
      </c>
    </row>
    <row r="129" s="12" customFormat="1">
      <c r="B129" s="260"/>
      <c r="C129" s="261"/>
      <c r="D129" s="250" t="s">
        <v>398</v>
      </c>
      <c r="E129" s="262" t="s">
        <v>37</v>
      </c>
      <c r="F129" s="263" t="s">
        <v>401</v>
      </c>
      <c r="G129" s="261"/>
      <c r="H129" s="264">
        <v>0.088999999999999996</v>
      </c>
      <c r="I129" s="265"/>
      <c r="J129" s="261"/>
      <c r="K129" s="261"/>
      <c r="L129" s="266"/>
      <c r="M129" s="267"/>
      <c r="N129" s="268"/>
      <c r="O129" s="268"/>
      <c r="P129" s="268"/>
      <c r="Q129" s="268"/>
      <c r="R129" s="268"/>
      <c r="S129" s="268"/>
      <c r="T129" s="269"/>
      <c r="AT129" s="270" t="s">
        <v>398</v>
      </c>
      <c r="AU129" s="270" t="s">
        <v>91</v>
      </c>
      <c r="AV129" s="12" t="s">
        <v>161</v>
      </c>
      <c r="AW129" s="12" t="s">
        <v>45</v>
      </c>
      <c r="AX129" s="12" t="s">
        <v>24</v>
      </c>
      <c r="AY129" s="270" t="s">
        <v>162</v>
      </c>
    </row>
    <row r="130" s="1" customFormat="1" ht="16.5" customHeight="1">
      <c r="B130" s="47"/>
      <c r="C130" s="192" t="s">
        <v>178</v>
      </c>
      <c r="D130" s="192" t="s">
        <v>156</v>
      </c>
      <c r="E130" s="193" t="s">
        <v>1305</v>
      </c>
      <c r="F130" s="194" t="s">
        <v>1306</v>
      </c>
      <c r="G130" s="195" t="s">
        <v>171</v>
      </c>
      <c r="H130" s="196">
        <v>4.3360000000000003</v>
      </c>
      <c r="I130" s="197"/>
      <c r="J130" s="198">
        <f>ROUND(I130*H130,2)</f>
        <v>0</v>
      </c>
      <c r="K130" s="194" t="s">
        <v>397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161</v>
      </c>
      <c r="AT130" s="24" t="s">
        <v>156</v>
      </c>
      <c r="AU130" s="24" t="s">
        <v>91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161</v>
      </c>
      <c r="BM130" s="24" t="s">
        <v>200</v>
      </c>
    </row>
    <row r="131" s="11" customFormat="1">
      <c r="B131" s="248"/>
      <c r="C131" s="249"/>
      <c r="D131" s="250" t="s">
        <v>398</v>
      </c>
      <c r="E131" s="251" t="s">
        <v>37</v>
      </c>
      <c r="F131" s="252" t="s">
        <v>1687</v>
      </c>
      <c r="G131" s="249"/>
      <c r="H131" s="253">
        <v>4.3360000000000003</v>
      </c>
      <c r="I131" s="254"/>
      <c r="J131" s="249"/>
      <c r="K131" s="249"/>
      <c r="L131" s="255"/>
      <c r="M131" s="256"/>
      <c r="N131" s="257"/>
      <c r="O131" s="257"/>
      <c r="P131" s="257"/>
      <c r="Q131" s="257"/>
      <c r="R131" s="257"/>
      <c r="S131" s="257"/>
      <c r="T131" s="258"/>
      <c r="AT131" s="259" t="s">
        <v>398</v>
      </c>
      <c r="AU131" s="259" t="s">
        <v>91</v>
      </c>
      <c r="AV131" s="11" t="s">
        <v>91</v>
      </c>
      <c r="AW131" s="11" t="s">
        <v>45</v>
      </c>
      <c r="AX131" s="11" t="s">
        <v>82</v>
      </c>
      <c r="AY131" s="259" t="s">
        <v>162</v>
      </c>
    </row>
    <row r="132" s="12" customFormat="1">
      <c r="B132" s="260"/>
      <c r="C132" s="261"/>
      <c r="D132" s="250" t="s">
        <v>398</v>
      </c>
      <c r="E132" s="262" t="s">
        <v>37</v>
      </c>
      <c r="F132" s="263" t="s">
        <v>401</v>
      </c>
      <c r="G132" s="261"/>
      <c r="H132" s="264">
        <v>4.3360000000000003</v>
      </c>
      <c r="I132" s="265"/>
      <c r="J132" s="261"/>
      <c r="K132" s="261"/>
      <c r="L132" s="266"/>
      <c r="M132" s="267"/>
      <c r="N132" s="268"/>
      <c r="O132" s="268"/>
      <c r="P132" s="268"/>
      <c r="Q132" s="268"/>
      <c r="R132" s="268"/>
      <c r="S132" s="268"/>
      <c r="T132" s="269"/>
      <c r="AT132" s="270" t="s">
        <v>398</v>
      </c>
      <c r="AU132" s="270" t="s">
        <v>91</v>
      </c>
      <c r="AV132" s="12" t="s">
        <v>161</v>
      </c>
      <c r="AW132" s="12" t="s">
        <v>45</v>
      </c>
      <c r="AX132" s="12" t="s">
        <v>24</v>
      </c>
      <c r="AY132" s="270" t="s">
        <v>162</v>
      </c>
    </row>
    <row r="133" s="1" customFormat="1" ht="16.5" customHeight="1">
      <c r="B133" s="47"/>
      <c r="C133" s="192" t="s">
        <v>201</v>
      </c>
      <c r="D133" s="192" t="s">
        <v>156</v>
      </c>
      <c r="E133" s="193" t="s">
        <v>1309</v>
      </c>
      <c r="F133" s="194" t="s">
        <v>1310</v>
      </c>
      <c r="G133" s="195" t="s">
        <v>159</v>
      </c>
      <c r="H133" s="196">
        <v>4.2999999999999998</v>
      </c>
      <c r="I133" s="197"/>
      <c r="J133" s="198">
        <f>ROUND(I133*H133,2)</f>
        <v>0</v>
      </c>
      <c r="K133" s="194" t="s">
        <v>397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161</v>
      </c>
      <c r="AT133" s="24" t="s">
        <v>156</v>
      </c>
      <c r="AU133" s="24" t="s">
        <v>91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161</v>
      </c>
      <c r="BM133" s="24" t="s">
        <v>204</v>
      </c>
    </row>
    <row r="134" s="11" customFormat="1">
      <c r="B134" s="248"/>
      <c r="C134" s="249"/>
      <c r="D134" s="250" t="s">
        <v>398</v>
      </c>
      <c r="E134" s="251" t="s">
        <v>37</v>
      </c>
      <c r="F134" s="252" t="s">
        <v>1688</v>
      </c>
      <c r="G134" s="249"/>
      <c r="H134" s="253">
        <v>2.8599999999999999</v>
      </c>
      <c r="I134" s="254"/>
      <c r="J134" s="249"/>
      <c r="K134" s="249"/>
      <c r="L134" s="255"/>
      <c r="M134" s="256"/>
      <c r="N134" s="257"/>
      <c r="O134" s="257"/>
      <c r="P134" s="257"/>
      <c r="Q134" s="257"/>
      <c r="R134" s="257"/>
      <c r="S134" s="257"/>
      <c r="T134" s="258"/>
      <c r="AT134" s="259" t="s">
        <v>398</v>
      </c>
      <c r="AU134" s="259" t="s">
        <v>91</v>
      </c>
      <c r="AV134" s="11" t="s">
        <v>91</v>
      </c>
      <c r="AW134" s="11" t="s">
        <v>45</v>
      </c>
      <c r="AX134" s="11" t="s">
        <v>82</v>
      </c>
      <c r="AY134" s="259" t="s">
        <v>162</v>
      </c>
    </row>
    <row r="135" s="11" customFormat="1">
      <c r="B135" s="248"/>
      <c r="C135" s="249"/>
      <c r="D135" s="250" t="s">
        <v>398</v>
      </c>
      <c r="E135" s="251" t="s">
        <v>37</v>
      </c>
      <c r="F135" s="252" t="s">
        <v>1689</v>
      </c>
      <c r="G135" s="249"/>
      <c r="H135" s="253">
        <v>1.44</v>
      </c>
      <c r="I135" s="254"/>
      <c r="J135" s="249"/>
      <c r="K135" s="249"/>
      <c r="L135" s="255"/>
      <c r="M135" s="256"/>
      <c r="N135" s="257"/>
      <c r="O135" s="257"/>
      <c r="P135" s="257"/>
      <c r="Q135" s="257"/>
      <c r="R135" s="257"/>
      <c r="S135" s="257"/>
      <c r="T135" s="258"/>
      <c r="AT135" s="259" t="s">
        <v>398</v>
      </c>
      <c r="AU135" s="259" t="s">
        <v>91</v>
      </c>
      <c r="AV135" s="11" t="s">
        <v>91</v>
      </c>
      <c r="AW135" s="11" t="s">
        <v>45</v>
      </c>
      <c r="AX135" s="11" t="s">
        <v>82</v>
      </c>
      <c r="AY135" s="259" t="s">
        <v>162</v>
      </c>
    </row>
    <row r="136" s="12" customFormat="1">
      <c r="B136" s="260"/>
      <c r="C136" s="261"/>
      <c r="D136" s="250" t="s">
        <v>398</v>
      </c>
      <c r="E136" s="262" t="s">
        <v>37</v>
      </c>
      <c r="F136" s="263" t="s">
        <v>401</v>
      </c>
      <c r="G136" s="261"/>
      <c r="H136" s="264">
        <v>4.2999999999999998</v>
      </c>
      <c r="I136" s="265"/>
      <c r="J136" s="261"/>
      <c r="K136" s="261"/>
      <c r="L136" s="266"/>
      <c r="M136" s="267"/>
      <c r="N136" s="268"/>
      <c r="O136" s="268"/>
      <c r="P136" s="268"/>
      <c r="Q136" s="268"/>
      <c r="R136" s="268"/>
      <c r="S136" s="268"/>
      <c r="T136" s="269"/>
      <c r="AT136" s="270" t="s">
        <v>398</v>
      </c>
      <c r="AU136" s="270" t="s">
        <v>91</v>
      </c>
      <c r="AV136" s="12" t="s">
        <v>161</v>
      </c>
      <c r="AW136" s="12" t="s">
        <v>45</v>
      </c>
      <c r="AX136" s="12" t="s">
        <v>24</v>
      </c>
      <c r="AY136" s="270" t="s">
        <v>162</v>
      </c>
    </row>
    <row r="137" s="1" customFormat="1" ht="16.5" customHeight="1">
      <c r="B137" s="47"/>
      <c r="C137" s="192" t="s">
        <v>182</v>
      </c>
      <c r="D137" s="192" t="s">
        <v>156</v>
      </c>
      <c r="E137" s="193" t="s">
        <v>1313</v>
      </c>
      <c r="F137" s="194" t="s">
        <v>1314</v>
      </c>
      <c r="G137" s="195" t="s">
        <v>159</v>
      </c>
      <c r="H137" s="196">
        <v>4.2999999999999998</v>
      </c>
      <c r="I137" s="197"/>
      <c r="J137" s="198">
        <f>ROUND(I137*H137,2)</f>
        <v>0</v>
      </c>
      <c r="K137" s="194" t="s">
        <v>397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161</v>
      </c>
      <c r="AT137" s="24" t="s">
        <v>156</v>
      </c>
      <c r="AU137" s="24" t="s">
        <v>91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161</v>
      </c>
      <c r="BM137" s="24" t="s">
        <v>208</v>
      </c>
    </row>
    <row r="138" s="10" customFormat="1" ht="29.88" customHeight="1">
      <c r="B138" s="232"/>
      <c r="C138" s="233"/>
      <c r="D138" s="234" t="s">
        <v>81</v>
      </c>
      <c r="E138" s="246" t="s">
        <v>165</v>
      </c>
      <c r="F138" s="246" t="s">
        <v>394</v>
      </c>
      <c r="G138" s="233"/>
      <c r="H138" s="233"/>
      <c r="I138" s="236"/>
      <c r="J138" s="247">
        <f>BK138</f>
        <v>0</v>
      </c>
      <c r="K138" s="233"/>
      <c r="L138" s="238"/>
      <c r="M138" s="239"/>
      <c r="N138" s="240"/>
      <c r="O138" s="240"/>
      <c r="P138" s="241">
        <f>SUM(P139:P150)</f>
        <v>0</v>
      </c>
      <c r="Q138" s="240"/>
      <c r="R138" s="241">
        <f>SUM(R139:R150)</f>
        <v>0</v>
      </c>
      <c r="S138" s="240"/>
      <c r="T138" s="242">
        <f>SUM(T139:T150)</f>
        <v>0</v>
      </c>
      <c r="AR138" s="243" t="s">
        <v>24</v>
      </c>
      <c r="AT138" s="244" t="s">
        <v>81</v>
      </c>
      <c r="AU138" s="244" t="s">
        <v>24</v>
      </c>
      <c r="AY138" s="243" t="s">
        <v>162</v>
      </c>
      <c r="BK138" s="245">
        <f>SUM(BK139:BK150)</f>
        <v>0</v>
      </c>
    </row>
    <row r="139" s="1" customFormat="1" ht="25.5" customHeight="1">
      <c r="B139" s="47"/>
      <c r="C139" s="192" t="s">
        <v>10</v>
      </c>
      <c r="D139" s="192" t="s">
        <v>156</v>
      </c>
      <c r="E139" s="193" t="s">
        <v>395</v>
      </c>
      <c r="F139" s="194" t="s">
        <v>396</v>
      </c>
      <c r="G139" s="195" t="s">
        <v>171</v>
      </c>
      <c r="H139" s="196">
        <v>8.2690000000000001</v>
      </c>
      <c r="I139" s="197"/>
      <c r="J139" s="198">
        <f>ROUND(I139*H139,2)</f>
        <v>0</v>
      </c>
      <c r="K139" s="194" t="s">
        <v>397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161</v>
      </c>
      <c r="AT139" s="24" t="s">
        <v>156</v>
      </c>
      <c r="AU139" s="24" t="s">
        <v>91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161</v>
      </c>
      <c r="BM139" s="24" t="s">
        <v>211</v>
      </c>
    </row>
    <row r="140" s="11" customFormat="1">
      <c r="B140" s="248"/>
      <c r="C140" s="249"/>
      <c r="D140" s="250" t="s">
        <v>398</v>
      </c>
      <c r="E140" s="251" t="s">
        <v>37</v>
      </c>
      <c r="F140" s="252" t="s">
        <v>1690</v>
      </c>
      <c r="G140" s="249"/>
      <c r="H140" s="253">
        <v>9.6189999999999998</v>
      </c>
      <c r="I140" s="254"/>
      <c r="J140" s="249"/>
      <c r="K140" s="249"/>
      <c r="L140" s="255"/>
      <c r="M140" s="256"/>
      <c r="N140" s="257"/>
      <c r="O140" s="257"/>
      <c r="P140" s="257"/>
      <c r="Q140" s="257"/>
      <c r="R140" s="257"/>
      <c r="S140" s="257"/>
      <c r="T140" s="258"/>
      <c r="AT140" s="259" t="s">
        <v>398</v>
      </c>
      <c r="AU140" s="259" t="s">
        <v>91</v>
      </c>
      <c r="AV140" s="11" t="s">
        <v>91</v>
      </c>
      <c r="AW140" s="11" t="s">
        <v>45</v>
      </c>
      <c r="AX140" s="11" t="s">
        <v>82</v>
      </c>
      <c r="AY140" s="259" t="s">
        <v>162</v>
      </c>
    </row>
    <row r="141" s="11" customFormat="1">
      <c r="B141" s="248"/>
      <c r="C141" s="249"/>
      <c r="D141" s="250" t="s">
        <v>398</v>
      </c>
      <c r="E141" s="251" t="s">
        <v>37</v>
      </c>
      <c r="F141" s="252" t="s">
        <v>1691</v>
      </c>
      <c r="G141" s="249"/>
      <c r="H141" s="253">
        <v>-1.3500000000000001</v>
      </c>
      <c r="I141" s="254"/>
      <c r="J141" s="249"/>
      <c r="K141" s="249"/>
      <c r="L141" s="255"/>
      <c r="M141" s="256"/>
      <c r="N141" s="257"/>
      <c r="O141" s="257"/>
      <c r="P141" s="257"/>
      <c r="Q141" s="257"/>
      <c r="R141" s="257"/>
      <c r="S141" s="257"/>
      <c r="T141" s="258"/>
      <c r="AT141" s="259" t="s">
        <v>398</v>
      </c>
      <c r="AU141" s="259" t="s">
        <v>91</v>
      </c>
      <c r="AV141" s="11" t="s">
        <v>91</v>
      </c>
      <c r="AW141" s="11" t="s">
        <v>45</v>
      </c>
      <c r="AX141" s="11" t="s">
        <v>82</v>
      </c>
      <c r="AY141" s="259" t="s">
        <v>162</v>
      </c>
    </row>
    <row r="142" s="12" customFormat="1">
      <c r="B142" s="260"/>
      <c r="C142" s="261"/>
      <c r="D142" s="250" t="s">
        <v>398</v>
      </c>
      <c r="E142" s="262" t="s">
        <v>37</v>
      </c>
      <c r="F142" s="263" t="s">
        <v>401</v>
      </c>
      <c r="G142" s="261"/>
      <c r="H142" s="264">
        <v>8.2690000000000001</v>
      </c>
      <c r="I142" s="265"/>
      <c r="J142" s="261"/>
      <c r="K142" s="261"/>
      <c r="L142" s="266"/>
      <c r="M142" s="267"/>
      <c r="N142" s="268"/>
      <c r="O142" s="268"/>
      <c r="P142" s="268"/>
      <c r="Q142" s="268"/>
      <c r="R142" s="268"/>
      <c r="S142" s="268"/>
      <c r="T142" s="269"/>
      <c r="AT142" s="270" t="s">
        <v>398</v>
      </c>
      <c r="AU142" s="270" t="s">
        <v>91</v>
      </c>
      <c r="AV142" s="12" t="s">
        <v>161</v>
      </c>
      <c r="AW142" s="12" t="s">
        <v>45</v>
      </c>
      <c r="AX142" s="12" t="s">
        <v>24</v>
      </c>
      <c r="AY142" s="270" t="s">
        <v>162</v>
      </c>
    </row>
    <row r="143" s="1" customFormat="1" ht="16.5" customHeight="1">
      <c r="B143" s="47"/>
      <c r="C143" s="192" t="s">
        <v>185</v>
      </c>
      <c r="D143" s="192" t="s">
        <v>156</v>
      </c>
      <c r="E143" s="193" t="s">
        <v>417</v>
      </c>
      <c r="F143" s="194" t="s">
        <v>418</v>
      </c>
      <c r="G143" s="195" t="s">
        <v>344</v>
      </c>
      <c r="H143" s="196">
        <v>9</v>
      </c>
      <c r="I143" s="197"/>
      <c r="J143" s="198">
        <f>ROUND(I143*H143,2)</f>
        <v>0</v>
      </c>
      <c r="K143" s="194" t="s">
        <v>397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161</v>
      </c>
      <c r="AT143" s="24" t="s">
        <v>156</v>
      </c>
      <c r="AU143" s="24" t="s">
        <v>91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161</v>
      </c>
      <c r="BM143" s="24" t="s">
        <v>214</v>
      </c>
    </row>
    <row r="144" s="11" customFormat="1">
      <c r="B144" s="248"/>
      <c r="C144" s="249"/>
      <c r="D144" s="250" t="s">
        <v>398</v>
      </c>
      <c r="E144" s="251" t="s">
        <v>37</v>
      </c>
      <c r="F144" s="252" t="s">
        <v>1692</v>
      </c>
      <c r="G144" s="249"/>
      <c r="H144" s="253">
        <v>9</v>
      </c>
      <c r="I144" s="254"/>
      <c r="J144" s="249"/>
      <c r="K144" s="249"/>
      <c r="L144" s="255"/>
      <c r="M144" s="256"/>
      <c r="N144" s="257"/>
      <c r="O144" s="257"/>
      <c r="P144" s="257"/>
      <c r="Q144" s="257"/>
      <c r="R144" s="257"/>
      <c r="S144" s="257"/>
      <c r="T144" s="258"/>
      <c r="AT144" s="259" t="s">
        <v>398</v>
      </c>
      <c r="AU144" s="259" t="s">
        <v>91</v>
      </c>
      <c r="AV144" s="11" t="s">
        <v>91</v>
      </c>
      <c r="AW144" s="11" t="s">
        <v>45</v>
      </c>
      <c r="AX144" s="11" t="s">
        <v>82</v>
      </c>
      <c r="AY144" s="259" t="s">
        <v>162</v>
      </c>
    </row>
    <row r="145" s="12" customFormat="1">
      <c r="B145" s="260"/>
      <c r="C145" s="261"/>
      <c r="D145" s="250" t="s">
        <v>398</v>
      </c>
      <c r="E145" s="262" t="s">
        <v>37</v>
      </c>
      <c r="F145" s="263" t="s">
        <v>401</v>
      </c>
      <c r="G145" s="261"/>
      <c r="H145" s="264">
        <v>9</v>
      </c>
      <c r="I145" s="265"/>
      <c r="J145" s="261"/>
      <c r="K145" s="261"/>
      <c r="L145" s="266"/>
      <c r="M145" s="267"/>
      <c r="N145" s="268"/>
      <c r="O145" s="268"/>
      <c r="P145" s="268"/>
      <c r="Q145" s="268"/>
      <c r="R145" s="268"/>
      <c r="S145" s="268"/>
      <c r="T145" s="269"/>
      <c r="AT145" s="270" t="s">
        <v>398</v>
      </c>
      <c r="AU145" s="270" t="s">
        <v>91</v>
      </c>
      <c r="AV145" s="12" t="s">
        <v>161</v>
      </c>
      <c r="AW145" s="12" t="s">
        <v>45</v>
      </c>
      <c r="AX145" s="12" t="s">
        <v>24</v>
      </c>
      <c r="AY145" s="270" t="s">
        <v>162</v>
      </c>
    </row>
    <row r="146" s="1" customFormat="1" ht="16.5" customHeight="1">
      <c r="B146" s="47"/>
      <c r="C146" s="192" t="s">
        <v>215</v>
      </c>
      <c r="D146" s="192" t="s">
        <v>156</v>
      </c>
      <c r="E146" s="193" t="s">
        <v>433</v>
      </c>
      <c r="F146" s="194" t="s">
        <v>434</v>
      </c>
      <c r="G146" s="195" t="s">
        <v>207</v>
      </c>
      <c r="H146" s="196">
        <v>18.899999999999999</v>
      </c>
      <c r="I146" s="197"/>
      <c r="J146" s="198">
        <f>ROUND(I146*H146,2)</f>
        <v>0</v>
      </c>
      <c r="K146" s="194" t="s">
        <v>397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161</v>
      </c>
      <c r="AT146" s="24" t="s">
        <v>156</v>
      </c>
      <c r="AU146" s="24" t="s">
        <v>91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161</v>
      </c>
      <c r="BM146" s="24" t="s">
        <v>218</v>
      </c>
    </row>
    <row r="147" s="11" customFormat="1">
      <c r="B147" s="248"/>
      <c r="C147" s="249"/>
      <c r="D147" s="250" t="s">
        <v>398</v>
      </c>
      <c r="E147" s="251" t="s">
        <v>37</v>
      </c>
      <c r="F147" s="252" t="s">
        <v>1693</v>
      </c>
      <c r="G147" s="249"/>
      <c r="H147" s="253">
        <v>5.25</v>
      </c>
      <c r="I147" s="254"/>
      <c r="J147" s="249"/>
      <c r="K147" s="249"/>
      <c r="L147" s="255"/>
      <c r="M147" s="256"/>
      <c r="N147" s="257"/>
      <c r="O147" s="257"/>
      <c r="P147" s="257"/>
      <c r="Q147" s="257"/>
      <c r="R147" s="257"/>
      <c r="S147" s="257"/>
      <c r="T147" s="258"/>
      <c r="AT147" s="259" t="s">
        <v>398</v>
      </c>
      <c r="AU147" s="259" t="s">
        <v>91</v>
      </c>
      <c r="AV147" s="11" t="s">
        <v>91</v>
      </c>
      <c r="AW147" s="11" t="s">
        <v>45</v>
      </c>
      <c r="AX147" s="11" t="s">
        <v>82</v>
      </c>
      <c r="AY147" s="259" t="s">
        <v>162</v>
      </c>
    </row>
    <row r="148" s="13" customFormat="1">
      <c r="B148" s="271"/>
      <c r="C148" s="272"/>
      <c r="D148" s="250" t="s">
        <v>398</v>
      </c>
      <c r="E148" s="273" t="s">
        <v>37</v>
      </c>
      <c r="F148" s="274" t="s">
        <v>1320</v>
      </c>
      <c r="G148" s="272"/>
      <c r="H148" s="273" t="s">
        <v>37</v>
      </c>
      <c r="I148" s="275"/>
      <c r="J148" s="272"/>
      <c r="K148" s="272"/>
      <c r="L148" s="276"/>
      <c r="M148" s="277"/>
      <c r="N148" s="278"/>
      <c r="O148" s="278"/>
      <c r="P148" s="278"/>
      <c r="Q148" s="278"/>
      <c r="R148" s="278"/>
      <c r="S148" s="278"/>
      <c r="T148" s="279"/>
      <c r="AT148" s="280" t="s">
        <v>398</v>
      </c>
      <c r="AU148" s="280" t="s">
        <v>91</v>
      </c>
      <c r="AV148" s="13" t="s">
        <v>24</v>
      </c>
      <c r="AW148" s="13" t="s">
        <v>45</v>
      </c>
      <c r="AX148" s="13" t="s">
        <v>82</v>
      </c>
      <c r="AY148" s="280" t="s">
        <v>162</v>
      </c>
    </row>
    <row r="149" s="11" customFormat="1">
      <c r="B149" s="248"/>
      <c r="C149" s="249"/>
      <c r="D149" s="250" t="s">
        <v>398</v>
      </c>
      <c r="E149" s="251" t="s">
        <v>37</v>
      </c>
      <c r="F149" s="252" t="s">
        <v>1694</v>
      </c>
      <c r="G149" s="249"/>
      <c r="H149" s="253">
        <v>13.65</v>
      </c>
      <c r="I149" s="254"/>
      <c r="J149" s="249"/>
      <c r="K149" s="249"/>
      <c r="L149" s="255"/>
      <c r="M149" s="256"/>
      <c r="N149" s="257"/>
      <c r="O149" s="257"/>
      <c r="P149" s="257"/>
      <c r="Q149" s="257"/>
      <c r="R149" s="257"/>
      <c r="S149" s="257"/>
      <c r="T149" s="258"/>
      <c r="AT149" s="259" t="s">
        <v>398</v>
      </c>
      <c r="AU149" s="259" t="s">
        <v>91</v>
      </c>
      <c r="AV149" s="11" t="s">
        <v>91</v>
      </c>
      <c r="AW149" s="11" t="s">
        <v>45</v>
      </c>
      <c r="AX149" s="11" t="s">
        <v>82</v>
      </c>
      <c r="AY149" s="259" t="s">
        <v>162</v>
      </c>
    </row>
    <row r="150" s="12" customFormat="1">
      <c r="B150" s="260"/>
      <c r="C150" s="261"/>
      <c r="D150" s="250" t="s">
        <v>398</v>
      </c>
      <c r="E150" s="262" t="s">
        <v>37</v>
      </c>
      <c r="F150" s="263" t="s">
        <v>401</v>
      </c>
      <c r="G150" s="261"/>
      <c r="H150" s="264">
        <v>18.899999999999999</v>
      </c>
      <c r="I150" s="265"/>
      <c r="J150" s="261"/>
      <c r="K150" s="261"/>
      <c r="L150" s="266"/>
      <c r="M150" s="267"/>
      <c r="N150" s="268"/>
      <c r="O150" s="268"/>
      <c r="P150" s="268"/>
      <c r="Q150" s="268"/>
      <c r="R150" s="268"/>
      <c r="S150" s="268"/>
      <c r="T150" s="269"/>
      <c r="AT150" s="270" t="s">
        <v>398</v>
      </c>
      <c r="AU150" s="270" t="s">
        <v>91</v>
      </c>
      <c r="AV150" s="12" t="s">
        <v>161</v>
      </c>
      <c r="AW150" s="12" t="s">
        <v>45</v>
      </c>
      <c r="AX150" s="12" t="s">
        <v>24</v>
      </c>
      <c r="AY150" s="270" t="s">
        <v>162</v>
      </c>
    </row>
    <row r="151" s="10" customFormat="1" ht="29.88" customHeight="1">
      <c r="B151" s="232"/>
      <c r="C151" s="233"/>
      <c r="D151" s="234" t="s">
        <v>81</v>
      </c>
      <c r="E151" s="246" t="s">
        <v>161</v>
      </c>
      <c r="F151" s="246" t="s">
        <v>444</v>
      </c>
      <c r="G151" s="233"/>
      <c r="H151" s="233"/>
      <c r="I151" s="236"/>
      <c r="J151" s="247">
        <f>BK151</f>
        <v>0</v>
      </c>
      <c r="K151" s="233"/>
      <c r="L151" s="238"/>
      <c r="M151" s="239"/>
      <c r="N151" s="240"/>
      <c r="O151" s="240"/>
      <c r="P151" s="241">
        <f>SUM(P152:P162)</f>
        <v>0</v>
      </c>
      <c r="Q151" s="240"/>
      <c r="R151" s="241">
        <f>SUM(R152:R162)</f>
        <v>0</v>
      </c>
      <c r="S151" s="240"/>
      <c r="T151" s="242">
        <f>SUM(T152:T162)</f>
        <v>0</v>
      </c>
      <c r="AR151" s="243" t="s">
        <v>24</v>
      </c>
      <c r="AT151" s="244" t="s">
        <v>81</v>
      </c>
      <c r="AU151" s="244" t="s">
        <v>24</v>
      </c>
      <c r="AY151" s="243" t="s">
        <v>162</v>
      </c>
      <c r="BK151" s="245">
        <f>SUM(BK152:BK162)</f>
        <v>0</v>
      </c>
    </row>
    <row r="152" s="1" customFormat="1" ht="16.5" customHeight="1">
      <c r="B152" s="47"/>
      <c r="C152" s="192" t="s">
        <v>189</v>
      </c>
      <c r="D152" s="192" t="s">
        <v>156</v>
      </c>
      <c r="E152" s="193" t="s">
        <v>445</v>
      </c>
      <c r="F152" s="194" t="s">
        <v>446</v>
      </c>
      <c r="G152" s="195" t="s">
        <v>171</v>
      </c>
      <c r="H152" s="196">
        <v>0.85299999999999998</v>
      </c>
      <c r="I152" s="197"/>
      <c r="J152" s="198">
        <f>ROUND(I152*H152,2)</f>
        <v>0</v>
      </c>
      <c r="K152" s="194" t="s">
        <v>397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161</v>
      </c>
      <c r="AT152" s="24" t="s">
        <v>156</v>
      </c>
      <c r="AU152" s="24" t="s">
        <v>91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161</v>
      </c>
      <c r="BM152" s="24" t="s">
        <v>221</v>
      </c>
    </row>
    <row r="153" s="11" customFormat="1">
      <c r="B153" s="248"/>
      <c r="C153" s="249"/>
      <c r="D153" s="250" t="s">
        <v>398</v>
      </c>
      <c r="E153" s="251" t="s">
        <v>37</v>
      </c>
      <c r="F153" s="252" t="s">
        <v>1695</v>
      </c>
      <c r="G153" s="249"/>
      <c r="H153" s="253">
        <v>0.85299999999999998</v>
      </c>
      <c r="I153" s="254"/>
      <c r="J153" s="249"/>
      <c r="K153" s="249"/>
      <c r="L153" s="255"/>
      <c r="M153" s="256"/>
      <c r="N153" s="257"/>
      <c r="O153" s="257"/>
      <c r="P153" s="257"/>
      <c r="Q153" s="257"/>
      <c r="R153" s="257"/>
      <c r="S153" s="257"/>
      <c r="T153" s="258"/>
      <c r="AT153" s="259" t="s">
        <v>398</v>
      </c>
      <c r="AU153" s="259" t="s">
        <v>91</v>
      </c>
      <c r="AV153" s="11" t="s">
        <v>91</v>
      </c>
      <c r="AW153" s="11" t="s">
        <v>45</v>
      </c>
      <c r="AX153" s="11" t="s">
        <v>82</v>
      </c>
      <c r="AY153" s="259" t="s">
        <v>162</v>
      </c>
    </row>
    <row r="154" s="12" customFormat="1">
      <c r="B154" s="260"/>
      <c r="C154" s="261"/>
      <c r="D154" s="250" t="s">
        <v>398</v>
      </c>
      <c r="E154" s="262" t="s">
        <v>37</v>
      </c>
      <c r="F154" s="263" t="s">
        <v>401</v>
      </c>
      <c r="G154" s="261"/>
      <c r="H154" s="264">
        <v>0.85299999999999998</v>
      </c>
      <c r="I154" s="265"/>
      <c r="J154" s="261"/>
      <c r="K154" s="261"/>
      <c r="L154" s="266"/>
      <c r="M154" s="267"/>
      <c r="N154" s="268"/>
      <c r="O154" s="268"/>
      <c r="P154" s="268"/>
      <c r="Q154" s="268"/>
      <c r="R154" s="268"/>
      <c r="S154" s="268"/>
      <c r="T154" s="269"/>
      <c r="AT154" s="270" t="s">
        <v>398</v>
      </c>
      <c r="AU154" s="270" t="s">
        <v>91</v>
      </c>
      <c r="AV154" s="12" t="s">
        <v>161</v>
      </c>
      <c r="AW154" s="12" t="s">
        <v>45</v>
      </c>
      <c r="AX154" s="12" t="s">
        <v>24</v>
      </c>
      <c r="AY154" s="270" t="s">
        <v>162</v>
      </c>
    </row>
    <row r="155" s="1" customFormat="1" ht="16.5" customHeight="1">
      <c r="B155" s="47"/>
      <c r="C155" s="192" t="s">
        <v>222</v>
      </c>
      <c r="D155" s="192" t="s">
        <v>156</v>
      </c>
      <c r="E155" s="193" t="s">
        <v>449</v>
      </c>
      <c r="F155" s="194" t="s">
        <v>450</v>
      </c>
      <c r="G155" s="195" t="s">
        <v>159</v>
      </c>
      <c r="H155" s="196">
        <v>7.2880000000000003</v>
      </c>
      <c r="I155" s="197"/>
      <c r="J155" s="198">
        <f>ROUND(I155*H155,2)</f>
        <v>0</v>
      </c>
      <c r="K155" s="194" t="s">
        <v>397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161</v>
      </c>
      <c r="AT155" s="24" t="s">
        <v>156</v>
      </c>
      <c r="AU155" s="24" t="s">
        <v>91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161</v>
      </c>
      <c r="BM155" s="24" t="s">
        <v>225</v>
      </c>
    </row>
    <row r="156" s="11" customFormat="1">
      <c r="B156" s="248"/>
      <c r="C156" s="249"/>
      <c r="D156" s="250" t="s">
        <v>398</v>
      </c>
      <c r="E156" s="251" t="s">
        <v>37</v>
      </c>
      <c r="F156" s="252" t="s">
        <v>1696</v>
      </c>
      <c r="G156" s="249"/>
      <c r="H156" s="253">
        <v>7.2880000000000003</v>
      </c>
      <c r="I156" s="254"/>
      <c r="J156" s="249"/>
      <c r="K156" s="249"/>
      <c r="L156" s="255"/>
      <c r="M156" s="256"/>
      <c r="N156" s="257"/>
      <c r="O156" s="257"/>
      <c r="P156" s="257"/>
      <c r="Q156" s="257"/>
      <c r="R156" s="257"/>
      <c r="S156" s="257"/>
      <c r="T156" s="258"/>
      <c r="AT156" s="259" t="s">
        <v>398</v>
      </c>
      <c r="AU156" s="259" t="s">
        <v>91</v>
      </c>
      <c r="AV156" s="11" t="s">
        <v>91</v>
      </c>
      <c r="AW156" s="11" t="s">
        <v>45</v>
      </c>
      <c r="AX156" s="11" t="s">
        <v>82</v>
      </c>
      <c r="AY156" s="259" t="s">
        <v>162</v>
      </c>
    </row>
    <row r="157" s="12" customFormat="1">
      <c r="B157" s="260"/>
      <c r="C157" s="261"/>
      <c r="D157" s="250" t="s">
        <v>398</v>
      </c>
      <c r="E157" s="262" t="s">
        <v>37</v>
      </c>
      <c r="F157" s="263" t="s">
        <v>401</v>
      </c>
      <c r="G157" s="261"/>
      <c r="H157" s="264">
        <v>7.2880000000000003</v>
      </c>
      <c r="I157" s="265"/>
      <c r="J157" s="261"/>
      <c r="K157" s="261"/>
      <c r="L157" s="266"/>
      <c r="M157" s="267"/>
      <c r="N157" s="268"/>
      <c r="O157" s="268"/>
      <c r="P157" s="268"/>
      <c r="Q157" s="268"/>
      <c r="R157" s="268"/>
      <c r="S157" s="268"/>
      <c r="T157" s="269"/>
      <c r="AT157" s="270" t="s">
        <v>398</v>
      </c>
      <c r="AU157" s="270" t="s">
        <v>91</v>
      </c>
      <c r="AV157" s="12" t="s">
        <v>161</v>
      </c>
      <c r="AW157" s="12" t="s">
        <v>45</v>
      </c>
      <c r="AX157" s="12" t="s">
        <v>24</v>
      </c>
      <c r="AY157" s="270" t="s">
        <v>162</v>
      </c>
    </row>
    <row r="158" s="1" customFormat="1" ht="16.5" customHeight="1">
      <c r="B158" s="47"/>
      <c r="C158" s="192" t="s">
        <v>192</v>
      </c>
      <c r="D158" s="192" t="s">
        <v>156</v>
      </c>
      <c r="E158" s="193" t="s">
        <v>452</v>
      </c>
      <c r="F158" s="194" t="s">
        <v>453</v>
      </c>
      <c r="G158" s="195" t="s">
        <v>159</v>
      </c>
      <c r="H158" s="196">
        <v>7.2880000000000003</v>
      </c>
      <c r="I158" s="197"/>
      <c r="J158" s="198">
        <f>ROUND(I158*H158,2)</f>
        <v>0</v>
      </c>
      <c r="K158" s="194" t="s">
        <v>397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161</v>
      </c>
      <c r="AT158" s="24" t="s">
        <v>156</v>
      </c>
      <c r="AU158" s="24" t="s">
        <v>91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161</v>
      </c>
      <c r="BM158" s="24" t="s">
        <v>228</v>
      </c>
    </row>
    <row r="159" s="1" customFormat="1" ht="16.5" customHeight="1">
      <c r="B159" s="47"/>
      <c r="C159" s="192" t="s">
        <v>9</v>
      </c>
      <c r="D159" s="192" t="s">
        <v>156</v>
      </c>
      <c r="E159" s="193" t="s">
        <v>454</v>
      </c>
      <c r="F159" s="194" t="s">
        <v>455</v>
      </c>
      <c r="G159" s="195" t="s">
        <v>196</v>
      </c>
      <c r="H159" s="196">
        <v>0.067000000000000004</v>
      </c>
      <c r="I159" s="197"/>
      <c r="J159" s="198">
        <f>ROUND(I159*H159,2)</f>
        <v>0</v>
      </c>
      <c r="K159" s="194" t="s">
        <v>397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161</v>
      </c>
      <c r="AT159" s="24" t="s">
        <v>156</v>
      </c>
      <c r="AU159" s="24" t="s">
        <v>91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161</v>
      </c>
      <c r="BM159" s="24" t="s">
        <v>231</v>
      </c>
    </row>
    <row r="160" s="11" customFormat="1">
      <c r="B160" s="248"/>
      <c r="C160" s="249"/>
      <c r="D160" s="250" t="s">
        <v>398</v>
      </c>
      <c r="E160" s="251" t="s">
        <v>37</v>
      </c>
      <c r="F160" s="252" t="s">
        <v>1697</v>
      </c>
      <c r="G160" s="249"/>
      <c r="H160" s="253">
        <v>0.050000000000000003</v>
      </c>
      <c r="I160" s="254"/>
      <c r="J160" s="249"/>
      <c r="K160" s="249"/>
      <c r="L160" s="255"/>
      <c r="M160" s="256"/>
      <c r="N160" s="257"/>
      <c r="O160" s="257"/>
      <c r="P160" s="257"/>
      <c r="Q160" s="257"/>
      <c r="R160" s="257"/>
      <c r="S160" s="257"/>
      <c r="T160" s="258"/>
      <c r="AT160" s="259" t="s">
        <v>398</v>
      </c>
      <c r="AU160" s="259" t="s">
        <v>91</v>
      </c>
      <c r="AV160" s="11" t="s">
        <v>91</v>
      </c>
      <c r="AW160" s="11" t="s">
        <v>45</v>
      </c>
      <c r="AX160" s="11" t="s">
        <v>82</v>
      </c>
      <c r="AY160" s="259" t="s">
        <v>162</v>
      </c>
    </row>
    <row r="161" s="11" customFormat="1">
      <c r="B161" s="248"/>
      <c r="C161" s="249"/>
      <c r="D161" s="250" t="s">
        <v>398</v>
      </c>
      <c r="E161" s="251" t="s">
        <v>37</v>
      </c>
      <c r="F161" s="252" t="s">
        <v>1698</v>
      </c>
      <c r="G161" s="249"/>
      <c r="H161" s="253">
        <v>0.017000000000000001</v>
      </c>
      <c r="I161" s="254"/>
      <c r="J161" s="249"/>
      <c r="K161" s="249"/>
      <c r="L161" s="255"/>
      <c r="M161" s="256"/>
      <c r="N161" s="257"/>
      <c r="O161" s="257"/>
      <c r="P161" s="257"/>
      <c r="Q161" s="257"/>
      <c r="R161" s="257"/>
      <c r="S161" s="257"/>
      <c r="T161" s="258"/>
      <c r="AT161" s="259" t="s">
        <v>398</v>
      </c>
      <c r="AU161" s="259" t="s">
        <v>91</v>
      </c>
      <c r="AV161" s="11" t="s">
        <v>91</v>
      </c>
      <c r="AW161" s="11" t="s">
        <v>45</v>
      </c>
      <c r="AX161" s="11" t="s">
        <v>82</v>
      </c>
      <c r="AY161" s="259" t="s">
        <v>162</v>
      </c>
    </row>
    <row r="162" s="12" customFormat="1">
      <c r="B162" s="260"/>
      <c r="C162" s="261"/>
      <c r="D162" s="250" t="s">
        <v>398</v>
      </c>
      <c r="E162" s="262" t="s">
        <v>37</v>
      </c>
      <c r="F162" s="263" t="s">
        <v>401</v>
      </c>
      <c r="G162" s="261"/>
      <c r="H162" s="264">
        <v>0.067000000000000004</v>
      </c>
      <c r="I162" s="265"/>
      <c r="J162" s="261"/>
      <c r="K162" s="261"/>
      <c r="L162" s="266"/>
      <c r="M162" s="267"/>
      <c r="N162" s="268"/>
      <c r="O162" s="268"/>
      <c r="P162" s="268"/>
      <c r="Q162" s="268"/>
      <c r="R162" s="268"/>
      <c r="S162" s="268"/>
      <c r="T162" s="269"/>
      <c r="AT162" s="270" t="s">
        <v>398</v>
      </c>
      <c r="AU162" s="270" t="s">
        <v>91</v>
      </c>
      <c r="AV162" s="12" t="s">
        <v>161</v>
      </c>
      <c r="AW162" s="12" t="s">
        <v>45</v>
      </c>
      <c r="AX162" s="12" t="s">
        <v>24</v>
      </c>
      <c r="AY162" s="270" t="s">
        <v>162</v>
      </c>
    </row>
    <row r="163" s="10" customFormat="1" ht="29.88" customHeight="1">
      <c r="B163" s="232"/>
      <c r="C163" s="233"/>
      <c r="D163" s="234" t="s">
        <v>81</v>
      </c>
      <c r="E163" s="246" t="s">
        <v>173</v>
      </c>
      <c r="F163" s="246" t="s">
        <v>458</v>
      </c>
      <c r="G163" s="233"/>
      <c r="H163" s="233"/>
      <c r="I163" s="236"/>
      <c r="J163" s="247">
        <f>BK163</f>
        <v>0</v>
      </c>
      <c r="K163" s="233"/>
      <c r="L163" s="238"/>
      <c r="M163" s="239"/>
      <c r="N163" s="240"/>
      <c r="O163" s="240"/>
      <c r="P163" s="241">
        <f>SUM(P164:P167)</f>
        <v>0</v>
      </c>
      <c r="Q163" s="240"/>
      <c r="R163" s="241">
        <f>SUM(R164:R167)</f>
        <v>0</v>
      </c>
      <c r="S163" s="240"/>
      <c r="T163" s="242">
        <f>SUM(T164:T167)</f>
        <v>0</v>
      </c>
      <c r="AR163" s="243" t="s">
        <v>24</v>
      </c>
      <c r="AT163" s="244" t="s">
        <v>81</v>
      </c>
      <c r="AU163" s="244" t="s">
        <v>24</v>
      </c>
      <c r="AY163" s="243" t="s">
        <v>162</v>
      </c>
      <c r="BK163" s="245">
        <f>SUM(BK164:BK167)</f>
        <v>0</v>
      </c>
    </row>
    <row r="164" s="1" customFormat="1" ht="16.5" customHeight="1">
      <c r="B164" s="47"/>
      <c r="C164" s="192" t="s">
        <v>197</v>
      </c>
      <c r="D164" s="192" t="s">
        <v>156</v>
      </c>
      <c r="E164" s="193" t="s">
        <v>459</v>
      </c>
      <c r="F164" s="194" t="s">
        <v>460</v>
      </c>
      <c r="G164" s="195" t="s">
        <v>159</v>
      </c>
      <c r="H164" s="196">
        <v>7.0750000000000002</v>
      </c>
      <c r="I164" s="197"/>
      <c r="J164" s="198">
        <f>ROUND(I164*H164,2)</f>
        <v>0</v>
      </c>
      <c r="K164" s="194" t="s">
        <v>397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161</v>
      </c>
      <c r="AT164" s="24" t="s">
        <v>156</v>
      </c>
      <c r="AU164" s="24" t="s">
        <v>91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161</v>
      </c>
      <c r="BM164" s="24" t="s">
        <v>234</v>
      </c>
    </row>
    <row r="165" s="13" customFormat="1">
      <c r="B165" s="271"/>
      <c r="C165" s="272"/>
      <c r="D165" s="250" t="s">
        <v>398</v>
      </c>
      <c r="E165" s="273" t="s">
        <v>37</v>
      </c>
      <c r="F165" s="274" t="s">
        <v>1353</v>
      </c>
      <c r="G165" s="272"/>
      <c r="H165" s="273" t="s">
        <v>37</v>
      </c>
      <c r="I165" s="275"/>
      <c r="J165" s="272"/>
      <c r="K165" s="272"/>
      <c r="L165" s="276"/>
      <c r="M165" s="277"/>
      <c r="N165" s="278"/>
      <c r="O165" s="278"/>
      <c r="P165" s="278"/>
      <c r="Q165" s="278"/>
      <c r="R165" s="278"/>
      <c r="S165" s="278"/>
      <c r="T165" s="279"/>
      <c r="AT165" s="280" t="s">
        <v>398</v>
      </c>
      <c r="AU165" s="280" t="s">
        <v>91</v>
      </c>
      <c r="AV165" s="13" t="s">
        <v>24</v>
      </c>
      <c r="AW165" s="13" t="s">
        <v>45</v>
      </c>
      <c r="AX165" s="13" t="s">
        <v>82</v>
      </c>
      <c r="AY165" s="280" t="s">
        <v>162</v>
      </c>
    </row>
    <row r="166" s="11" customFormat="1">
      <c r="B166" s="248"/>
      <c r="C166" s="249"/>
      <c r="D166" s="250" t="s">
        <v>398</v>
      </c>
      <c r="E166" s="251" t="s">
        <v>37</v>
      </c>
      <c r="F166" s="252" t="s">
        <v>1699</v>
      </c>
      <c r="G166" s="249"/>
      <c r="H166" s="253">
        <v>7.0750000000000002</v>
      </c>
      <c r="I166" s="254"/>
      <c r="J166" s="249"/>
      <c r="K166" s="249"/>
      <c r="L166" s="255"/>
      <c r="M166" s="256"/>
      <c r="N166" s="257"/>
      <c r="O166" s="257"/>
      <c r="P166" s="257"/>
      <c r="Q166" s="257"/>
      <c r="R166" s="257"/>
      <c r="S166" s="257"/>
      <c r="T166" s="258"/>
      <c r="AT166" s="259" t="s">
        <v>398</v>
      </c>
      <c r="AU166" s="259" t="s">
        <v>91</v>
      </c>
      <c r="AV166" s="11" t="s">
        <v>91</v>
      </c>
      <c r="AW166" s="11" t="s">
        <v>45</v>
      </c>
      <c r="AX166" s="11" t="s">
        <v>82</v>
      </c>
      <c r="AY166" s="259" t="s">
        <v>162</v>
      </c>
    </row>
    <row r="167" s="12" customFormat="1">
      <c r="B167" s="260"/>
      <c r="C167" s="261"/>
      <c r="D167" s="250" t="s">
        <v>398</v>
      </c>
      <c r="E167" s="262" t="s">
        <v>37</v>
      </c>
      <c r="F167" s="263" t="s">
        <v>401</v>
      </c>
      <c r="G167" s="261"/>
      <c r="H167" s="264">
        <v>7.0750000000000002</v>
      </c>
      <c r="I167" s="265"/>
      <c r="J167" s="261"/>
      <c r="K167" s="261"/>
      <c r="L167" s="266"/>
      <c r="M167" s="267"/>
      <c r="N167" s="268"/>
      <c r="O167" s="268"/>
      <c r="P167" s="268"/>
      <c r="Q167" s="268"/>
      <c r="R167" s="268"/>
      <c r="S167" s="268"/>
      <c r="T167" s="269"/>
      <c r="AT167" s="270" t="s">
        <v>398</v>
      </c>
      <c r="AU167" s="270" t="s">
        <v>91</v>
      </c>
      <c r="AV167" s="12" t="s">
        <v>161</v>
      </c>
      <c r="AW167" s="12" t="s">
        <v>45</v>
      </c>
      <c r="AX167" s="12" t="s">
        <v>24</v>
      </c>
      <c r="AY167" s="270" t="s">
        <v>162</v>
      </c>
    </row>
    <row r="168" s="10" customFormat="1" ht="29.88" customHeight="1">
      <c r="B168" s="232"/>
      <c r="C168" s="233"/>
      <c r="D168" s="234" t="s">
        <v>81</v>
      </c>
      <c r="E168" s="246" t="s">
        <v>168</v>
      </c>
      <c r="F168" s="246" t="s">
        <v>463</v>
      </c>
      <c r="G168" s="233"/>
      <c r="H168" s="233"/>
      <c r="I168" s="236"/>
      <c r="J168" s="247">
        <f>BK168</f>
        <v>0</v>
      </c>
      <c r="K168" s="233"/>
      <c r="L168" s="238"/>
      <c r="M168" s="239"/>
      <c r="N168" s="240"/>
      <c r="O168" s="240"/>
      <c r="P168" s="241">
        <f>SUM(P169:P194)</f>
        <v>0</v>
      </c>
      <c r="Q168" s="240"/>
      <c r="R168" s="241">
        <f>SUM(R169:R194)</f>
        <v>0</v>
      </c>
      <c r="S168" s="240"/>
      <c r="T168" s="242">
        <f>SUM(T169:T194)</f>
        <v>0</v>
      </c>
      <c r="AR168" s="243" t="s">
        <v>24</v>
      </c>
      <c r="AT168" s="244" t="s">
        <v>81</v>
      </c>
      <c r="AU168" s="244" t="s">
        <v>24</v>
      </c>
      <c r="AY168" s="243" t="s">
        <v>162</v>
      </c>
      <c r="BK168" s="245">
        <f>SUM(BK169:BK194)</f>
        <v>0</v>
      </c>
    </row>
    <row r="169" s="1" customFormat="1" ht="25.5" customHeight="1">
      <c r="B169" s="47"/>
      <c r="C169" s="192" t="s">
        <v>235</v>
      </c>
      <c r="D169" s="192" t="s">
        <v>156</v>
      </c>
      <c r="E169" s="193" t="s">
        <v>464</v>
      </c>
      <c r="F169" s="194" t="s">
        <v>465</v>
      </c>
      <c r="G169" s="195" t="s">
        <v>159</v>
      </c>
      <c r="H169" s="196">
        <v>70.275000000000006</v>
      </c>
      <c r="I169" s="197"/>
      <c r="J169" s="198">
        <f>ROUND(I169*H169,2)</f>
        <v>0</v>
      </c>
      <c r="K169" s="194" t="s">
        <v>397</v>
      </c>
      <c r="L169" s="73"/>
      <c r="M169" s="199" t="s">
        <v>37</v>
      </c>
      <c r="N169" s="200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161</v>
      </c>
      <c r="AT169" s="24" t="s">
        <v>156</v>
      </c>
      <c r="AU169" s="24" t="s">
        <v>91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161</v>
      </c>
      <c r="BM169" s="24" t="s">
        <v>238</v>
      </c>
    </row>
    <row r="170" s="11" customFormat="1">
      <c r="B170" s="248"/>
      <c r="C170" s="249"/>
      <c r="D170" s="250" t="s">
        <v>398</v>
      </c>
      <c r="E170" s="251" t="s">
        <v>37</v>
      </c>
      <c r="F170" s="252" t="s">
        <v>1700</v>
      </c>
      <c r="G170" s="249"/>
      <c r="H170" s="253">
        <v>30.975000000000001</v>
      </c>
      <c r="I170" s="254"/>
      <c r="J170" s="249"/>
      <c r="K170" s="249"/>
      <c r="L170" s="255"/>
      <c r="M170" s="256"/>
      <c r="N170" s="257"/>
      <c r="O170" s="257"/>
      <c r="P170" s="257"/>
      <c r="Q170" s="257"/>
      <c r="R170" s="257"/>
      <c r="S170" s="257"/>
      <c r="T170" s="258"/>
      <c r="AT170" s="259" t="s">
        <v>398</v>
      </c>
      <c r="AU170" s="259" t="s">
        <v>91</v>
      </c>
      <c r="AV170" s="11" t="s">
        <v>91</v>
      </c>
      <c r="AW170" s="11" t="s">
        <v>45</v>
      </c>
      <c r="AX170" s="11" t="s">
        <v>82</v>
      </c>
      <c r="AY170" s="259" t="s">
        <v>162</v>
      </c>
    </row>
    <row r="171" s="13" customFormat="1">
      <c r="B171" s="271"/>
      <c r="C171" s="272"/>
      <c r="D171" s="250" t="s">
        <v>398</v>
      </c>
      <c r="E171" s="273" t="s">
        <v>37</v>
      </c>
      <c r="F171" s="274" t="s">
        <v>1366</v>
      </c>
      <c r="G171" s="272"/>
      <c r="H171" s="273" t="s">
        <v>37</v>
      </c>
      <c r="I171" s="275"/>
      <c r="J171" s="272"/>
      <c r="K171" s="272"/>
      <c r="L171" s="276"/>
      <c r="M171" s="277"/>
      <c r="N171" s="278"/>
      <c r="O171" s="278"/>
      <c r="P171" s="278"/>
      <c r="Q171" s="278"/>
      <c r="R171" s="278"/>
      <c r="S171" s="278"/>
      <c r="T171" s="279"/>
      <c r="AT171" s="280" t="s">
        <v>398</v>
      </c>
      <c r="AU171" s="280" t="s">
        <v>91</v>
      </c>
      <c r="AV171" s="13" t="s">
        <v>24</v>
      </c>
      <c r="AW171" s="13" t="s">
        <v>45</v>
      </c>
      <c r="AX171" s="13" t="s">
        <v>82</v>
      </c>
      <c r="AY171" s="280" t="s">
        <v>162</v>
      </c>
    </row>
    <row r="172" s="11" customFormat="1">
      <c r="B172" s="248"/>
      <c r="C172" s="249"/>
      <c r="D172" s="250" t="s">
        <v>398</v>
      </c>
      <c r="E172" s="251" t="s">
        <v>37</v>
      </c>
      <c r="F172" s="252" t="s">
        <v>1701</v>
      </c>
      <c r="G172" s="249"/>
      <c r="H172" s="253">
        <v>6.2999999999999998</v>
      </c>
      <c r="I172" s="254"/>
      <c r="J172" s="249"/>
      <c r="K172" s="249"/>
      <c r="L172" s="255"/>
      <c r="M172" s="256"/>
      <c r="N172" s="257"/>
      <c r="O172" s="257"/>
      <c r="P172" s="257"/>
      <c r="Q172" s="257"/>
      <c r="R172" s="257"/>
      <c r="S172" s="257"/>
      <c r="T172" s="258"/>
      <c r="AT172" s="259" t="s">
        <v>398</v>
      </c>
      <c r="AU172" s="259" t="s">
        <v>91</v>
      </c>
      <c r="AV172" s="11" t="s">
        <v>91</v>
      </c>
      <c r="AW172" s="11" t="s">
        <v>45</v>
      </c>
      <c r="AX172" s="11" t="s">
        <v>82</v>
      </c>
      <c r="AY172" s="259" t="s">
        <v>162</v>
      </c>
    </row>
    <row r="173" s="11" customFormat="1">
      <c r="B173" s="248"/>
      <c r="C173" s="249"/>
      <c r="D173" s="250" t="s">
        <v>398</v>
      </c>
      <c r="E173" s="251" t="s">
        <v>37</v>
      </c>
      <c r="F173" s="252" t="s">
        <v>1700</v>
      </c>
      <c r="G173" s="249"/>
      <c r="H173" s="253">
        <v>30.975000000000001</v>
      </c>
      <c r="I173" s="254"/>
      <c r="J173" s="249"/>
      <c r="K173" s="249"/>
      <c r="L173" s="255"/>
      <c r="M173" s="256"/>
      <c r="N173" s="257"/>
      <c r="O173" s="257"/>
      <c r="P173" s="257"/>
      <c r="Q173" s="257"/>
      <c r="R173" s="257"/>
      <c r="S173" s="257"/>
      <c r="T173" s="258"/>
      <c r="AT173" s="259" t="s">
        <v>398</v>
      </c>
      <c r="AU173" s="259" t="s">
        <v>91</v>
      </c>
      <c r="AV173" s="11" t="s">
        <v>91</v>
      </c>
      <c r="AW173" s="11" t="s">
        <v>45</v>
      </c>
      <c r="AX173" s="11" t="s">
        <v>82</v>
      </c>
      <c r="AY173" s="259" t="s">
        <v>162</v>
      </c>
    </row>
    <row r="174" s="13" customFormat="1">
      <c r="B174" s="271"/>
      <c r="C174" s="272"/>
      <c r="D174" s="250" t="s">
        <v>398</v>
      </c>
      <c r="E174" s="273" t="s">
        <v>37</v>
      </c>
      <c r="F174" s="274" t="s">
        <v>1366</v>
      </c>
      <c r="G174" s="272"/>
      <c r="H174" s="273" t="s">
        <v>37</v>
      </c>
      <c r="I174" s="275"/>
      <c r="J174" s="272"/>
      <c r="K174" s="272"/>
      <c r="L174" s="276"/>
      <c r="M174" s="277"/>
      <c r="N174" s="278"/>
      <c r="O174" s="278"/>
      <c r="P174" s="278"/>
      <c r="Q174" s="278"/>
      <c r="R174" s="278"/>
      <c r="S174" s="278"/>
      <c r="T174" s="279"/>
      <c r="AT174" s="280" t="s">
        <v>398</v>
      </c>
      <c r="AU174" s="280" t="s">
        <v>91</v>
      </c>
      <c r="AV174" s="13" t="s">
        <v>24</v>
      </c>
      <c r="AW174" s="13" t="s">
        <v>45</v>
      </c>
      <c r="AX174" s="13" t="s">
        <v>82</v>
      </c>
      <c r="AY174" s="280" t="s">
        <v>162</v>
      </c>
    </row>
    <row r="175" s="11" customFormat="1">
      <c r="B175" s="248"/>
      <c r="C175" s="249"/>
      <c r="D175" s="250" t="s">
        <v>398</v>
      </c>
      <c r="E175" s="251" t="s">
        <v>37</v>
      </c>
      <c r="F175" s="252" t="s">
        <v>1702</v>
      </c>
      <c r="G175" s="249"/>
      <c r="H175" s="253">
        <v>2.0249999999999999</v>
      </c>
      <c r="I175" s="254"/>
      <c r="J175" s="249"/>
      <c r="K175" s="249"/>
      <c r="L175" s="255"/>
      <c r="M175" s="256"/>
      <c r="N175" s="257"/>
      <c r="O175" s="257"/>
      <c r="P175" s="257"/>
      <c r="Q175" s="257"/>
      <c r="R175" s="257"/>
      <c r="S175" s="257"/>
      <c r="T175" s="258"/>
      <c r="AT175" s="259" t="s">
        <v>398</v>
      </c>
      <c r="AU175" s="259" t="s">
        <v>91</v>
      </c>
      <c r="AV175" s="11" t="s">
        <v>91</v>
      </c>
      <c r="AW175" s="11" t="s">
        <v>45</v>
      </c>
      <c r="AX175" s="11" t="s">
        <v>82</v>
      </c>
      <c r="AY175" s="259" t="s">
        <v>162</v>
      </c>
    </row>
    <row r="176" s="12" customFormat="1">
      <c r="B176" s="260"/>
      <c r="C176" s="261"/>
      <c r="D176" s="250" t="s">
        <v>398</v>
      </c>
      <c r="E176" s="262" t="s">
        <v>37</v>
      </c>
      <c r="F176" s="263" t="s">
        <v>401</v>
      </c>
      <c r="G176" s="261"/>
      <c r="H176" s="264">
        <v>70.275000000000006</v>
      </c>
      <c r="I176" s="265"/>
      <c r="J176" s="261"/>
      <c r="K176" s="261"/>
      <c r="L176" s="266"/>
      <c r="M176" s="267"/>
      <c r="N176" s="268"/>
      <c r="O176" s="268"/>
      <c r="P176" s="268"/>
      <c r="Q176" s="268"/>
      <c r="R176" s="268"/>
      <c r="S176" s="268"/>
      <c r="T176" s="269"/>
      <c r="AT176" s="270" t="s">
        <v>398</v>
      </c>
      <c r="AU176" s="270" t="s">
        <v>91</v>
      </c>
      <c r="AV176" s="12" t="s">
        <v>161</v>
      </c>
      <c r="AW176" s="12" t="s">
        <v>45</v>
      </c>
      <c r="AX176" s="12" t="s">
        <v>24</v>
      </c>
      <c r="AY176" s="270" t="s">
        <v>162</v>
      </c>
    </row>
    <row r="177" s="1" customFormat="1" ht="16.5" customHeight="1">
      <c r="B177" s="47"/>
      <c r="C177" s="192" t="s">
        <v>200</v>
      </c>
      <c r="D177" s="192" t="s">
        <v>156</v>
      </c>
      <c r="E177" s="193" t="s">
        <v>475</v>
      </c>
      <c r="F177" s="194" t="s">
        <v>476</v>
      </c>
      <c r="G177" s="195" t="s">
        <v>159</v>
      </c>
      <c r="H177" s="196">
        <v>70.275000000000006</v>
      </c>
      <c r="I177" s="197"/>
      <c r="J177" s="198">
        <f>ROUND(I177*H177,2)</f>
        <v>0</v>
      </c>
      <c r="K177" s="194" t="s">
        <v>397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161</v>
      </c>
      <c r="AT177" s="24" t="s">
        <v>156</v>
      </c>
      <c r="AU177" s="24" t="s">
        <v>91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161</v>
      </c>
      <c r="BM177" s="24" t="s">
        <v>241</v>
      </c>
    </row>
    <row r="178" s="1" customFormat="1" ht="25.5" customHeight="1">
      <c r="B178" s="47"/>
      <c r="C178" s="192" t="s">
        <v>242</v>
      </c>
      <c r="D178" s="192" t="s">
        <v>156</v>
      </c>
      <c r="E178" s="193" t="s">
        <v>1580</v>
      </c>
      <c r="F178" s="194" t="s">
        <v>1581</v>
      </c>
      <c r="G178" s="195" t="s">
        <v>159</v>
      </c>
      <c r="H178" s="196">
        <v>38.295000000000002</v>
      </c>
      <c r="I178" s="197"/>
      <c r="J178" s="198">
        <f>ROUND(I178*H178,2)</f>
        <v>0</v>
      </c>
      <c r="K178" s="194" t="s">
        <v>397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161</v>
      </c>
      <c r="AT178" s="24" t="s">
        <v>156</v>
      </c>
      <c r="AU178" s="24" t="s">
        <v>91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161</v>
      </c>
      <c r="BM178" s="24" t="s">
        <v>243</v>
      </c>
    </row>
    <row r="179" s="11" customFormat="1">
      <c r="B179" s="248"/>
      <c r="C179" s="249"/>
      <c r="D179" s="250" t="s">
        <v>398</v>
      </c>
      <c r="E179" s="251" t="s">
        <v>37</v>
      </c>
      <c r="F179" s="252" t="s">
        <v>1703</v>
      </c>
      <c r="G179" s="249"/>
      <c r="H179" s="253">
        <v>42.795000000000002</v>
      </c>
      <c r="I179" s="254"/>
      <c r="J179" s="249"/>
      <c r="K179" s="249"/>
      <c r="L179" s="255"/>
      <c r="M179" s="256"/>
      <c r="N179" s="257"/>
      <c r="O179" s="257"/>
      <c r="P179" s="257"/>
      <c r="Q179" s="257"/>
      <c r="R179" s="257"/>
      <c r="S179" s="257"/>
      <c r="T179" s="258"/>
      <c r="AT179" s="259" t="s">
        <v>398</v>
      </c>
      <c r="AU179" s="259" t="s">
        <v>91</v>
      </c>
      <c r="AV179" s="11" t="s">
        <v>91</v>
      </c>
      <c r="AW179" s="11" t="s">
        <v>45</v>
      </c>
      <c r="AX179" s="11" t="s">
        <v>82</v>
      </c>
      <c r="AY179" s="259" t="s">
        <v>162</v>
      </c>
    </row>
    <row r="180" s="11" customFormat="1">
      <c r="B180" s="248"/>
      <c r="C180" s="249"/>
      <c r="D180" s="250" t="s">
        <v>398</v>
      </c>
      <c r="E180" s="251" t="s">
        <v>37</v>
      </c>
      <c r="F180" s="252" t="s">
        <v>1704</v>
      </c>
      <c r="G180" s="249"/>
      <c r="H180" s="253">
        <v>-5.4000000000000004</v>
      </c>
      <c r="I180" s="254"/>
      <c r="J180" s="249"/>
      <c r="K180" s="249"/>
      <c r="L180" s="255"/>
      <c r="M180" s="256"/>
      <c r="N180" s="257"/>
      <c r="O180" s="257"/>
      <c r="P180" s="257"/>
      <c r="Q180" s="257"/>
      <c r="R180" s="257"/>
      <c r="S180" s="257"/>
      <c r="T180" s="258"/>
      <c r="AT180" s="259" t="s">
        <v>398</v>
      </c>
      <c r="AU180" s="259" t="s">
        <v>91</v>
      </c>
      <c r="AV180" s="11" t="s">
        <v>91</v>
      </c>
      <c r="AW180" s="11" t="s">
        <v>45</v>
      </c>
      <c r="AX180" s="11" t="s">
        <v>82</v>
      </c>
      <c r="AY180" s="259" t="s">
        <v>162</v>
      </c>
    </row>
    <row r="181" s="13" customFormat="1">
      <c r="B181" s="271"/>
      <c r="C181" s="272"/>
      <c r="D181" s="250" t="s">
        <v>398</v>
      </c>
      <c r="E181" s="273" t="s">
        <v>37</v>
      </c>
      <c r="F181" s="274" t="s">
        <v>1366</v>
      </c>
      <c r="G181" s="272"/>
      <c r="H181" s="273" t="s">
        <v>37</v>
      </c>
      <c r="I181" s="275"/>
      <c r="J181" s="272"/>
      <c r="K181" s="272"/>
      <c r="L181" s="276"/>
      <c r="M181" s="277"/>
      <c r="N181" s="278"/>
      <c r="O181" s="278"/>
      <c r="P181" s="278"/>
      <c r="Q181" s="278"/>
      <c r="R181" s="278"/>
      <c r="S181" s="278"/>
      <c r="T181" s="279"/>
      <c r="AT181" s="280" t="s">
        <v>398</v>
      </c>
      <c r="AU181" s="280" t="s">
        <v>91</v>
      </c>
      <c r="AV181" s="13" t="s">
        <v>24</v>
      </c>
      <c r="AW181" s="13" t="s">
        <v>45</v>
      </c>
      <c r="AX181" s="13" t="s">
        <v>82</v>
      </c>
      <c r="AY181" s="280" t="s">
        <v>162</v>
      </c>
    </row>
    <row r="182" s="11" customFormat="1">
      <c r="B182" s="248"/>
      <c r="C182" s="249"/>
      <c r="D182" s="250" t="s">
        <v>398</v>
      </c>
      <c r="E182" s="251" t="s">
        <v>37</v>
      </c>
      <c r="F182" s="252" t="s">
        <v>1705</v>
      </c>
      <c r="G182" s="249"/>
      <c r="H182" s="253">
        <v>0.90000000000000002</v>
      </c>
      <c r="I182" s="254"/>
      <c r="J182" s="249"/>
      <c r="K182" s="249"/>
      <c r="L182" s="255"/>
      <c r="M182" s="256"/>
      <c r="N182" s="257"/>
      <c r="O182" s="257"/>
      <c r="P182" s="257"/>
      <c r="Q182" s="257"/>
      <c r="R182" s="257"/>
      <c r="S182" s="257"/>
      <c r="T182" s="258"/>
      <c r="AT182" s="259" t="s">
        <v>398</v>
      </c>
      <c r="AU182" s="259" t="s">
        <v>91</v>
      </c>
      <c r="AV182" s="11" t="s">
        <v>91</v>
      </c>
      <c r="AW182" s="11" t="s">
        <v>45</v>
      </c>
      <c r="AX182" s="11" t="s">
        <v>82</v>
      </c>
      <c r="AY182" s="259" t="s">
        <v>162</v>
      </c>
    </row>
    <row r="183" s="12" customFormat="1">
      <c r="B183" s="260"/>
      <c r="C183" s="261"/>
      <c r="D183" s="250" t="s">
        <v>398</v>
      </c>
      <c r="E183" s="262" t="s">
        <v>37</v>
      </c>
      <c r="F183" s="263" t="s">
        <v>401</v>
      </c>
      <c r="G183" s="261"/>
      <c r="H183" s="264">
        <v>38.295000000000002</v>
      </c>
      <c r="I183" s="265"/>
      <c r="J183" s="261"/>
      <c r="K183" s="261"/>
      <c r="L183" s="266"/>
      <c r="M183" s="267"/>
      <c r="N183" s="268"/>
      <c r="O183" s="268"/>
      <c r="P183" s="268"/>
      <c r="Q183" s="268"/>
      <c r="R183" s="268"/>
      <c r="S183" s="268"/>
      <c r="T183" s="269"/>
      <c r="AT183" s="270" t="s">
        <v>398</v>
      </c>
      <c r="AU183" s="270" t="s">
        <v>91</v>
      </c>
      <c r="AV183" s="12" t="s">
        <v>161</v>
      </c>
      <c r="AW183" s="12" t="s">
        <v>45</v>
      </c>
      <c r="AX183" s="12" t="s">
        <v>24</v>
      </c>
      <c r="AY183" s="270" t="s">
        <v>162</v>
      </c>
    </row>
    <row r="184" s="1" customFormat="1" ht="25.5" customHeight="1">
      <c r="B184" s="47"/>
      <c r="C184" s="192" t="s">
        <v>204</v>
      </c>
      <c r="D184" s="192" t="s">
        <v>156</v>
      </c>
      <c r="E184" s="193" t="s">
        <v>1582</v>
      </c>
      <c r="F184" s="194" t="s">
        <v>1583</v>
      </c>
      <c r="G184" s="195" t="s">
        <v>159</v>
      </c>
      <c r="H184" s="196">
        <v>33.534999999999997</v>
      </c>
      <c r="I184" s="197"/>
      <c r="J184" s="198">
        <f>ROUND(I184*H184,2)</f>
        <v>0</v>
      </c>
      <c r="K184" s="194" t="s">
        <v>397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161</v>
      </c>
      <c r="AT184" s="24" t="s">
        <v>156</v>
      </c>
      <c r="AU184" s="24" t="s">
        <v>91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161</v>
      </c>
      <c r="BM184" s="24" t="s">
        <v>244</v>
      </c>
    </row>
    <row r="185" s="11" customFormat="1">
      <c r="B185" s="248"/>
      <c r="C185" s="249"/>
      <c r="D185" s="250" t="s">
        <v>398</v>
      </c>
      <c r="E185" s="251" t="s">
        <v>37</v>
      </c>
      <c r="F185" s="252" t="s">
        <v>1706</v>
      </c>
      <c r="G185" s="249"/>
      <c r="H185" s="253">
        <v>38.295000000000002</v>
      </c>
      <c r="I185" s="254"/>
      <c r="J185" s="249"/>
      <c r="K185" s="249"/>
      <c r="L185" s="255"/>
      <c r="M185" s="256"/>
      <c r="N185" s="257"/>
      <c r="O185" s="257"/>
      <c r="P185" s="257"/>
      <c r="Q185" s="257"/>
      <c r="R185" s="257"/>
      <c r="S185" s="257"/>
      <c r="T185" s="258"/>
      <c r="AT185" s="259" t="s">
        <v>398</v>
      </c>
      <c r="AU185" s="259" t="s">
        <v>91</v>
      </c>
      <c r="AV185" s="11" t="s">
        <v>91</v>
      </c>
      <c r="AW185" s="11" t="s">
        <v>45</v>
      </c>
      <c r="AX185" s="11" t="s">
        <v>82</v>
      </c>
      <c r="AY185" s="259" t="s">
        <v>162</v>
      </c>
    </row>
    <row r="186" s="13" customFormat="1">
      <c r="B186" s="271"/>
      <c r="C186" s="272"/>
      <c r="D186" s="250" t="s">
        <v>398</v>
      </c>
      <c r="E186" s="273" t="s">
        <v>37</v>
      </c>
      <c r="F186" s="274" t="s">
        <v>523</v>
      </c>
      <c r="G186" s="272"/>
      <c r="H186" s="273" t="s">
        <v>37</v>
      </c>
      <c r="I186" s="275"/>
      <c r="J186" s="272"/>
      <c r="K186" s="272"/>
      <c r="L186" s="276"/>
      <c r="M186" s="277"/>
      <c r="N186" s="278"/>
      <c r="O186" s="278"/>
      <c r="P186" s="278"/>
      <c r="Q186" s="278"/>
      <c r="R186" s="278"/>
      <c r="S186" s="278"/>
      <c r="T186" s="279"/>
      <c r="AT186" s="280" t="s">
        <v>398</v>
      </c>
      <c r="AU186" s="280" t="s">
        <v>91</v>
      </c>
      <c r="AV186" s="13" t="s">
        <v>24</v>
      </c>
      <c r="AW186" s="13" t="s">
        <v>45</v>
      </c>
      <c r="AX186" s="13" t="s">
        <v>82</v>
      </c>
      <c r="AY186" s="280" t="s">
        <v>162</v>
      </c>
    </row>
    <row r="187" s="11" customFormat="1">
      <c r="B187" s="248"/>
      <c r="C187" s="249"/>
      <c r="D187" s="250" t="s">
        <v>398</v>
      </c>
      <c r="E187" s="251" t="s">
        <v>37</v>
      </c>
      <c r="F187" s="252" t="s">
        <v>1707</v>
      </c>
      <c r="G187" s="249"/>
      <c r="H187" s="253">
        <v>-4.7599999999999998</v>
      </c>
      <c r="I187" s="254"/>
      <c r="J187" s="249"/>
      <c r="K187" s="249"/>
      <c r="L187" s="255"/>
      <c r="M187" s="256"/>
      <c r="N187" s="257"/>
      <c r="O187" s="257"/>
      <c r="P187" s="257"/>
      <c r="Q187" s="257"/>
      <c r="R187" s="257"/>
      <c r="S187" s="257"/>
      <c r="T187" s="258"/>
      <c r="AT187" s="259" t="s">
        <v>398</v>
      </c>
      <c r="AU187" s="259" t="s">
        <v>91</v>
      </c>
      <c r="AV187" s="11" t="s">
        <v>91</v>
      </c>
      <c r="AW187" s="11" t="s">
        <v>45</v>
      </c>
      <c r="AX187" s="11" t="s">
        <v>82</v>
      </c>
      <c r="AY187" s="259" t="s">
        <v>162</v>
      </c>
    </row>
    <row r="188" s="12" customFormat="1">
      <c r="B188" s="260"/>
      <c r="C188" s="261"/>
      <c r="D188" s="250" t="s">
        <v>398</v>
      </c>
      <c r="E188" s="262" t="s">
        <v>37</v>
      </c>
      <c r="F188" s="263" t="s">
        <v>401</v>
      </c>
      <c r="G188" s="261"/>
      <c r="H188" s="264">
        <v>33.534999999999997</v>
      </c>
      <c r="I188" s="265"/>
      <c r="J188" s="261"/>
      <c r="K188" s="261"/>
      <c r="L188" s="266"/>
      <c r="M188" s="267"/>
      <c r="N188" s="268"/>
      <c r="O188" s="268"/>
      <c r="P188" s="268"/>
      <c r="Q188" s="268"/>
      <c r="R188" s="268"/>
      <c r="S188" s="268"/>
      <c r="T188" s="269"/>
      <c r="AT188" s="270" t="s">
        <v>398</v>
      </c>
      <c r="AU188" s="270" t="s">
        <v>91</v>
      </c>
      <c r="AV188" s="12" t="s">
        <v>161</v>
      </c>
      <c r="AW188" s="12" t="s">
        <v>45</v>
      </c>
      <c r="AX188" s="12" t="s">
        <v>24</v>
      </c>
      <c r="AY188" s="270" t="s">
        <v>162</v>
      </c>
    </row>
    <row r="189" s="1" customFormat="1" ht="25.5" customHeight="1">
      <c r="B189" s="47"/>
      <c r="C189" s="192" t="s">
        <v>245</v>
      </c>
      <c r="D189" s="192" t="s">
        <v>156</v>
      </c>
      <c r="E189" s="193" t="s">
        <v>529</v>
      </c>
      <c r="F189" s="194" t="s">
        <v>530</v>
      </c>
      <c r="G189" s="195" t="s">
        <v>171</v>
      </c>
      <c r="H189" s="196">
        <v>1.1100000000000001</v>
      </c>
      <c r="I189" s="197"/>
      <c r="J189" s="198">
        <f>ROUND(I189*H189,2)</f>
        <v>0</v>
      </c>
      <c r="K189" s="194" t="s">
        <v>397</v>
      </c>
      <c r="L189" s="73"/>
      <c r="M189" s="199" t="s">
        <v>37</v>
      </c>
      <c r="N189" s="200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161</v>
      </c>
      <c r="AT189" s="24" t="s">
        <v>156</v>
      </c>
      <c r="AU189" s="24" t="s">
        <v>91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161</v>
      </c>
      <c r="BM189" s="24" t="s">
        <v>246</v>
      </c>
    </row>
    <row r="190" s="13" customFormat="1">
      <c r="B190" s="271"/>
      <c r="C190" s="272"/>
      <c r="D190" s="250" t="s">
        <v>398</v>
      </c>
      <c r="E190" s="273" t="s">
        <v>37</v>
      </c>
      <c r="F190" s="274" t="s">
        <v>1395</v>
      </c>
      <c r="G190" s="272"/>
      <c r="H190" s="273" t="s">
        <v>37</v>
      </c>
      <c r="I190" s="275"/>
      <c r="J190" s="272"/>
      <c r="K190" s="272"/>
      <c r="L190" s="276"/>
      <c r="M190" s="277"/>
      <c r="N190" s="278"/>
      <c r="O190" s="278"/>
      <c r="P190" s="278"/>
      <c r="Q190" s="278"/>
      <c r="R190" s="278"/>
      <c r="S190" s="278"/>
      <c r="T190" s="279"/>
      <c r="AT190" s="280" t="s">
        <v>398</v>
      </c>
      <c r="AU190" s="280" t="s">
        <v>91</v>
      </c>
      <c r="AV190" s="13" t="s">
        <v>24</v>
      </c>
      <c r="AW190" s="13" t="s">
        <v>45</v>
      </c>
      <c r="AX190" s="13" t="s">
        <v>82</v>
      </c>
      <c r="AY190" s="280" t="s">
        <v>162</v>
      </c>
    </row>
    <row r="191" s="11" customFormat="1">
      <c r="B191" s="248"/>
      <c r="C191" s="249"/>
      <c r="D191" s="250" t="s">
        <v>398</v>
      </c>
      <c r="E191" s="251" t="s">
        <v>37</v>
      </c>
      <c r="F191" s="252" t="s">
        <v>1708</v>
      </c>
      <c r="G191" s="249"/>
      <c r="H191" s="253">
        <v>1.1100000000000001</v>
      </c>
      <c r="I191" s="254"/>
      <c r="J191" s="249"/>
      <c r="K191" s="249"/>
      <c r="L191" s="255"/>
      <c r="M191" s="256"/>
      <c r="N191" s="257"/>
      <c r="O191" s="257"/>
      <c r="P191" s="257"/>
      <c r="Q191" s="257"/>
      <c r="R191" s="257"/>
      <c r="S191" s="257"/>
      <c r="T191" s="258"/>
      <c r="AT191" s="259" t="s">
        <v>398</v>
      </c>
      <c r="AU191" s="259" t="s">
        <v>91</v>
      </c>
      <c r="AV191" s="11" t="s">
        <v>91</v>
      </c>
      <c r="AW191" s="11" t="s">
        <v>45</v>
      </c>
      <c r="AX191" s="11" t="s">
        <v>82</v>
      </c>
      <c r="AY191" s="259" t="s">
        <v>162</v>
      </c>
    </row>
    <row r="192" s="12" customFormat="1">
      <c r="B192" s="260"/>
      <c r="C192" s="261"/>
      <c r="D192" s="250" t="s">
        <v>398</v>
      </c>
      <c r="E192" s="262" t="s">
        <v>37</v>
      </c>
      <c r="F192" s="263" t="s">
        <v>401</v>
      </c>
      <c r="G192" s="261"/>
      <c r="H192" s="264">
        <v>1.1100000000000001</v>
      </c>
      <c r="I192" s="265"/>
      <c r="J192" s="261"/>
      <c r="K192" s="261"/>
      <c r="L192" s="266"/>
      <c r="M192" s="267"/>
      <c r="N192" s="268"/>
      <c r="O192" s="268"/>
      <c r="P192" s="268"/>
      <c r="Q192" s="268"/>
      <c r="R192" s="268"/>
      <c r="S192" s="268"/>
      <c r="T192" s="269"/>
      <c r="AT192" s="270" t="s">
        <v>398</v>
      </c>
      <c r="AU192" s="270" t="s">
        <v>91</v>
      </c>
      <c r="AV192" s="12" t="s">
        <v>161</v>
      </c>
      <c r="AW192" s="12" t="s">
        <v>45</v>
      </c>
      <c r="AX192" s="12" t="s">
        <v>24</v>
      </c>
      <c r="AY192" s="270" t="s">
        <v>162</v>
      </c>
    </row>
    <row r="193" s="1" customFormat="1" ht="16.5" customHeight="1">
      <c r="B193" s="47"/>
      <c r="C193" s="192" t="s">
        <v>208</v>
      </c>
      <c r="D193" s="192" t="s">
        <v>156</v>
      </c>
      <c r="E193" s="193" t="s">
        <v>1590</v>
      </c>
      <c r="F193" s="194" t="s">
        <v>1591</v>
      </c>
      <c r="G193" s="195" t="s">
        <v>171</v>
      </c>
      <c r="H193" s="196">
        <v>1.1100000000000001</v>
      </c>
      <c r="I193" s="197"/>
      <c r="J193" s="198">
        <f>ROUND(I193*H193,2)</f>
        <v>0</v>
      </c>
      <c r="K193" s="194" t="s">
        <v>397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161</v>
      </c>
      <c r="AT193" s="24" t="s">
        <v>156</v>
      </c>
      <c r="AU193" s="24" t="s">
        <v>91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161</v>
      </c>
      <c r="BM193" s="24" t="s">
        <v>249</v>
      </c>
    </row>
    <row r="194" s="1" customFormat="1" ht="25.5" customHeight="1">
      <c r="B194" s="47"/>
      <c r="C194" s="192" t="s">
        <v>250</v>
      </c>
      <c r="D194" s="192" t="s">
        <v>156</v>
      </c>
      <c r="E194" s="193" t="s">
        <v>559</v>
      </c>
      <c r="F194" s="194" t="s">
        <v>560</v>
      </c>
      <c r="G194" s="195" t="s">
        <v>159</v>
      </c>
      <c r="H194" s="196">
        <v>7.0750000000000002</v>
      </c>
      <c r="I194" s="197"/>
      <c r="J194" s="198">
        <f>ROUND(I194*H194,2)</f>
        <v>0</v>
      </c>
      <c r="K194" s="194" t="s">
        <v>397</v>
      </c>
      <c r="L194" s="73"/>
      <c r="M194" s="199" t="s">
        <v>37</v>
      </c>
      <c r="N194" s="200" t="s">
        <v>53</v>
      </c>
      <c r="O194" s="48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161</v>
      </c>
      <c r="AT194" s="24" t="s">
        <v>156</v>
      </c>
      <c r="AU194" s="24" t="s">
        <v>91</v>
      </c>
      <c r="AY194" s="24" t="s">
        <v>162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24</v>
      </c>
      <c r="BK194" s="203">
        <f>ROUND(I194*H194,2)</f>
        <v>0</v>
      </c>
      <c r="BL194" s="24" t="s">
        <v>161</v>
      </c>
      <c r="BM194" s="24" t="s">
        <v>251</v>
      </c>
    </row>
    <row r="195" s="10" customFormat="1" ht="29.88" customHeight="1">
      <c r="B195" s="232"/>
      <c r="C195" s="233"/>
      <c r="D195" s="234" t="s">
        <v>81</v>
      </c>
      <c r="E195" s="246" t="s">
        <v>186</v>
      </c>
      <c r="F195" s="246" t="s">
        <v>574</v>
      </c>
      <c r="G195" s="233"/>
      <c r="H195" s="233"/>
      <c r="I195" s="236"/>
      <c r="J195" s="247">
        <f>BK195</f>
        <v>0</v>
      </c>
      <c r="K195" s="233"/>
      <c r="L195" s="238"/>
      <c r="M195" s="239"/>
      <c r="N195" s="240"/>
      <c r="O195" s="240"/>
      <c r="P195" s="241">
        <f>SUM(P196:P209)</f>
        <v>0</v>
      </c>
      <c r="Q195" s="240"/>
      <c r="R195" s="241">
        <f>SUM(R196:R209)</f>
        <v>0</v>
      </c>
      <c r="S195" s="240"/>
      <c r="T195" s="242">
        <f>SUM(T196:T209)</f>
        <v>0</v>
      </c>
      <c r="AR195" s="243" t="s">
        <v>24</v>
      </c>
      <c r="AT195" s="244" t="s">
        <v>81</v>
      </c>
      <c r="AU195" s="244" t="s">
        <v>24</v>
      </c>
      <c r="AY195" s="243" t="s">
        <v>162</v>
      </c>
      <c r="BK195" s="245">
        <f>SUM(BK196:BK209)</f>
        <v>0</v>
      </c>
    </row>
    <row r="196" s="1" customFormat="1" ht="25.5" customHeight="1">
      <c r="B196" s="47"/>
      <c r="C196" s="192" t="s">
        <v>211</v>
      </c>
      <c r="D196" s="192" t="s">
        <v>156</v>
      </c>
      <c r="E196" s="193" t="s">
        <v>575</v>
      </c>
      <c r="F196" s="194" t="s">
        <v>576</v>
      </c>
      <c r="G196" s="195" t="s">
        <v>207</v>
      </c>
      <c r="H196" s="196">
        <v>4.75</v>
      </c>
      <c r="I196" s="197"/>
      <c r="J196" s="198">
        <f>ROUND(I196*H196,2)</f>
        <v>0</v>
      </c>
      <c r="K196" s="194" t="s">
        <v>397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161</v>
      </c>
      <c r="AT196" s="24" t="s">
        <v>156</v>
      </c>
      <c r="AU196" s="24" t="s">
        <v>91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161</v>
      </c>
      <c r="BM196" s="24" t="s">
        <v>252</v>
      </c>
    </row>
    <row r="197" s="1" customFormat="1" ht="16.5" customHeight="1">
      <c r="B197" s="47"/>
      <c r="C197" s="204" t="s">
        <v>253</v>
      </c>
      <c r="D197" s="204" t="s">
        <v>261</v>
      </c>
      <c r="E197" s="205" t="s">
        <v>577</v>
      </c>
      <c r="F197" s="206" t="s">
        <v>578</v>
      </c>
      <c r="G197" s="207" t="s">
        <v>344</v>
      </c>
      <c r="H197" s="208">
        <v>4.798</v>
      </c>
      <c r="I197" s="209"/>
      <c r="J197" s="210">
        <f>ROUND(I197*H197,2)</f>
        <v>0</v>
      </c>
      <c r="K197" s="206" t="s">
        <v>397</v>
      </c>
      <c r="L197" s="211"/>
      <c r="M197" s="212" t="s">
        <v>37</v>
      </c>
      <c r="N197" s="213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172</v>
      </c>
      <c r="AT197" s="24" t="s">
        <v>261</v>
      </c>
      <c r="AU197" s="24" t="s">
        <v>91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161</v>
      </c>
      <c r="BM197" s="24" t="s">
        <v>256</v>
      </c>
    </row>
    <row r="198" s="1" customFormat="1" ht="25.5" customHeight="1">
      <c r="B198" s="47"/>
      <c r="C198" s="192" t="s">
        <v>214</v>
      </c>
      <c r="D198" s="192" t="s">
        <v>156</v>
      </c>
      <c r="E198" s="193" t="s">
        <v>589</v>
      </c>
      <c r="F198" s="194" t="s">
        <v>590</v>
      </c>
      <c r="G198" s="195" t="s">
        <v>159</v>
      </c>
      <c r="H198" s="196">
        <v>59.384999999999998</v>
      </c>
      <c r="I198" s="197"/>
      <c r="J198" s="198">
        <f>ROUND(I198*H198,2)</f>
        <v>0</v>
      </c>
      <c r="K198" s="194" t="s">
        <v>397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161</v>
      </c>
      <c r="AT198" s="24" t="s">
        <v>156</v>
      </c>
      <c r="AU198" s="24" t="s">
        <v>91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161</v>
      </c>
      <c r="BM198" s="24" t="s">
        <v>259</v>
      </c>
    </row>
    <row r="199" s="11" customFormat="1">
      <c r="B199" s="248"/>
      <c r="C199" s="249"/>
      <c r="D199" s="250" t="s">
        <v>398</v>
      </c>
      <c r="E199" s="251" t="s">
        <v>37</v>
      </c>
      <c r="F199" s="252" t="s">
        <v>1709</v>
      </c>
      <c r="G199" s="249"/>
      <c r="H199" s="253">
        <v>59.384999999999998</v>
      </c>
      <c r="I199" s="254"/>
      <c r="J199" s="249"/>
      <c r="K199" s="249"/>
      <c r="L199" s="255"/>
      <c r="M199" s="256"/>
      <c r="N199" s="257"/>
      <c r="O199" s="257"/>
      <c r="P199" s="257"/>
      <c r="Q199" s="257"/>
      <c r="R199" s="257"/>
      <c r="S199" s="257"/>
      <c r="T199" s="258"/>
      <c r="AT199" s="259" t="s">
        <v>398</v>
      </c>
      <c r="AU199" s="259" t="s">
        <v>91</v>
      </c>
      <c r="AV199" s="11" t="s">
        <v>91</v>
      </c>
      <c r="AW199" s="11" t="s">
        <v>45</v>
      </c>
      <c r="AX199" s="11" t="s">
        <v>82</v>
      </c>
      <c r="AY199" s="259" t="s">
        <v>162</v>
      </c>
    </row>
    <row r="200" s="12" customFormat="1">
      <c r="B200" s="260"/>
      <c r="C200" s="261"/>
      <c r="D200" s="250" t="s">
        <v>398</v>
      </c>
      <c r="E200" s="262" t="s">
        <v>37</v>
      </c>
      <c r="F200" s="263" t="s">
        <v>401</v>
      </c>
      <c r="G200" s="261"/>
      <c r="H200" s="264">
        <v>59.384999999999998</v>
      </c>
      <c r="I200" s="265"/>
      <c r="J200" s="261"/>
      <c r="K200" s="261"/>
      <c r="L200" s="266"/>
      <c r="M200" s="267"/>
      <c r="N200" s="268"/>
      <c r="O200" s="268"/>
      <c r="P200" s="268"/>
      <c r="Q200" s="268"/>
      <c r="R200" s="268"/>
      <c r="S200" s="268"/>
      <c r="T200" s="269"/>
      <c r="AT200" s="270" t="s">
        <v>398</v>
      </c>
      <c r="AU200" s="270" t="s">
        <v>91</v>
      </c>
      <c r="AV200" s="12" t="s">
        <v>161</v>
      </c>
      <c r="AW200" s="12" t="s">
        <v>45</v>
      </c>
      <c r="AX200" s="12" t="s">
        <v>24</v>
      </c>
      <c r="AY200" s="270" t="s">
        <v>162</v>
      </c>
    </row>
    <row r="201" s="1" customFormat="1" ht="25.5" customHeight="1">
      <c r="B201" s="47"/>
      <c r="C201" s="192" t="s">
        <v>260</v>
      </c>
      <c r="D201" s="192" t="s">
        <v>156</v>
      </c>
      <c r="E201" s="193" t="s">
        <v>594</v>
      </c>
      <c r="F201" s="194" t="s">
        <v>595</v>
      </c>
      <c r="G201" s="195" t="s">
        <v>159</v>
      </c>
      <c r="H201" s="196">
        <v>118.77</v>
      </c>
      <c r="I201" s="197"/>
      <c r="J201" s="198">
        <f>ROUND(I201*H201,2)</f>
        <v>0</v>
      </c>
      <c r="K201" s="194" t="s">
        <v>397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161</v>
      </c>
      <c r="AT201" s="24" t="s">
        <v>156</v>
      </c>
      <c r="AU201" s="24" t="s">
        <v>91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161</v>
      </c>
      <c r="BM201" s="24" t="s">
        <v>518</v>
      </c>
    </row>
    <row r="202" s="11" customFormat="1">
      <c r="B202" s="248"/>
      <c r="C202" s="249"/>
      <c r="D202" s="250" t="s">
        <v>398</v>
      </c>
      <c r="E202" s="251" t="s">
        <v>37</v>
      </c>
      <c r="F202" s="252" t="s">
        <v>1710</v>
      </c>
      <c r="G202" s="249"/>
      <c r="H202" s="253">
        <v>118.77</v>
      </c>
      <c r="I202" s="254"/>
      <c r="J202" s="249"/>
      <c r="K202" s="249"/>
      <c r="L202" s="255"/>
      <c r="M202" s="256"/>
      <c r="N202" s="257"/>
      <c r="O202" s="257"/>
      <c r="P202" s="257"/>
      <c r="Q202" s="257"/>
      <c r="R202" s="257"/>
      <c r="S202" s="257"/>
      <c r="T202" s="258"/>
      <c r="AT202" s="259" t="s">
        <v>398</v>
      </c>
      <c r="AU202" s="259" t="s">
        <v>91</v>
      </c>
      <c r="AV202" s="11" t="s">
        <v>91</v>
      </c>
      <c r="AW202" s="11" t="s">
        <v>45</v>
      </c>
      <c r="AX202" s="11" t="s">
        <v>82</v>
      </c>
      <c r="AY202" s="259" t="s">
        <v>162</v>
      </c>
    </row>
    <row r="203" s="12" customFormat="1">
      <c r="B203" s="260"/>
      <c r="C203" s="261"/>
      <c r="D203" s="250" t="s">
        <v>398</v>
      </c>
      <c r="E203" s="262" t="s">
        <v>37</v>
      </c>
      <c r="F203" s="263" t="s">
        <v>401</v>
      </c>
      <c r="G203" s="261"/>
      <c r="H203" s="264">
        <v>118.77</v>
      </c>
      <c r="I203" s="265"/>
      <c r="J203" s="261"/>
      <c r="K203" s="261"/>
      <c r="L203" s="266"/>
      <c r="M203" s="267"/>
      <c r="N203" s="268"/>
      <c r="O203" s="268"/>
      <c r="P203" s="268"/>
      <c r="Q203" s="268"/>
      <c r="R203" s="268"/>
      <c r="S203" s="268"/>
      <c r="T203" s="269"/>
      <c r="AT203" s="270" t="s">
        <v>398</v>
      </c>
      <c r="AU203" s="270" t="s">
        <v>91</v>
      </c>
      <c r="AV203" s="12" t="s">
        <v>161</v>
      </c>
      <c r="AW203" s="12" t="s">
        <v>45</v>
      </c>
      <c r="AX203" s="12" t="s">
        <v>24</v>
      </c>
      <c r="AY203" s="270" t="s">
        <v>162</v>
      </c>
    </row>
    <row r="204" s="1" customFormat="1" ht="25.5" customHeight="1">
      <c r="B204" s="47"/>
      <c r="C204" s="192" t="s">
        <v>218</v>
      </c>
      <c r="D204" s="192" t="s">
        <v>156</v>
      </c>
      <c r="E204" s="193" t="s">
        <v>597</v>
      </c>
      <c r="F204" s="194" t="s">
        <v>598</v>
      </c>
      <c r="G204" s="195" t="s">
        <v>159</v>
      </c>
      <c r="H204" s="196">
        <v>59.384999999999998</v>
      </c>
      <c r="I204" s="197"/>
      <c r="J204" s="198">
        <f>ROUND(I204*H204,2)</f>
        <v>0</v>
      </c>
      <c r="K204" s="194" t="s">
        <v>397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161</v>
      </c>
      <c r="AT204" s="24" t="s">
        <v>156</v>
      </c>
      <c r="AU204" s="24" t="s">
        <v>91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161</v>
      </c>
      <c r="BM204" s="24" t="s">
        <v>267</v>
      </c>
    </row>
    <row r="205" s="11" customFormat="1">
      <c r="B205" s="248"/>
      <c r="C205" s="249"/>
      <c r="D205" s="250" t="s">
        <v>398</v>
      </c>
      <c r="E205" s="251" t="s">
        <v>37</v>
      </c>
      <c r="F205" s="252" t="s">
        <v>1711</v>
      </c>
      <c r="G205" s="249"/>
      <c r="H205" s="253">
        <v>59.384999999999998</v>
      </c>
      <c r="I205" s="254"/>
      <c r="J205" s="249"/>
      <c r="K205" s="249"/>
      <c r="L205" s="255"/>
      <c r="M205" s="256"/>
      <c r="N205" s="257"/>
      <c r="O205" s="257"/>
      <c r="P205" s="257"/>
      <c r="Q205" s="257"/>
      <c r="R205" s="257"/>
      <c r="S205" s="257"/>
      <c r="T205" s="258"/>
      <c r="AT205" s="259" t="s">
        <v>398</v>
      </c>
      <c r="AU205" s="259" t="s">
        <v>91</v>
      </c>
      <c r="AV205" s="11" t="s">
        <v>91</v>
      </c>
      <c r="AW205" s="11" t="s">
        <v>45</v>
      </c>
      <c r="AX205" s="11" t="s">
        <v>82</v>
      </c>
      <c r="AY205" s="259" t="s">
        <v>162</v>
      </c>
    </row>
    <row r="206" s="12" customFormat="1">
      <c r="B206" s="260"/>
      <c r="C206" s="261"/>
      <c r="D206" s="250" t="s">
        <v>398</v>
      </c>
      <c r="E206" s="262" t="s">
        <v>37</v>
      </c>
      <c r="F206" s="263" t="s">
        <v>401</v>
      </c>
      <c r="G206" s="261"/>
      <c r="H206" s="264">
        <v>59.384999999999998</v>
      </c>
      <c r="I206" s="265"/>
      <c r="J206" s="261"/>
      <c r="K206" s="261"/>
      <c r="L206" s="266"/>
      <c r="M206" s="267"/>
      <c r="N206" s="268"/>
      <c r="O206" s="268"/>
      <c r="P206" s="268"/>
      <c r="Q206" s="268"/>
      <c r="R206" s="268"/>
      <c r="S206" s="268"/>
      <c r="T206" s="269"/>
      <c r="AT206" s="270" t="s">
        <v>398</v>
      </c>
      <c r="AU206" s="270" t="s">
        <v>91</v>
      </c>
      <c r="AV206" s="12" t="s">
        <v>161</v>
      </c>
      <c r="AW206" s="12" t="s">
        <v>45</v>
      </c>
      <c r="AX206" s="12" t="s">
        <v>24</v>
      </c>
      <c r="AY206" s="270" t="s">
        <v>162</v>
      </c>
    </row>
    <row r="207" s="1" customFormat="1" ht="25.5" customHeight="1">
      <c r="B207" s="47"/>
      <c r="C207" s="192" t="s">
        <v>268</v>
      </c>
      <c r="D207" s="192" t="s">
        <v>156</v>
      </c>
      <c r="E207" s="193" t="s">
        <v>1712</v>
      </c>
      <c r="F207" s="194" t="s">
        <v>1713</v>
      </c>
      <c r="G207" s="195" t="s">
        <v>159</v>
      </c>
      <c r="H207" s="196">
        <v>13.5</v>
      </c>
      <c r="I207" s="197"/>
      <c r="J207" s="198">
        <f>ROUND(I207*H207,2)</f>
        <v>0</v>
      </c>
      <c r="K207" s="194" t="s">
        <v>397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161</v>
      </c>
      <c r="AT207" s="24" t="s">
        <v>156</v>
      </c>
      <c r="AU207" s="24" t="s">
        <v>91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161</v>
      </c>
      <c r="BM207" s="24" t="s">
        <v>271</v>
      </c>
    </row>
    <row r="208" s="11" customFormat="1">
      <c r="B208" s="248"/>
      <c r="C208" s="249"/>
      <c r="D208" s="250" t="s">
        <v>398</v>
      </c>
      <c r="E208" s="251" t="s">
        <v>37</v>
      </c>
      <c r="F208" s="252" t="s">
        <v>1714</v>
      </c>
      <c r="G208" s="249"/>
      <c r="H208" s="253">
        <v>13.5</v>
      </c>
      <c r="I208" s="254"/>
      <c r="J208" s="249"/>
      <c r="K208" s="249"/>
      <c r="L208" s="255"/>
      <c r="M208" s="256"/>
      <c r="N208" s="257"/>
      <c r="O208" s="257"/>
      <c r="P208" s="257"/>
      <c r="Q208" s="257"/>
      <c r="R208" s="257"/>
      <c r="S208" s="257"/>
      <c r="T208" s="258"/>
      <c r="AT208" s="259" t="s">
        <v>398</v>
      </c>
      <c r="AU208" s="259" t="s">
        <v>91</v>
      </c>
      <c r="AV208" s="11" t="s">
        <v>91</v>
      </c>
      <c r="AW208" s="11" t="s">
        <v>45</v>
      </c>
      <c r="AX208" s="11" t="s">
        <v>82</v>
      </c>
      <c r="AY208" s="259" t="s">
        <v>162</v>
      </c>
    </row>
    <row r="209" s="12" customFormat="1">
      <c r="B209" s="260"/>
      <c r="C209" s="261"/>
      <c r="D209" s="250" t="s">
        <v>398</v>
      </c>
      <c r="E209" s="262" t="s">
        <v>37</v>
      </c>
      <c r="F209" s="263" t="s">
        <v>401</v>
      </c>
      <c r="G209" s="261"/>
      <c r="H209" s="264">
        <v>13.5</v>
      </c>
      <c r="I209" s="265"/>
      <c r="J209" s="261"/>
      <c r="K209" s="261"/>
      <c r="L209" s="266"/>
      <c r="M209" s="267"/>
      <c r="N209" s="268"/>
      <c r="O209" s="268"/>
      <c r="P209" s="268"/>
      <c r="Q209" s="268"/>
      <c r="R209" s="268"/>
      <c r="S209" s="268"/>
      <c r="T209" s="269"/>
      <c r="AT209" s="270" t="s">
        <v>398</v>
      </c>
      <c r="AU209" s="270" t="s">
        <v>91</v>
      </c>
      <c r="AV209" s="12" t="s">
        <v>161</v>
      </c>
      <c r="AW209" s="12" t="s">
        <v>45</v>
      </c>
      <c r="AX209" s="12" t="s">
        <v>24</v>
      </c>
      <c r="AY209" s="270" t="s">
        <v>162</v>
      </c>
    </row>
    <row r="210" s="10" customFormat="1" ht="29.88" customHeight="1">
      <c r="B210" s="232"/>
      <c r="C210" s="233"/>
      <c r="D210" s="234" t="s">
        <v>81</v>
      </c>
      <c r="E210" s="246" t="s">
        <v>689</v>
      </c>
      <c r="F210" s="246" t="s">
        <v>690</v>
      </c>
      <c r="G210" s="233"/>
      <c r="H210" s="233"/>
      <c r="I210" s="236"/>
      <c r="J210" s="247">
        <f>BK210</f>
        <v>0</v>
      </c>
      <c r="K210" s="233"/>
      <c r="L210" s="238"/>
      <c r="M210" s="239"/>
      <c r="N210" s="240"/>
      <c r="O210" s="240"/>
      <c r="P210" s="241">
        <f>SUM(P211:P215)</f>
        <v>0</v>
      </c>
      <c r="Q210" s="240"/>
      <c r="R210" s="241">
        <f>SUM(R211:R215)</f>
        <v>0</v>
      </c>
      <c r="S210" s="240"/>
      <c r="T210" s="242">
        <f>SUM(T211:T215)</f>
        <v>0</v>
      </c>
      <c r="AR210" s="243" t="s">
        <v>24</v>
      </c>
      <c r="AT210" s="244" t="s">
        <v>81</v>
      </c>
      <c r="AU210" s="244" t="s">
        <v>24</v>
      </c>
      <c r="AY210" s="243" t="s">
        <v>162</v>
      </c>
      <c r="BK210" s="245">
        <f>SUM(BK211:BK215)</f>
        <v>0</v>
      </c>
    </row>
    <row r="211" s="1" customFormat="1" ht="25.5" customHeight="1">
      <c r="B211" s="47"/>
      <c r="C211" s="192" t="s">
        <v>221</v>
      </c>
      <c r="D211" s="192" t="s">
        <v>156</v>
      </c>
      <c r="E211" s="193" t="s">
        <v>1615</v>
      </c>
      <c r="F211" s="194" t="s">
        <v>1616</v>
      </c>
      <c r="G211" s="195" t="s">
        <v>196</v>
      </c>
      <c r="H211" s="196">
        <v>31.329999999999998</v>
      </c>
      <c r="I211" s="197"/>
      <c r="J211" s="198">
        <f>ROUND(I211*H211,2)</f>
        <v>0</v>
      </c>
      <c r="K211" s="194" t="s">
        <v>397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161</v>
      </c>
      <c r="AT211" s="24" t="s">
        <v>156</v>
      </c>
      <c r="AU211" s="24" t="s">
        <v>91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161</v>
      </c>
      <c r="BM211" s="24" t="s">
        <v>531</v>
      </c>
    </row>
    <row r="212" s="1" customFormat="1" ht="25.5" customHeight="1">
      <c r="B212" s="47"/>
      <c r="C212" s="192" t="s">
        <v>275</v>
      </c>
      <c r="D212" s="192" t="s">
        <v>156</v>
      </c>
      <c r="E212" s="193" t="s">
        <v>695</v>
      </c>
      <c r="F212" s="194" t="s">
        <v>696</v>
      </c>
      <c r="G212" s="195" t="s">
        <v>196</v>
      </c>
      <c r="H212" s="196">
        <v>438.62</v>
      </c>
      <c r="I212" s="197"/>
      <c r="J212" s="198">
        <f>ROUND(I212*H212,2)</f>
        <v>0</v>
      </c>
      <c r="K212" s="194" t="s">
        <v>397</v>
      </c>
      <c r="L212" s="73"/>
      <c r="M212" s="199" t="s">
        <v>37</v>
      </c>
      <c r="N212" s="200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161</v>
      </c>
      <c r="AT212" s="24" t="s">
        <v>156</v>
      </c>
      <c r="AU212" s="24" t="s">
        <v>91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161</v>
      </c>
      <c r="BM212" s="24" t="s">
        <v>278</v>
      </c>
    </row>
    <row r="213" s="11" customFormat="1">
      <c r="B213" s="248"/>
      <c r="C213" s="249"/>
      <c r="D213" s="250" t="s">
        <v>398</v>
      </c>
      <c r="E213" s="251" t="s">
        <v>37</v>
      </c>
      <c r="F213" s="252" t="s">
        <v>1715</v>
      </c>
      <c r="G213" s="249"/>
      <c r="H213" s="253">
        <v>438.62</v>
      </c>
      <c r="I213" s="254"/>
      <c r="J213" s="249"/>
      <c r="K213" s="249"/>
      <c r="L213" s="255"/>
      <c r="M213" s="256"/>
      <c r="N213" s="257"/>
      <c r="O213" s="257"/>
      <c r="P213" s="257"/>
      <c r="Q213" s="257"/>
      <c r="R213" s="257"/>
      <c r="S213" s="257"/>
      <c r="T213" s="258"/>
      <c r="AT213" s="259" t="s">
        <v>398</v>
      </c>
      <c r="AU213" s="259" t="s">
        <v>91</v>
      </c>
      <c r="AV213" s="11" t="s">
        <v>91</v>
      </c>
      <c r="AW213" s="11" t="s">
        <v>45</v>
      </c>
      <c r="AX213" s="11" t="s">
        <v>82</v>
      </c>
      <c r="AY213" s="259" t="s">
        <v>162</v>
      </c>
    </row>
    <row r="214" s="12" customFormat="1">
      <c r="B214" s="260"/>
      <c r="C214" s="261"/>
      <c r="D214" s="250" t="s">
        <v>398</v>
      </c>
      <c r="E214" s="262" t="s">
        <v>37</v>
      </c>
      <c r="F214" s="263" t="s">
        <v>401</v>
      </c>
      <c r="G214" s="261"/>
      <c r="H214" s="264">
        <v>438.62</v>
      </c>
      <c r="I214" s="265"/>
      <c r="J214" s="261"/>
      <c r="K214" s="261"/>
      <c r="L214" s="266"/>
      <c r="M214" s="267"/>
      <c r="N214" s="268"/>
      <c r="O214" s="268"/>
      <c r="P214" s="268"/>
      <c r="Q214" s="268"/>
      <c r="R214" s="268"/>
      <c r="S214" s="268"/>
      <c r="T214" s="269"/>
      <c r="AT214" s="270" t="s">
        <v>398</v>
      </c>
      <c r="AU214" s="270" t="s">
        <v>91</v>
      </c>
      <c r="AV214" s="12" t="s">
        <v>161</v>
      </c>
      <c r="AW214" s="12" t="s">
        <v>45</v>
      </c>
      <c r="AX214" s="12" t="s">
        <v>24</v>
      </c>
      <c r="AY214" s="270" t="s">
        <v>162</v>
      </c>
    </row>
    <row r="215" s="1" customFormat="1" ht="25.5" customHeight="1">
      <c r="B215" s="47"/>
      <c r="C215" s="192" t="s">
        <v>225</v>
      </c>
      <c r="D215" s="192" t="s">
        <v>156</v>
      </c>
      <c r="E215" s="193" t="s">
        <v>700</v>
      </c>
      <c r="F215" s="194" t="s">
        <v>701</v>
      </c>
      <c r="G215" s="195" t="s">
        <v>196</v>
      </c>
      <c r="H215" s="196">
        <v>31.329999999999998</v>
      </c>
      <c r="I215" s="197"/>
      <c r="J215" s="198">
        <f>ROUND(I215*H215,2)</f>
        <v>0</v>
      </c>
      <c r="K215" s="194" t="s">
        <v>397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91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281</v>
      </c>
    </row>
    <row r="216" s="10" customFormat="1" ht="29.88" customHeight="1">
      <c r="B216" s="232"/>
      <c r="C216" s="233"/>
      <c r="D216" s="234" t="s">
        <v>81</v>
      </c>
      <c r="E216" s="246" t="s">
        <v>729</v>
      </c>
      <c r="F216" s="246" t="s">
        <v>730</v>
      </c>
      <c r="G216" s="233"/>
      <c r="H216" s="233"/>
      <c r="I216" s="236"/>
      <c r="J216" s="247">
        <f>BK216</f>
        <v>0</v>
      </c>
      <c r="K216" s="233"/>
      <c r="L216" s="238"/>
      <c r="M216" s="239"/>
      <c r="N216" s="240"/>
      <c r="O216" s="240"/>
      <c r="P216" s="241">
        <f>P217</f>
        <v>0</v>
      </c>
      <c r="Q216" s="240"/>
      <c r="R216" s="241">
        <f>R217</f>
        <v>0</v>
      </c>
      <c r="S216" s="240"/>
      <c r="T216" s="242">
        <f>T217</f>
        <v>0</v>
      </c>
      <c r="AR216" s="243" t="s">
        <v>24</v>
      </c>
      <c r="AT216" s="244" t="s">
        <v>81</v>
      </c>
      <c r="AU216" s="244" t="s">
        <v>24</v>
      </c>
      <c r="AY216" s="243" t="s">
        <v>162</v>
      </c>
      <c r="BK216" s="245">
        <f>BK217</f>
        <v>0</v>
      </c>
    </row>
    <row r="217" s="1" customFormat="1" ht="16.5" customHeight="1">
      <c r="B217" s="47"/>
      <c r="C217" s="192" t="s">
        <v>282</v>
      </c>
      <c r="D217" s="192" t="s">
        <v>156</v>
      </c>
      <c r="E217" s="193" t="s">
        <v>732</v>
      </c>
      <c r="F217" s="194" t="s">
        <v>733</v>
      </c>
      <c r="G217" s="195" t="s">
        <v>196</v>
      </c>
      <c r="H217" s="196">
        <v>31.329999999999998</v>
      </c>
      <c r="I217" s="197"/>
      <c r="J217" s="198">
        <f>ROUND(I217*H217,2)</f>
        <v>0</v>
      </c>
      <c r="K217" s="194" t="s">
        <v>397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91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285</v>
      </c>
    </row>
    <row r="218" s="10" customFormat="1" ht="37.44" customHeight="1">
      <c r="B218" s="232"/>
      <c r="C218" s="233"/>
      <c r="D218" s="234" t="s">
        <v>81</v>
      </c>
      <c r="E218" s="235" t="s">
        <v>735</v>
      </c>
      <c r="F218" s="235" t="s">
        <v>736</v>
      </c>
      <c r="G218" s="233"/>
      <c r="H218" s="233"/>
      <c r="I218" s="236"/>
      <c r="J218" s="237">
        <f>BK218</f>
        <v>0</v>
      </c>
      <c r="K218" s="233"/>
      <c r="L218" s="238"/>
      <c r="M218" s="239"/>
      <c r="N218" s="240"/>
      <c r="O218" s="240"/>
      <c r="P218" s="241">
        <f>P219+P236+P242+P259+P264+P270+P274+P284+P291+P297</f>
        <v>0</v>
      </c>
      <c r="Q218" s="240"/>
      <c r="R218" s="241">
        <f>R219+R236+R242+R259+R264+R270+R274+R284+R291+R297</f>
        <v>0</v>
      </c>
      <c r="S218" s="240"/>
      <c r="T218" s="242">
        <f>T219+T236+T242+T259+T264+T270+T274+T284+T291+T297</f>
        <v>0</v>
      </c>
      <c r="AR218" s="243" t="s">
        <v>91</v>
      </c>
      <c r="AT218" s="244" t="s">
        <v>81</v>
      </c>
      <c r="AU218" s="244" t="s">
        <v>82</v>
      </c>
      <c r="AY218" s="243" t="s">
        <v>162</v>
      </c>
      <c r="BK218" s="245">
        <f>BK219+BK236+BK242+BK259+BK264+BK270+BK274+BK284+BK291+BK297</f>
        <v>0</v>
      </c>
    </row>
    <row r="219" s="10" customFormat="1" ht="19.92" customHeight="1">
      <c r="B219" s="232"/>
      <c r="C219" s="233"/>
      <c r="D219" s="234" t="s">
        <v>81</v>
      </c>
      <c r="E219" s="246" t="s">
        <v>737</v>
      </c>
      <c r="F219" s="246" t="s">
        <v>738</v>
      </c>
      <c r="G219" s="233"/>
      <c r="H219" s="233"/>
      <c r="I219" s="236"/>
      <c r="J219" s="247">
        <f>BK219</f>
        <v>0</v>
      </c>
      <c r="K219" s="233"/>
      <c r="L219" s="238"/>
      <c r="M219" s="239"/>
      <c r="N219" s="240"/>
      <c r="O219" s="240"/>
      <c r="P219" s="241">
        <f>SUM(P220:P235)</f>
        <v>0</v>
      </c>
      <c r="Q219" s="240"/>
      <c r="R219" s="241">
        <f>SUM(R220:R235)</f>
        <v>0</v>
      </c>
      <c r="S219" s="240"/>
      <c r="T219" s="242">
        <f>SUM(T220:T235)</f>
        <v>0</v>
      </c>
      <c r="AR219" s="243" t="s">
        <v>91</v>
      </c>
      <c r="AT219" s="244" t="s">
        <v>81</v>
      </c>
      <c r="AU219" s="244" t="s">
        <v>24</v>
      </c>
      <c r="AY219" s="243" t="s">
        <v>162</v>
      </c>
      <c r="BK219" s="245">
        <f>SUM(BK220:BK235)</f>
        <v>0</v>
      </c>
    </row>
    <row r="220" s="1" customFormat="1" ht="25.5" customHeight="1">
      <c r="B220" s="47"/>
      <c r="C220" s="192" t="s">
        <v>228</v>
      </c>
      <c r="D220" s="192" t="s">
        <v>156</v>
      </c>
      <c r="E220" s="193" t="s">
        <v>739</v>
      </c>
      <c r="F220" s="194" t="s">
        <v>740</v>
      </c>
      <c r="G220" s="195" t="s">
        <v>159</v>
      </c>
      <c r="H220" s="196">
        <v>17.498000000000001</v>
      </c>
      <c r="I220" s="197"/>
      <c r="J220" s="198">
        <f>ROUND(I220*H220,2)</f>
        <v>0</v>
      </c>
      <c r="K220" s="194" t="s">
        <v>397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185</v>
      </c>
      <c r="AT220" s="24" t="s">
        <v>156</v>
      </c>
      <c r="AU220" s="24" t="s">
        <v>91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185</v>
      </c>
      <c r="BM220" s="24" t="s">
        <v>288</v>
      </c>
    </row>
    <row r="221" s="11" customFormat="1">
      <c r="B221" s="248"/>
      <c r="C221" s="249"/>
      <c r="D221" s="250" t="s">
        <v>398</v>
      </c>
      <c r="E221" s="251" t="s">
        <v>37</v>
      </c>
      <c r="F221" s="252" t="s">
        <v>1716</v>
      </c>
      <c r="G221" s="249"/>
      <c r="H221" s="253">
        <v>17.498000000000001</v>
      </c>
      <c r="I221" s="254"/>
      <c r="J221" s="249"/>
      <c r="K221" s="249"/>
      <c r="L221" s="255"/>
      <c r="M221" s="256"/>
      <c r="N221" s="257"/>
      <c r="O221" s="257"/>
      <c r="P221" s="257"/>
      <c r="Q221" s="257"/>
      <c r="R221" s="257"/>
      <c r="S221" s="257"/>
      <c r="T221" s="258"/>
      <c r="AT221" s="259" t="s">
        <v>398</v>
      </c>
      <c r="AU221" s="259" t="s">
        <v>91</v>
      </c>
      <c r="AV221" s="11" t="s">
        <v>91</v>
      </c>
      <c r="AW221" s="11" t="s">
        <v>45</v>
      </c>
      <c r="AX221" s="11" t="s">
        <v>82</v>
      </c>
      <c r="AY221" s="259" t="s">
        <v>162</v>
      </c>
    </row>
    <row r="222" s="12" customFormat="1">
      <c r="B222" s="260"/>
      <c r="C222" s="261"/>
      <c r="D222" s="250" t="s">
        <v>398</v>
      </c>
      <c r="E222" s="262" t="s">
        <v>37</v>
      </c>
      <c r="F222" s="263" t="s">
        <v>401</v>
      </c>
      <c r="G222" s="261"/>
      <c r="H222" s="264">
        <v>17.498000000000001</v>
      </c>
      <c r="I222" s="265"/>
      <c r="J222" s="261"/>
      <c r="K222" s="261"/>
      <c r="L222" s="266"/>
      <c r="M222" s="267"/>
      <c r="N222" s="268"/>
      <c r="O222" s="268"/>
      <c r="P222" s="268"/>
      <c r="Q222" s="268"/>
      <c r="R222" s="268"/>
      <c r="S222" s="268"/>
      <c r="T222" s="269"/>
      <c r="AT222" s="270" t="s">
        <v>398</v>
      </c>
      <c r="AU222" s="270" t="s">
        <v>91</v>
      </c>
      <c r="AV222" s="12" t="s">
        <v>161</v>
      </c>
      <c r="AW222" s="12" t="s">
        <v>45</v>
      </c>
      <c r="AX222" s="12" t="s">
        <v>24</v>
      </c>
      <c r="AY222" s="270" t="s">
        <v>162</v>
      </c>
    </row>
    <row r="223" s="1" customFormat="1" ht="16.5" customHeight="1">
      <c r="B223" s="47"/>
      <c r="C223" s="204" t="s">
        <v>33</v>
      </c>
      <c r="D223" s="204" t="s">
        <v>261</v>
      </c>
      <c r="E223" s="205" t="s">
        <v>744</v>
      </c>
      <c r="F223" s="206" t="s">
        <v>745</v>
      </c>
      <c r="G223" s="207" t="s">
        <v>196</v>
      </c>
      <c r="H223" s="208">
        <v>0.0050000000000000001</v>
      </c>
      <c r="I223" s="209"/>
      <c r="J223" s="210">
        <f>ROUND(I223*H223,2)</f>
        <v>0</v>
      </c>
      <c r="K223" s="206" t="s">
        <v>397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214</v>
      </c>
      <c r="AT223" s="24" t="s">
        <v>261</v>
      </c>
      <c r="AU223" s="24" t="s">
        <v>91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185</v>
      </c>
      <c r="BM223" s="24" t="s">
        <v>291</v>
      </c>
    </row>
    <row r="224" s="1" customFormat="1" ht="25.5" customHeight="1">
      <c r="B224" s="47"/>
      <c r="C224" s="192" t="s">
        <v>231</v>
      </c>
      <c r="D224" s="192" t="s">
        <v>156</v>
      </c>
      <c r="E224" s="193" t="s">
        <v>747</v>
      </c>
      <c r="F224" s="194" t="s">
        <v>748</v>
      </c>
      <c r="G224" s="195" t="s">
        <v>159</v>
      </c>
      <c r="H224" s="196">
        <v>34.996000000000002</v>
      </c>
      <c r="I224" s="197"/>
      <c r="J224" s="198">
        <f>ROUND(I224*H224,2)</f>
        <v>0</v>
      </c>
      <c r="K224" s="194" t="s">
        <v>397</v>
      </c>
      <c r="L224" s="73"/>
      <c r="M224" s="199" t="s">
        <v>37</v>
      </c>
      <c r="N224" s="200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185</v>
      </c>
      <c r="AT224" s="24" t="s">
        <v>156</v>
      </c>
      <c r="AU224" s="24" t="s">
        <v>91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185</v>
      </c>
      <c r="BM224" s="24" t="s">
        <v>294</v>
      </c>
    </row>
    <row r="225" s="11" customFormat="1">
      <c r="B225" s="248"/>
      <c r="C225" s="249"/>
      <c r="D225" s="250" t="s">
        <v>398</v>
      </c>
      <c r="E225" s="251" t="s">
        <v>37</v>
      </c>
      <c r="F225" s="252" t="s">
        <v>1717</v>
      </c>
      <c r="G225" s="249"/>
      <c r="H225" s="253">
        <v>34.996000000000002</v>
      </c>
      <c r="I225" s="254"/>
      <c r="J225" s="249"/>
      <c r="K225" s="249"/>
      <c r="L225" s="255"/>
      <c r="M225" s="256"/>
      <c r="N225" s="257"/>
      <c r="O225" s="257"/>
      <c r="P225" s="257"/>
      <c r="Q225" s="257"/>
      <c r="R225" s="257"/>
      <c r="S225" s="257"/>
      <c r="T225" s="258"/>
      <c r="AT225" s="259" t="s">
        <v>398</v>
      </c>
      <c r="AU225" s="259" t="s">
        <v>91</v>
      </c>
      <c r="AV225" s="11" t="s">
        <v>91</v>
      </c>
      <c r="AW225" s="11" t="s">
        <v>45</v>
      </c>
      <c r="AX225" s="11" t="s">
        <v>82</v>
      </c>
      <c r="AY225" s="259" t="s">
        <v>162</v>
      </c>
    </row>
    <row r="226" s="12" customFormat="1">
      <c r="B226" s="260"/>
      <c r="C226" s="261"/>
      <c r="D226" s="250" t="s">
        <v>398</v>
      </c>
      <c r="E226" s="262" t="s">
        <v>37</v>
      </c>
      <c r="F226" s="263" t="s">
        <v>401</v>
      </c>
      <c r="G226" s="261"/>
      <c r="H226" s="264">
        <v>34.996000000000002</v>
      </c>
      <c r="I226" s="265"/>
      <c r="J226" s="261"/>
      <c r="K226" s="261"/>
      <c r="L226" s="266"/>
      <c r="M226" s="267"/>
      <c r="N226" s="268"/>
      <c r="O226" s="268"/>
      <c r="P226" s="268"/>
      <c r="Q226" s="268"/>
      <c r="R226" s="268"/>
      <c r="S226" s="268"/>
      <c r="T226" s="269"/>
      <c r="AT226" s="270" t="s">
        <v>398</v>
      </c>
      <c r="AU226" s="270" t="s">
        <v>91</v>
      </c>
      <c r="AV226" s="12" t="s">
        <v>161</v>
      </c>
      <c r="AW226" s="12" t="s">
        <v>45</v>
      </c>
      <c r="AX226" s="12" t="s">
        <v>24</v>
      </c>
      <c r="AY226" s="270" t="s">
        <v>162</v>
      </c>
    </row>
    <row r="227" s="1" customFormat="1" ht="16.5" customHeight="1">
      <c r="B227" s="47"/>
      <c r="C227" s="204" t="s">
        <v>295</v>
      </c>
      <c r="D227" s="204" t="s">
        <v>261</v>
      </c>
      <c r="E227" s="205" t="s">
        <v>1432</v>
      </c>
      <c r="F227" s="206" t="s">
        <v>1433</v>
      </c>
      <c r="G227" s="207" t="s">
        <v>196</v>
      </c>
      <c r="H227" s="208">
        <v>0.051999999999999998</v>
      </c>
      <c r="I227" s="209"/>
      <c r="J227" s="210">
        <f>ROUND(I227*H227,2)</f>
        <v>0</v>
      </c>
      <c r="K227" s="206" t="s">
        <v>397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214</v>
      </c>
      <c r="AT227" s="24" t="s">
        <v>261</v>
      </c>
      <c r="AU227" s="24" t="s">
        <v>91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185</v>
      </c>
      <c r="BM227" s="24" t="s">
        <v>298</v>
      </c>
    </row>
    <row r="228" s="1" customFormat="1" ht="25.5" customHeight="1">
      <c r="B228" s="47"/>
      <c r="C228" s="192" t="s">
        <v>234</v>
      </c>
      <c r="D228" s="192" t="s">
        <v>156</v>
      </c>
      <c r="E228" s="193" t="s">
        <v>1620</v>
      </c>
      <c r="F228" s="194" t="s">
        <v>1621</v>
      </c>
      <c r="G228" s="195" t="s">
        <v>159</v>
      </c>
      <c r="H228" s="196">
        <v>2.4380000000000002</v>
      </c>
      <c r="I228" s="197"/>
      <c r="J228" s="198">
        <f>ROUND(I228*H228,2)</f>
        <v>0</v>
      </c>
      <c r="K228" s="194" t="s">
        <v>397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185</v>
      </c>
      <c r="AT228" s="24" t="s">
        <v>156</v>
      </c>
      <c r="AU228" s="24" t="s">
        <v>91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185</v>
      </c>
      <c r="BM228" s="24" t="s">
        <v>301</v>
      </c>
    </row>
    <row r="229" s="13" customFormat="1">
      <c r="B229" s="271"/>
      <c r="C229" s="272"/>
      <c r="D229" s="250" t="s">
        <v>398</v>
      </c>
      <c r="E229" s="273" t="s">
        <v>37</v>
      </c>
      <c r="F229" s="274" t="s">
        <v>1622</v>
      </c>
      <c r="G229" s="272"/>
      <c r="H229" s="273" t="s">
        <v>37</v>
      </c>
      <c r="I229" s="275"/>
      <c r="J229" s="272"/>
      <c r="K229" s="272"/>
      <c r="L229" s="276"/>
      <c r="M229" s="277"/>
      <c r="N229" s="278"/>
      <c r="O229" s="278"/>
      <c r="P229" s="278"/>
      <c r="Q229" s="278"/>
      <c r="R229" s="278"/>
      <c r="S229" s="278"/>
      <c r="T229" s="279"/>
      <c r="AT229" s="280" t="s">
        <v>398</v>
      </c>
      <c r="AU229" s="280" t="s">
        <v>91</v>
      </c>
      <c r="AV229" s="13" t="s">
        <v>24</v>
      </c>
      <c r="AW229" s="13" t="s">
        <v>45</v>
      </c>
      <c r="AX229" s="13" t="s">
        <v>82</v>
      </c>
      <c r="AY229" s="280" t="s">
        <v>162</v>
      </c>
    </row>
    <row r="230" s="11" customFormat="1">
      <c r="B230" s="248"/>
      <c r="C230" s="249"/>
      <c r="D230" s="250" t="s">
        <v>398</v>
      </c>
      <c r="E230" s="251" t="s">
        <v>37</v>
      </c>
      <c r="F230" s="252" t="s">
        <v>1718</v>
      </c>
      <c r="G230" s="249"/>
      <c r="H230" s="253">
        <v>2.4380000000000002</v>
      </c>
      <c r="I230" s="254"/>
      <c r="J230" s="249"/>
      <c r="K230" s="249"/>
      <c r="L230" s="255"/>
      <c r="M230" s="256"/>
      <c r="N230" s="257"/>
      <c r="O230" s="257"/>
      <c r="P230" s="257"/>
      <c r="Q230" s="257"/>
      <c r="R230" s="257"/>
      <c r="S230" s="257"/>
      <c r="T230" s="258"/>
      <c r="AT230" s="259" t="s">
        <v>398</v>
      </c>
      <c r="AU230" s="259" t="s">
        <v>91</v>
      </c>
      <c r="AV230" s="11" t="s">
        <v>91</v>
      </c>
      <c r="AW230" s="11" t="s">
        <v>45</v>
      </c>
      <c r="AX230" s="11" t="s">
        <v>82</v>
      </c>
      <c r="AY230" s="259" t="s">
        <v>162</v>
      </c>
    </row>
    <row r="231" s="12" customFormat="1">
      <c r="B231" s="260"/>
      <c r="C231" s="261"/>
      <c r="D231" s="250" t="s">
        <v>398</v>
      </c>
      <c r="E231" s="262" t="s">
        <v>37</v>
      </c>
      <c r="F231" s="263" t="s">
        <v>401</v>
      </c>
      <c r="G231" s="261"/>
      <c r="H231" s="264">
        <v>2.4380000000000002</v>
      </c>
      <c r="I231" s="265"/>
      <c r="J231" s="261"/>
      <c r="K231" s="261"/>
      <c r="L231" s="266"/>
      <c r="M231" s="267"/>
      <c r="N231" s="268"/>
      <c r="O231" s="268"/>
      <c r="P231" s="268"/>
      <c r="Q231" s="268"/>
      <c r="R231" s="268"/>
      <c r="S231" s="268"/>
      <c r="T231" s="269"/>
      <c r="AT231" s="270" t="s">
        <v>398</v>
      </c>
      <c r="AU231" s="270" t="s">
        <v>91</v>
      </c>
      <c r="AV231" s="12" t="s">
        <v>161</v>
      </c>
      <c r="AW231" s="12" t="s">
        <v>45</v>
      </c>
      <c r="AX231" s="12" t="s">
        <v>24</v>
      </c>
      <c r="AY231" s="270" t="s">
        <v>162</v>
      </c>
    </row>
    <row r="232" s="1" customFormat="1" ht="16.5" customHeight="1">
      <c r="B232" s="47"/>
      <c r="C232" s="204" t="s">
        <v>302</v>
      </c>
      <c r="D232" s="204" t="s">
        <v>261</v>
      </c>
      <c r="E232" s="205" t="s">
        <v>1624</v>
      </c>
      <c r="F232" s="206" t="s">
        <v>1625</v>
      </c>
      <c r="G232" s="207" t="s">
        <v>159</v>
      </c>
      <c r="H232" s="208">
        <v>2.8039999999999998</v>
      </c>
      <c r="I232" s="209"/>
      <c r="J232" s="210">
        <f>ROUND(I232*H232,2)</f>
        <v>0</v>
      </c>
      <c r="K232" s="206" t="s">
        <v>397</v>
      </c>
      <c r="L232" s="211"/>
      <c r="M232" s="212" t="s">
        <v>37</v>
      </c>
      <c r="N232" s="213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214</v>
      </c>
      <c r="AT232" s="24" t="s">
        <v>261</v>
      </c>
      <c r="AU232" s="24" t="s">
        <v>91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185</v>
      </c>
      <c r="BM232" s="24" t="s">
        <v>305</v>
      </c>
    </row>
    <row r="233" s="1" customFormat="1" ht="16.5" customHeight="1">
      <c r="B233" s="47"/>
      <c r="C233" s="192" t="s">
        <v>238</v>
      </c>
      <c r="D233" s="192" t="s">
        <v>156</v>
      </c>
      <c r="E233" s="193" t="s">
        <v>760</v>
      </c>
      <c r="F233" s="194" t="s">
        <v>761</v>
      </c>
      <c r="G233" s="195" t="s">
        <v>159</v>
      </c>
      <c r="H233" s="196">
        <v>34.996000000000002</v>
      </c>
      <c r="I233" s="197"/>
      <c r="J233" s="198">
        <f>ROUND(I233*H233,2)</f>
        <v>0</v>
      </c>
      <c r="K233" s="194" t="s">
        <v>397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185</v>
      </c>
      <c r="AT233" s="24" t="s">
        <v>156</v>
      </c>
      <c r="AU233" s="24" t="s">
        <v>91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185</v>
      </c>
      <c r="BM233" s="24" t="s">
        <v>306</v>
      </c>
    </row>
    <row r="234" s="1" customFormat="1" ht="16.5" customHeight="1">
      <c r="B234" s="47"/>
      <c r="C234" s="204" t="s">
        <v>307</v>
      </c>
      <c r="D234" s="204" t="s">
        <v>261</v>
      </c>
      <c r="E234" s="205" t="s">
        <v>766</v>
      </c>
      <c r="F234" s="206" t="s">
        <v>767</v>
      </c>
      <c r="G234" s="207" t="s">
        <v>159</v>
      </c>
      <c r="H234" s="208">
        <v>40.244999999999997</v>
      </c>
      <c r="I234" s="209"/>
      <c r="J234" s="210">
        <f>ROUND(I234*H234,2)</f>
        <v>0</v>
      </c>
      <c r="K234" s="206" t="s">
        <v>397</v>
      </c>
      <c r="L234" s="211"/>
      <c r="M234" s="212" t="s">
        <v>37</v>
      </c>
      <c r="N234" s="213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214</v>
      </c>
      <c r="AT234" s="24" t="s">
        <v>261</v>
      </c>
      <c r="AU234" s="24" t="s">
        <v>91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185</v>
      </c>
      <c r="BM234" s="24" t="s">
        <v>310</v>
      </c>
    </row>
    <row r="235" s="1" customFormat="1" ht="25.5" customHeight="1">
      <c r="B235" s="47"/>
      <c r="C235" s="192" t="s">
        <v>241</v>
      </c>
      <c r="D235" s="192" t="s">
        <v>156</v>
      </c>
      <c r="E235" s="193" t="s">
        <v>1441</v>
      </c>
      <c r="F235" s="194" t="s">
        <v>1442</v>
      </c>
      <c r="G235" s="195" t="s">
        <v>196</v>
      </c>
      <c r="H235" s="196">
        <v>0.23000000000000001</v>
      </c>
      <c r="I235" s="197"/>
      <c r="J235" s="198">
        <f>ROUND(I235*H235,2)</f>
        <v>0</v>
      </c>
      <c r="K235" s="194" t="s">
        <v>397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185</v>
      </c>
      <c r="AT235" s="24" t="s">
        <v>156</v>
      </c>
      <c r="AU235" s="24" t="s">
        <v>91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185</v>
      </c>
      <c r="BM235" s="24" t="s">
        <v>313</v>
      </c>
    </row>
    <row r="236" s="10" customFormat="1" ht="29.88" customHeight="1">
      <c r="B236" s="232"/>
      <c r="C236" s="233"/>
      <c r="D236" s="234" t="s">
        <v>81</v>
      </c>
      <c r="E236" s="246" t="s">
        <v>1626</v>
      </c>
      <c r="F236" s="246" t="s">
        <v>1627</v>
      </c>
      <c r="G236" s="233"/>
      <c r="H236" s="233"/>
      <c r="I236" s="236"/>
      <c r="J236" s="247">
        <f>BK236</f>
        <v>0</v>
      </c>
      <c r="K236" s="233"/>
      <c r="L236" s="238"/>
      <c r="M236" s="239"/>
      <c r="N236" s="240"/>
      <c r="O236" s="240"/>
      <c r="P236" s="241">
        <f>SUM(P237:P241)</f>
        <v>0</v>
      </c>
      <c r="Q236" s="240"/>
      <c r="R236" s="241">
        <f>SUM(R237:R241)</f>
        <v>0</v>
      </c>
      <c r="S236" s="240"/>
      <c r="T236" s="242">
        <f>SUM(T237:T241)</f>
        <v>0</v>
      </c>
      <c r="AR236" s="243" t="s">
        <v>91</v>
      </c>
      <c r="AT236" s="244" t="s">
        <v>81</v>
      </c>
      <c r="AU236" s="244" t="s">
        <v>24</v>
      </c>
      <c r="AY236" s="243" t="s">
        <v>162</v>
      </c>
      <c r="BK236" s="245">
        <f>SUM(BK237:BK241)</f>
        <v>0</v>
      </c>
    </row>
    <row r="237" s="1" customFormat="1" ht="16.5" customHeight="1">
      <c r="B237" s="47"/>
      <c r="C237" s="192" t="s">
        <v>314</v>
      </c>
      <c r="D237" s="192" t="s">
        <v>156</v>
      </c>
      <c r="E237" s="193" t="s">
        <v>1628</v>
      </c>
      <c r="F237" s="194" t="s">
        <v>1629</v>
      </c>
      <c r="G237" s="195" t="s">
        <v>159</v>
      </c>
      <c r="H237" s="196">
        <v>46.895000000000003</v>
      </c>
      <c r="I237" s="197"/>
      <c r="J237" s="198">
        <f>ROUND(I237*H237,2)</f>
        <v>0</v>
      </c>
      <c r="K237" s="194" t="s">
        <v>397</v>
      </c>
      <c r="L237" s="73"/>
      <c r="M237" s="199" t="s">
        <v>37</v>
      </c>
      <c r="N237" s="200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185</v>
      </c>
      <c r="AT237" s="24" t="s">
        <v>156</v>
      </c>
      <c r="AU237" s="24" t="s">
        <v>91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185</v>
      </c>
      <c r="BM237" s="24" t="s">
        <v>317</v>
      </c>
    </row>
    <row r="238" s="11" customFormat="1">
      <c r="B238" s="248"/>
      <c r="C238" s="249"/>
      <c r="D238" s="250" t="s">
        <v>398</v>
      </c>
      <c r="E238" s="251" t="s">
        <v>37</v>
      </c>
      <c r="F238" s="252" t="s">
        <v>1719</v>
      </c>
      <c r="G238" s="249"/>
      <c r="H238" s="253">
        <v>46.895000000000003</v>
      </c>
      <c r="I238" s="254"/>
      <c r="J238" s="249"/>
      <c r="K238" s="249"/>
      <c r="L238" s="255"/>
      <c r="M238" s="256"/>
      <c r="N238" s="257"/>
      <c r="O238" s="257"/>
      <c r="P238" s="257"/>
      <c r="Q238" s="257"/>
      <c r="R238" s="257"/>
      <c r="S238" s="257"/>
      <c r="T238" s="258"/>
      <c r="AT238" s="259" t="s">
        <v>398</v>
      </c>
      <c r="AU238" s="259" t="s">
        <v>91</v>
      </c>
      <c r="AV238" s="11" t="s">
        <v>91</v>
      </c>
      <c r="AW238" s="11" t="s">
        <v>45</v>
      </c>
      <c r="AX238" s="11" t="s">
        <v>82</v>
      </c>
      <c r="AY238" s="259" t="s">
        <v>162</v>
      </c>
    </row>
    <row r="239" s="12" customFormat="1">
      <c r="B239" s="260"/>
      <c r="C239" s="261"/>
      <c r="D239" s="250" t="s">
        <v>398</v>
      </c>
      <c r="E239" s="262" t="s">
        <v>37</v>
      </c>
      <c r="F239" s="263" t="s">
        <v>401</v>
      </c>
      <c r="G239" s="261"/>
      <c r="H239" s="264">
        <v>46.895000000000003</v>
      </c>
      <c r="I239" s="265"/>
      <c r="J239" s="261"/>
      <c r="K239" s="261"/>
      <c r="L239" s="266"/>
      <c r="M239" s="267"/>
      <c r="N239" s="268"/>
      <c r="O239" s="268"/>
      <c r="P239" s="268"/>
      <c r="Q239" s="268"/>
      <c r="R239" s="268"/>
      <c r="S239" s="268"/>
      <c r="T239" s="269"/>
      <c r="AT239" s="270" t="s">
        <v>398</v>
      </c>
      <c r="AU239" s="270" t="s">
        <v>91</v>
      </c>
      <c r="AV239" s="12" t="s">
        <v>161</v>
      </c>
      <c r="AW239" s="12" t="s">
        <v>45</v>
      </c>
      <c r="AX239" s="12" t="s">
        <v>24</v>
      </c>
      <c r="AY239" s="270" t="s">
        <v>162</v>
      </c>
    </row>
    <row r="240" s="1" customFormat="1" ht="16.5" customHeight="1">
      <c r="B240" s="47"/>
      <c r="C240" s="204" t="s">
        <v>243</v>
      </c>
      <c r="D240" s="204" t="s">
        <v>261</v>
      </c>
      <c r="E240" s="205" t="s">
        <v>1624</v>
      </c>
      <c r="F240" s="206" t="s">
        <v>1625</v>
      </c>
      <c r="G240" s="207" t="s">
        <v>159</v>
      </c>
      <c r="H240" s="208">
        <v>53.929000000000002</v>
      </c>
      <c r="I240" s="209"/>
      <c r="J240" s="210">
        <f>ROUND(I240*H240,2)</f>
        <v>0</v>
      </c>
      <c r="K240" s="206" t="s">
        <v>397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214</v>
      </c>
      <c r="AT240" s="24" t="s">
        <v>261</v>
      </c>
      <c r="AU240" s="24" t="s">
        <v>91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185</v>
      </c>
      <c r="BM240" s="24" t="s">
        <v>34</v>
      </c>
    </row>
    <row r="241" s="1" customFormat="1" ht="16.5" customHeight="1">
      <c r="B241" s="47"/>
      <c r="C241" s="192" t="s">
        <v>320</v>
      </c>
      <c r="D241" s="192" t="s">
        <v>156</v>
      </c>
      <c r="E241" s="193" t="s">
        <v>1720</v>
      </c>
      <c r="F241" s="194" t="s">
        <v>1721</v>
      </c>
      <c r="G241" s="195" t="s">
        <v>196</v>
      </c>
      <c r="H241" s="196">
        <v>0.035000000000000003</v>
      </c>
      <c r="I241" s="197"/>
      <c r="J241" s="198">
        <f>ROUND(I241*H241,2)</f>
        <v>0</v>
      </c>
      <c r="K241" s="194" t="s">
        <v>397</v>
      </c>
      <c r="L241" s="73"/>
      <c r="M241" s="199" t="s">
        <v>37</v>
      </c>
      <c r="N241" s="200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185</v>
      </c>
      <c r="AT241" s="24" t="s">
        <v>156</v>
      </c>
      <c r="AU241" s="24" t="s">
        <v>91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185</v>
      </c>
      <c r="BM241" s="24" t="s">
        <v>323</v>
      </c>
    </row>
    <row r="242" s="10" customFormat="1" ht="29.88" customHeight="1">
      <c r="B242" s="232"/>
      <c r="C242" s="233"/>
      <c r="D242" s="234" t="s">
        <v>81</v>
      </c>
      <c r="E242" s="246" t="s">
        <v>813</v>
      </c>
      <c r="F242" s="246" t="s">
        <v>814</v>
      </c>
      <c r="G242" s="233"/>
      <c r="H242" s="233"/>
      <c r="I242" s="236"/>
      <c r="J242" s="247">
        <f>BK242</f>
        <v>0</v>
      </c>
      <c r="K242" s="233"/>
      <c r="L242" s="238"/>
      <c r="M242" s="239"/>
      <c r="N242" s="240"/>
      <c r="O242" s="240"/>
      <c r="P242" s="241">
        <f>SUM(P243:P258)</f>
        <v>0</v>
      </c>
      <c r="Q242" s="240"/>
      <c r="R242" s="241">
        <f>SUM(R243:R258)</f>
        <v>0</v>
      </c>
      <c r="S242" s="240"/>
      <c r="T242" s="242">
        <f>SUM(T243:T258)</f>
        <v>0</v>
      </c>
      <c r="AR242" s="243" t="s">
        <v>91</v>
      </c>
      <c r="AT242" s="244" t="s">
        <v>81</v>
      </c>
      <c r="AU242" s="244" t="s">
        <v>24</v>
      </c>
      <c r="AY242" s="243" t="s">
        <v>162</v>
      </c>
      <c r="BK242" s="245">
        <f>SUM(BK243:BK258)</f>
        <v>0</v>
      </c>
    </row>
    <row r="243" s="1" customFormat="1" ht="25.5" customHeight="1">
      <c r="B243" s="47"/>
      <c r="C243" s="192" t="s">
        <v>244</v>
      </c>
      <c r="D243" s="192" t="s">
        <v>156</v>
      </c>
      <c r="E243" s="193" t="s">
        <v>1632</v>
      </c>
      <c r="F243" s="194" t="s">
        <v>1633</v>
      </c>
      <c r="G243" s="195" t="s">
        <v>171</v>
      </c>
      <c r="H243" s="196">
        <v>0.35199999999999998</v>
      </c>
      <c r="I243" s="197"/>
      <c r="J243" s="198">
        <f>ROUND(I243*H243,2)</f>
        <v>0</v>
      </c>
      <c r="K243" s="194" t="s">
        <v>397</v>
      </c>
      <c r="L243" s="73"/>
      <c r="M243" s="199" t="s">
        <v>37</v>
      </c>
      <c r="N243" s="200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185</v>
      </c>
      <c r="AT243" s="24" t="s">
        <v>156</v>
      </c>
      <c r="AU243" s="24" t="s">
        <v>91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185</v>
      </c>
      <c r="BM243" s="24" t="s">
        <v>571</v>
      </c>
    </row>
    <row r="244" s="1" customFormat="1" ht="16.5" customHeight="1">
      <c r="B244" s="47"/>
      <c r="C244" s="192" t="s">
        <v>327</v>
      </c>
      <c r="D244" s="192" t="s">
        <v>156</v>
      </c>
      <c r="E244" s="193" t="s">
        <v>1463</v>
      </c>
      <c r="F244" s="194" t="s">
        <v>1464</v>
      </c>
      <c r="G244" s="195" t="s">
        <v>344</v>
      </c>
      <c r="H244" s="196">
        <v>7</v>
      </c>
      <c r="I244" s="197"/>
      <c r="J244" s="198">
        <f>ROUND(I244*H244,2)</f>
        <v>0</v>
      </c>
      <c r="K244" s="194" t="s">
        <v>397</v>
      </c>
      <c r="L244" s="73"/>
      <c r="M244" s="199" t="s">
        <v>37</v>
      </c>
      <c r="N244" s="200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185</v>
      </c>
      <c r="AT244" s="24" t="s">
        <v>156</v>
      </c>
      <c r="AU244" s="24" t="s">
        <v>91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185</v>
      </c>
      <c r="BM244" s="24" t="s">
        <v>330</v>
      </c>
    </row>
    <row r="245" s="1" customFormat="1" ht="16.5" customHeight="1">
      <c r="B245" s="47"/>
      <c r="C245" s="204" t="s">
        <v>246</v>
      </c>
      <c r="D245" s="204" t="s">
        <v>261</v>
      </c>
      <c r="E245" s="205" t="s">
        <v>1635</v>
      </c>
      <c r="F245" s="206" t="s">
        <v>1722</v>
      </c>
      <c r="G245" s="207" t="s">
        <v>1469</v>
      </c>
      <c r="H245" s="208">
        <v>7</v>
      </c>
      <c r="I245" s="209"/>
      <c r="J245" s="210">
        <f>ROUND(I245*H245,2)</f>
        <v>0</v>
      </c>
      <c r="K245" s="206" t="s">
        <v>397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214</v>
      </c>
      <c r="AT245" s="24" t="s">
        <v>261</v>
      </c>
      <c r="AU245" s="24" t="s">
        <v>91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185</v>
      </c>
      <c r="BM245" s="24" t="s">
        <v>333</v>
      </c>
    </row>
    <row r="246" s="11" customFormat="1">
      <c r="B246" s="248"/>
      <c r="C246" s="249"/>
      <c r="D246" s="250" t="s">
        <v>398</v>
      </c>
      <c r="E246" s="251" t="s">
        <v>37</v>
      </c>
      <c r="F246" s="252" t="s">
        <v>179</v>
      </c>
      <c r="G246" s="249"/>
      <c r="H246" s="253">
        <v>7</v>
      </c>
      <c r="I246" s="254"/>
      <c r="J246" s="249"/>
      <c r="K246" s="249"/>
      <c r="L246" s="255"/>
      <c r="M246" s="256"/>
      <c r="N246" s="257"/>
      <c r="O246" s="257"/>
      <c r="P246" s="257"/>
      <c r="Q246" s="257"/>
      <c r="R246" s="257"/>
      <c r="S246" s="257"/>
      <c r="T246" s="258"/>
      <c r="AT246" s="259" t="s">
        <v>398</v>
      </c>
      <c r="AU246" s="259" t="s">
        <v>91</v>
      </c>
      <c r="AV246" s="11" t="s">
        <v>91</v>
      </c>
      <c r="AW246" s="11" t="s">
        <v>45</v>
      </c>
      <c r="AX246" s="11" t="s">
        <v>82</v>
      </c>
      <c r="AY246" s="259" t="s">
        <v>162</v>
      </c>
    </row>
    <row r="247" s="12" customFormat="1">
      <c r="B247" s="260"/>
      <c r="C247" s="261"/>
      <c r="D247" s="250" t="s">
        <v>398</v>
      </c>
      <c r="E247" s="262" t="s">
        <v>37</v>
      </c>
      <c r="F247" s="263" t="s">
        <v>401</v>
      </c>
      <c r="G247" s="261"/>
      <c r="H247" s="264">
        <v>7</v>
      </c>
      <c r="I247" s="265"/>
      <c r="J247" s="261"/>
      <c r="K247" s="261"/>
      <c r="L247" s="266"/>
      <c r="M247" s="267"/>
      <c r="N247" s="268"/>
      <c r="O247" s="268"/>
      <c r="P247" s="268"/>
      <c r="Q247" s="268"/>
      <c r="R247" s="268"/>
      <c r="S247" s="268"/>
      <c r="T247" s="269"/>
      <c r="AT247" s="270" t="s">
        <v>398</v>
      </c>
      <c r="AU247" s="270" t="s">
        <v>91</v>
      </c>
      <c r="AV247" s="12" t="s">
        <v>161</v>
      </c>
      <c r="AW247" s="12" t="s">
        <v>45</v>
      </c>
      <c r="AX247" s="12" t="s">
        <v>24</v>
      </c>
      <c r="AY247" s="270" t="s">
        <v>162</v>
      </c>
    </row>
    <row r="248" s="1" customFormat="1" ht="25.5" customHeight="1">
      <c r="B248" s="47"/>
      <c r="C248" s="192" t="s">
        <v>334</v>
      </c>
      <c r="D248" s="192" t="s">
        <v>156</v>
      </c>
      <c r="E248" s="193" t="s">
        <v>1476</v>
      </c>
      <c r="F248" s="194" t="s">
        <v>1477</v>
      </c>
      <c r="G248" s="195" t="s">
        <v>207</v>
      </c>
      <c r="H248" s="196">
        <v>20</v>
      </c>
      <c r="I248" s="197"/>
      <c r="J248" s="198">
        <f>ROUND(I248*H248,2)</f>
        <v>0</v>
      </c>
      <c r="K248" s="194" t="s">
        <v>397</v>
      </c>
      <c r="L248" s="73"/>
      <c r="M248" s="199" t="s">
        <v>37</v>
      </c>
      <c r="N248" s="200" t="s">
        <v>53</v>
      </c>
      <c r="O248" s="48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185</v>
      </c>
      <c r="AT248" s="24" t="s">
        <v>156</v>
      </c>
      <c r="AU248" s="24" t="s">
        <v>91</v>
      </c>
      <c r="AY248" s="24" t="s">
        <v>162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24</v>
      </c>
      <c r="BK248" s="203">
        <f>ROUND(I248*H248,2)</f>
        <v>0</v>
      </c>
      <c r="BL248" s="24" t="s">
        <v>185</v>
      </c>
      <c r="BM248" s="24" t="s">
        <v>337</v>
      </c>
    </row>
    <row r="249" s="11" customFormat="1">
      <c r="B249" s="248"/>
      <c r="C249" s="249"/>
      <c r="D249" s="250" t="s">
        <v>398</v>
      </c>
      <c r="E249" s="251" t="s">
        <v>37</v>
      </c>
      <c r="F249" s="252" t="s">
        <v>1723</v>
      </c>
      <c r="G249" s="249"/>
      <c r="H249" s="253">
        <v>20</v>
      </c>
      <c r="I249" s="254"/>
      <c r="J249" s="249"/>
      <c r="K249" s="249"/>
      <c r="L249" s="255"/>
      <c r="M249" s="256"/>
      <c r="N249" s="257"/>
      <c r="O249" s="257"/>
      <c r="P249" s="257"/>
      <c r="Q249" s="257"/>
      <c r="R249" s="257"/>
      <c r="S249" s="257"/>
      <c r="T249" s="258"/>
      <c r="AT249" s="259" t="s">
        <v>398</v>
      </c>
      <c r="AU249" s="259" t="s">
        <v>91</v>
      </c>
      <c r="AV249" s="11" t="s">
        <v>91</v>
      </c>
      <c r="AW249" s="11" t="s">
        <v>45</v>
      </c>
      <c r="AX249" s="11" t="s">
        <v>82</v>
      </c>
      <c r="AY249" s="259" t="s">
        <v>162</v>
      </c>
    </row>
    <row r="250" s="12" customFormat="1">
      <c r="B250" s="260"/>
      <c r="C250" s="261"/>
      <c r="D250" s="250" t="s">
        <v>398</v>
      </c>
      <c r="E250" s="262" t="s">
        <v>37</v>
      </c>
      <c r="F250" s="263" t="s">
        <v>401</v>
      </c>
      <c r="G250" s="261"/>
      <c r="H250" s="264">
        <v>20</v>
      </c>
      <c r="I250" s="265"/>
      <c r="J250" s="261"/>
      <c r="K250" s="261"/>
      <c r="L250" s="266"/>
      <c r="M250" s="267"/>
      <c r="N250" s="268"/>
      <c r="O250" s="268"/>
      <c r="P250" s="268"/>
      <c r="Q250" s="268"/>
      <c r="R250" s="268"/>
      <c r="S250" s="268"/>
      <c r="T250" s="269"/>
      <c r="AT250" s="270" t="s">
        <v>398</v>
      </c>
      <c r="AU250" s="270" t="s">
        <v>91</v>
      </c>
      <c r="AV250" s="12" t="s">
        <v>161</v>
      </c>
      <c r="AW250" s="12" t="s">
        <v>45</v>
      </c>
      <c r="AX250" s="12" t="s">
        <v>24</v>
      </c>
      <c r="AY250" s="270" t="s">
        <v>162</v>
      </c>
    </row>
    <row r="251" s="1" customFormat="1" ht="25.5" customHeight="1">
      <c r="B251" s="47"/>
      <c r="C251" s="204" t="s">
        <v>249</v>
      </c>
      <c r="D251" s="204" t="s">
        <v>261</v>
      </c>
      <c r="E251" s="205" t="s">
        <v>1492</v>
      </c>
      <c r="F251" s="206" t="s">
        <v>1645</v>
      </c>
      <c r="G251" s="207" t="s">
        <v>171</v>
      </c>
      <c r="H251" s="208">
        <v>0.35199999999999998</v>
      </c>
      <c r="I251" s="209"/>
      <c r="J251" s="210">
        <f>ROUND(I251*H251,2)</f>
        <v>0</v>
      </c>
      <c r="K251" s="206" t="s">
        <v>397</v>
      </c>
      <c r="L251" s="211"/>
      <c r="M251" s="212" t="s">
        <v>37</v>
      </c>
      <c r="N251" s="213" t="s">
        <v>53</v>
      </c>
      <c r="O251" s="48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214</v>
      </c>
      <c r="AT251" s="24" t="s">
        <v>261</v>
      </c>
      <c r="AU251" s="24" t="s">
        <v>91</v>
      </c>
      <c r="AY251" s="24" t="s">
        <v>162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24</v>
      </c>
      <c r="BK251" s="203">
        <f>ROUND(I251*H251,2)</f>
        <v>0</v>
      </c>
      <c r="BL251" s="24" t="s">
        <v>185</v>
      </c>
      <c r="BM251" s="24" t="s">
        <v>340</v>
      </c>
    </row>
    <row r="252" s="1" customFormat="1" ht="25.5" customHeight="1">
      <c r="B252" s="47"/>
      <c r="C252" s="192" t="s">
        <v>341</v>
      </c>
      <c r="D252" s="192" t="s">
        <v>156</v>
      </c>
      <c r="E252" s="193" t="s">
        <v>1724</v>
      </c>
      <c r="F252" s="194" t="s">
        <v>1725</v>
      </c>
      <c r="G252" s="195" t="s">
        <v>159</v>
      </c>
      <c r="H252" s="196">
        <v>15.525</v>
      </c>
      <c r="I252" s="197"/>
      <c r="J252" s="198">
        <f>ROUND(I252*H252,2)</f>
        <v>0</v>
      </c>
      <c r="K252" s="194" t="s">
        <v>397</v>
      </c>
      <c r="L252" s="73"/>
      <c r="M252" s="199" t="s">
        <v>37</v>
      </c>
      <c r="N252" s="200" t="s">
        <v>53</v>
      </c>
      <c r="O252" s="48"/>
      <c r="P252" s="201">
        <f>O252*H252</f>
        <v>0</v>
      </c>
      <c r="Q252" s="201">
        <v>0</v>
      </c>
      <c r="R252" s="201">
        <f>Q252*H252</f>
        <v>0</v>
      </c>
      <c r="S252" s="201">
        <v>0</v>
      </c>
      <c r="T252" s="202">
        <f>S252*H252</f>
        <v>0</v>
      </c>
      <c r="AR252" s="24" t="s">
        <v>185</v>
      </c>
      <c r="AT252" s="24" t="s">
        <v>156</v>
      </c>
      <c r="AU252" s="24" t="s">
        <v>91</v>
      </c>
      <c r="AY252" s="24" t="s">
        <v>162</v>
      </c>
      <c r="BE252" s="203">
        <f>IF(N252="základní",J252,0)</f>
        <v>0</v>
      </c>
      <c r="BF252" s="203">
        <f>IF(N252="snížená",J252,0)</f>
        <v>0</v>
      </c>
      <c r="BG252" s="203">
        <f>IF(N252="zákl. přenesená",J252,0)</f>
        <v>0</v>
      </c>
      <c r="BH252" s="203">
        <f>IF(N252="sníž. přenesená",J252,0)</f>
        <v>0</v>
      </c>
      <c r="BI252" s="203">
        <f>IF(N252="nulová",J252,0)</f>
        <v>0</v>
      </c>
      <c r="BJ252" s="24" t="s">
        <v>24</v>
      </c>
      <c r="BK252" s="203">
        <f>ROUND(I252*H252,2)</f>
        <v>0</v>
      </c>
      <c r="BL252" s="24" t="s">
        <v>185</v>
      </c>
      <c r="BM252" s="24" t="s">
        <v>583</v>
      </c>
    </row>
    <row r="253" s="11" customFormat="1">
      <c r="B253" s="248"/>
      <c r="C253" s="249"/>
      <c r="D253" s="250" t="s">
        <v>398</v>
      </c>
      <c r="E253" s="251" t="s">
        <v>37</v>
      </c>
      <c r="F253" s="252" t="s">
        <v>1726</v>
      </c>
      <c r="G253" s="249"/>
      <c r="H253" s="253">
        <v>15.525</v>
      </c>
      <c r="I253" s="254"/>
      <c r="J253" s="249"/>
      <c r="K253" s="249"/>
      <c r="L253" s="255"/>
      <c r="M253" s="256"/>
      <c r="N253" s="257"/>
      <c r="O253" s="257"/>
      <c r="P253" s="257"/>
      <c r="Q253" s="257"/>
      <c r="R253" s="257"/>
      <c r="S253" s="257"/>
      <c r="T253" s="258"/>
      <c r="AT253" s="259" t="s">
        <v>398</v>
      </c>
      <c r="AU253" s="259" t="s">
        <v>91</v>
      </c>
      <c r="AV253" s="11" t="s">
        <v>91</v>
      </c>
      <c r="AW253" s="11" t="s">
        <v>45</v>
      </c>
      <c r="AX253" s="11" t="s">
        <v>82</v>
      </c>
      <c r="AY253" s="259" t="s">
        <v>162</v>
      </c>
    </row>
    <row r="254" s="12" customFormat="1">
      <c r="B254" s="260"/>
      <c r="C254" s="261"/>
      <c r="D254" s="250" t="s">
        <v>398</v>
      </c>
      <c r="E254" s="262" t="s">
        <v>37</v>
      </c>
      <c r="F254" s="263" t="s">
        <v>401</v>
      </c>
      <c r="G254" s="261"/>
      <c r="H254" s="264">
        <v>15.525</v>
      </c>
      <c r="I254" s="265"/>
      <c r="J254" s="261"/>
      <c r="K254" s="261"/>
      <c r="L254" s="266"/>
      <c r="M254" s="267"/>
      <c r="N254" s="268"/>
      <c r="O254" s="268"/>
      <c r="P254" s="268"/>
      <c r="Q254" s="268"/>
      <c r="R254" s="268"/>
      <c r="S254" s="268"/>
      <c r="T254" s="269"/>
      <c r="AT254" s="270" t="s">
        <v>398</v>
      </c>
      <c r="AU254" s="270" t="s">
        <v>91</v>
      </c>
      <c r="AV254" s="12" t="s">
        <v>161</v>
      </c>
      <c r="AW254" s="12" t="s">
        <v>45</v>
      </c>
      <c r="AX254" s="12" t="s">
        <v>24</v>
      </c>
      <c r="AY254" s="270" t="s">
        <v>162</v>
      </c>
    </row>
    <row r="255" s="1" customFormat="1" ht="16.5" customHeight="1">
      <c r="B255" s="47"/>
      <c r="C255" s="192" t="s">
        <v>251</v>
      </c>
      <c r="D255" s="192" t="s">
        <v>156</v>
      </c>
      <c r="E255" s="193" t="s">
        <v>1499</v>
      </c>
      <c r="F255" s="194" t="s">
        <v>1500</v>
      </c>
      <c r="G255" s="195" t="s">
        <v>171</v>
      </c>
      <c r="H255" s="196">
        <v>0.73999999999999999</v>
      </c>
      <c r="I255" s="197"/>
      <c r="J255" s="198">
        <f>ROUND(I255*H255,2)</f>
        <v>0</v>
      </c>
      <c r="K255" s="194" t="s">
        <v>397</v>
      </c>
      <c r="L255" s="73"/>
      <c r="M255" s="199" t="s">
        <v>37</v>
      </c>
      <c r="N255" s="200" t="s">
        <v>53</v>
      </c>
      <c r="O255" s="48"/>
      <c r="P255" s="201">
        <f>O255*H255</f>
        <v>0</v>
      </c>
      <c r="Q255" s="201">
        <v>0</v>
      </c>
      <c r="R255" s="201">
        <f>Q255*H255</f>
        <v>0</v>
      </c>
      <c r="S255" s="201">
        <v>0</v>
      </c>
      <c r="T255" s="202">
        <f>S255*H255</f>
        <v>0</v>
      </c>
      <c r="AR255" s="24" t="s">
        <v>185</v>
      </c>
      <c r="AT255" s="24" t="s">
        <v>156</v>
      </c>
      <c r="AU255" s="24" t="s">
        <v>91</v>
      </c>
      <c r="AY255" s="24" t="s">
        <v>162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24</v>
      </c>
      <c r="BK255" s="203">
        <f>ROUND(I255*H255,2)</f>
        <v>0</v>
      </c>
      <c r="BL255" s="24" t="s">
        <v>185</v>
      </c>
      <c r="BM255" s="24" t="s">
        <v>348</v>
      </c>
    </row>
    <row r="256" s="11" customFormat="1">
      <c r="B256" s="248"/>
      <c r="C256" s="249"/>
      <c r="D256" s="250" t="s">
        <v>398</v>
      </c>
      <c r="E256" s="251" t="s">
        <v>37</v>
      </c>
      <c r="F256" s="252" t="s">
        <v>1727</v>
      </c>
      <c r="G256" s="249"/>
      <c r="H256" s="253">
        <v>0.73999999999999999</v>
      </c>
      <c r="I256" s="254"/>
      <c r="J256" s="249"/>
      <c r="K256" s="249"/>
      <c r="L256" s="255"/>
      <c r="M256" s="256"/>
      <c r="N256" s="257"/>
      <c r="O256" s="257"/>
      <c r="P256" s="257"/>
      <c r="Q256" s="257"/>
      <c r="R256" s="257"/>
      <c r="S256" s="257"/>
      <c r="T256" s="258"/>
      <c r="AT256" s="259" t="s">
        <v>398</v>
      </c>
      <c r="AU256" s="259" t="s">
        <v>91</v>
      </c>
      <c r="AV256" s="11" t="s">
        <v>91</v>
      </c>
      <c r="AW256" s="11" t="s">
        <v>45</v>
      </c>
      <c r="AX256" s="11" t="s">
        <v>82</v>
      </c>
      <c r="AY256" s="259" t="s">
        <v>162</v>
      </c>
    </row>
    <row r="257" s="12" customFormat="1">
      <c r="B257" s="260"/>
      <c r="C257" s="261"/>
      <c r="D257" s="250" t="s">
        <v>398</v>
      </c>
      <c r="E257" s="262" t="s">
        <v>37</v>
      </c>
      <c r="F257" s="263" t="s">
        <v>401</v>
      </c>
      <c r="G257" s="261"/>
      <c r="H257" s="264">
        <v>0.73999999999999999</v>
      </c>
      <c r="I257" s="265"/>
      <c r="J257" s="261"/>
      <c r="K257" s="261"/>
      <c r="L257" s="266"/>
      <c r="M257" s="267"/>
      <c r="N257" s="268"/>
      <c r="O257" s="268"/>
      <c r="P257" s="268"/>
      <c r="Q257" s="268"/>
      <c r="R257" s="268"/>
      <c r="S257" s="268"/>
      <c r="T257" s="269"/>
      <c r="AT257" s="270" t="s">
        <v>398</v>
      </c>
      <c r="AU257" s="270" t="s">
        <v>91</v>
      </c>
      <c r="AV257" s="12" t="s">
        <v>161</v>
      </c>
      <c r="AW257" s="12" t="s">
        <v>45</v>
      </c>
      <c r="AX257" s="12" t="s">
        <v>24</v>
      </c>
      <c r="AY257" s="270" t="s">
        <v>162</v>
      </c>
    </row>
    <row r="258" s="1" customFormat="1" ht="16.5" customHeight="1">
      <c r="B258" s="47"/>
      <c r="C258" s="192" t="s">
        <v>349</v>
      </c>
      <c r="D258" s="192" t="s">
        <v>156</v>
      </c>
      <c r="E258" s="193" t="s">
        <v>1647</v>
      </c>
      <c r="F258" s="194" t="s">
        <v>1648</v>
      </c>
      <c r="G258" s="195" t="s">
        <v>196</v>
      </c>
      <c r="H258" s="196">
        <v>0.47999999999999998</v>
      </c>
      <c r="I258" s="197"/>
      <c r="J258" s="198">
        <f>ROUND(I258*H258,2)</f>
        <v>0</v>
      </c>
      <c r="K258" s="194" t="s">
        <v>397</v>
      </c>
      <c r="L258" s="73"/>
      <c r="M258" s="199" t="s">
        <v>37</v>
      </c>
      <c r="N258" s="200" t="s">
        <v>53</v>
      </c>
      <c r="O258" s="48"/>
      <c r="P258" s="201">
        <f>O258*H258</f>
        <v>0</v>
      </c>
      <c r="Q258" s="201">
        <v>0</v>
      </c>
      <c r="R258" s="201">
        <f>Q258*H258</f>
        <v>0</v>
      </c>
      <c r="S258" s="201">
        <v>0</v>
      </c>
      <c r="T258" s="202">
        <f>S258*H258</f>
        <v>0</v>
      </c>
      <c r="AR258" s="24" t="s">
        <v>185</v>
      </c>
      <c r="AT258" s="24" t="s">
        <v>156</v>
      </c>
      <c r="AU258" s="24" t="s">
        <v>91</v>
      </c>
      <c r="AY258" s="24" t="s">
        <v>162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24</v>
      </c>
      <c r="BK258" s="203">
        <f>ROUND(I258*H258,2)</f>
        <v>0</v>
      </c>
      <c r="BL258" s="24" t="s">
        <v>185</v>
      </c>
      <c r="BM258" s="24" t="s">
        <v>588</v>
      </c>
    </row>
    <row r="259" s="10" customFormat="1" ht="29.88" customHeight="1">
      <c r="B259" s="232"/>
      <c r="C259" s="233"/>
      <c r="D259" s="234" t="s">
        <v>81</v>
      </c>
      <c r="E259" s="246" t="s">
        <v>849</v>
      </c>
      <c r="F259" s="246" t="s">
        <v>850</v>
      </c>
      <c r="G259" s="233"/>
      <c r="H259" s="233"/>
      <c r="I259" s="236"/>
      <c r="J259" s="247">
        <f>BK259</f>
        <v>0</v>
      </c>
      <c r="K259" s="233"/>
      <c r="L259" s="238"/>
      <c r="M259" s="239"/>
      <c r="N259" s="240"/>
      <c r="O259" s="240"/>
      <c r="P259" s="241">
        <f>SUM(P260:P263)</f>
        <v>0</v>
      </c>
      <c r="Q259" s="240"/>
      <c r="R259" s="241">
        <f>SUM(R260:R263)</f>
        <v>0</v>
      </c>
      <c r="S259" s="240"/>
      <c r="T259" s="242">
        <f>SUM(T260:T263)</f>
        <v>0</v>
      </c>
      <c r="AR259" s="243" t="s">
        <v>91</v>
      </c>
      <c r="AT259" s="244" t="s">
        <v>81</v>
      </c>
      <c r="AU259" s="244" t="s">
        <v>24</v>
      </c>
      <c r="AY259" s="243" t="s">
        <v>162</v>
      </c>
      <c r="BK259" s="245">
        <f>SUM(BK260:BK263)</f>
        <v>0</v>
      </c>
    </row>
    <row r="260" s="1" customFormat="1" ht="16.5" customHeight="1">
      <c r="B260" s="47"/>
      <c r="C260" s="192" t="s">
        <v>252</v>
      </c>
      <c r="D260" s="192" t="s">
        <v>156</v>
      </c>
      <c r="E260" s="193" t="s">
        <v>851</v>
      </c>
      <c r="F260" s="194" t="s">
        <v>852</v>
      </c>
      <c r="G260" s="195" t="s">
        <v>159</v>
      </c>
      <c r="H260" s="196">
        <v>13.5</v>
      </c>
      <c r="I260" s="197"/>
      <c r="J260" s="198">
        <f>ROUND(I260*H260,2)</f>
        <v>0</v>
      </c>
      <c r="K260" s="194" t="s">
        <v>397</v>
      </c>
      <c r="L260" s="73"/>
      <c r="M260" s="199" t="s">
        <v>37</v>
      </c>
      <c r="N260" s="200" t="s">
        <v>53</v>
      </c>
      <c r="O260" s="48"/>
      <c r="P260" s="201">
        <f>O260*H260</f>
        <v>0</v>
      </c>
      <c r="Q260" s="201">
        <v>0</v>
      </c>
      <c r="R260" s="201">
        <f>Q260*H260</f>
        <v>0</v>
      </c>
      <c r="S260" s="201">
        <v>0</v>
      </c>
      <c r="T260" s="202">
        <f>S260*H260</f>
        <v>0</v>
      </c>
      <c r="AR260" s="24" t="s">
        <v>185</v>
      </c>
      <c r="AT260" s="24" t="s">
        <v>156</v>
      </c>
      <c r="AU260" s="24" t="s">
        <v>91</v>
      </c>
      <c r="AY260" s="24" t="s">
        <v>162</v>
      </c>
      <c r="BE260" s="203">
        <f>IF(N260="základní",J260,0)</f>
        <v>0</v>
      </c>
      <c r="BF260" s="203">
        <f>IF(N260="snížená",J260,0)</f>
        <v>0</v>
      </c>
      <c r="BG260" s="203">
        <f>IF(N260="zákl. přenesená",J260,0)</f>
        <v>0</v>
      </c>
      <c r="BH260" s="203">
        <f>IF(N260="sníž. přenesená",J260,0)</f>
        <v>0</v>
      </c>
      <c r="BI260" s="203">
        <f>IF(N260="nulová",J260,0)</f>
        <v>0</v>
      </c>
      <c r="BJ260" s="24" t="s">
        <v>24</v>
      </c>
      <c r="BK260" s="203">
        <f>ROUND(I260*H260,2)</f>
        <v>0</v>
      </c>
      <c r="BL260" s="24" t="s">
        <v>185</v>
      </c>
      <c r="BM260" s="24" t="s">
        <v>591</v>
      </c>
    </row>
    <row r="261" s="11" customFormat="1">
      <c r="B261" s="248"/>
      <c r="C261" s="249"/>
      <c r="D261" s="250" t="s">
        <v>398</v>
      </c>
      <c r="E261" s="251" t="s">
        <v>37</v>
      </c>
      <c r="F261" s="252" t="s">
        <v>1714</v>
      </c>
      <c r="G261" s="249"/>
      <c r="H261" s="253">
        <v>13.5</v>
      </c>
      <c r="I261" s="254"/>
      <c r="J261" s="249"/>
      <c r="K261" s="249"/>
      <c r="L261" s="255"/>
      <c r="M261" s="256"/>
      <c r="N261" s="257"/>
      <c r="O261" s="257"/>
      <c r="P261" s="257"/>
      <c r="Q261" s="257"/>
      <c r="R261" s="257"/>
      <c r="S261" s="257"/>
      <c r="T261" s="258"/>
      <c r="AT261" s="259" t="s">
        <v>398</v>
      </c>
      <c r="AU261" s="259" t="s">
        <v>91</v>
      </c>
      <c r="AV261" s="11" t="s">
        <v>91</v>
      </c>
      <c r="AW261" s="11" t="s">
        <v>45</v>
      </c>
      <c r="AX261" s="11" t="s">
        <v>82</v>
      </c>
      <c r="AY261" s="259" t="s">
        <v>162</v>
      </c>
    </row>
    <row r="262" s="12" customFormat="1">
      <c r="B262" s="260"/>
      <c r="C262" s="261"/>
      <c r="D262" s="250" t="s">
        <v>398</v>
      </c>
      <c r="E262" s="262" t="s">
        <v>37</v>
      </c>
      <c r="F262" s="263" t="s">
        <v>401</v>
      </c>
      <c r="G262" s="261"/>
      <c r="H262" s="264">
        <v>13.5</v>
      </c>
      <c r="I262" s="265"/>
      <c r="J262" s="261"/>
      <c r="K262" s="261"/>
      <c r="L262" s="266"/>
      <c r="M262" s="267"/>
      <c r="N262" s="268"/>
      <c r="O262" s="268"/>
      <c r="P262" s="268"/>
      <c r="Q262" s="268"/>
      <c r="R262" s="268"/>
      <c r="S262" s="268"/>
      <c r="T262" s="269"/>
      <c r="AT262" s="270" t="s">
        <v>398</v>
      </c>
      <c r="AU262" s="270" t="s">
        <v>91</v>
      </c>
      <c r="AV262" s="12" t="s">
        <v>161</v>
      </c>
      <c r="AW262" s="12" t="s">
        <v>45</v>
      </c>
      <c r="AX262" s="12" t="s">
        <v>24</v>
      </c>
      <c r="AY262" s="270" t="s">
        <v>162</v>
      </c>
    </row>
    <row r="263" s="1" customFormat="1" ht="16.5" customHeight="1">
      <c r="B263" s="47"/>
      <c r="C263" s="192" t="s">
        <v>356</v>
      </c>
      <c r="D263" s="192" t="s">
        <v>156</v>
      </c>
      <c r="E263" s="193" t="s">
        <v>1728</v>
      </c>
      <c r="F263" s="194" t="s">
        <v>1729</v>
      </c>
      <c r="G263" s="195" t="s">
        <v>196</v>
      </c>
      <c r="H263" s="196">
        <v>0.17000000000000001</v>
      </c>
      <c r="I263" s="197"/>
      <c r="J263" s="198">
        <f>ROUND(I263*H263,2)</f>
        <v>0</v>
      </c>
      <c r="K263" s="194" t="s">
        <v>397</v>
      </c>
      <c r="L263" s="73"/>
      <c r="M263" s="199" t="s">
        <v>37</v>
      </c>
      <c r="N263" s="200" t="s">
        <v>53</v>
      </c>
      <c r="O263" s="48"/>
      <c r="P263" s="201">
        <f>O263*H263</f>
        <v>0</v>
      </c>
      <c r="Q263" s="201">
        <v>0</v>
      </c>
      <c r="R263" s="201">
        <f>Q263*H263</f>
        <v>0</v>
      </c>
      <c r="S263" s="201">
        <v>0</v>
      </c>
      <c r="T263" s="202">
        <f>S263*H263</f>
        <v>0</v>
      </c>
      <c r="AR263" s="24" t="s">
        <v>185</v>
      </c>
      <c r="AT263" s="24" t="s">
        <v>156</v>
      </c>
      <c r="AU263" s="24" t="s">
        <v>91</v>
      </c>
      <c r="AY263" s="24" t="s">
        <v>162</v>
      </c>
      <c r="BE263" s="203">
        <f>IF(N263="základní",J263,0)</f>
        <v>0</v>
      </c>
      <c r="BF263" s="203">
        <f>IF(N263="snížená",J263,0)</f>
        <v>0</v>
      </c>
      <c r="BG263" s="203">
        <f>IF(N263="zákl. přenesená",J263,0)</f>
        <v>0</v>
      </c>
      <c r="BH263" s="203">
        <f>IF(N263="sníž. přenesená",J263,0)</f>
        <v>0</v>
      </c>
      <c r="BI263" s="203">
        <f>IF(N263="nulová",J263,0)</f>
        <v>0</v>
      </c>
      <c r="BJ263" s="24" t="s">
        <v>24</v>
      </c>
      <c r="BK263" s="203">
        <f>ROUND(I263*H263,2)</f>
        <v>0</v>
      </c>
      <c r="BL263" s="24" t="s">
        <v>185</v>
      </c>
      <c r="BM263" s="24" t="s">
        <v>359</v>
      </c>
    </row>
    <row r="264" s="10" customFormat="1" ht="29.88" customHeight="1">
      <c r="B264" s="232"/>
      <c r="C264" s="233"/>
      <c r="D264" s="234" t="s">
        <v>81</v>
      </c>
      <c r="E264" s="246" t="s">
        <v>949</v>
      </c>
      <c r="F264" s="246" t="s">
        <v>950</v>
      </c>
      <c r="G264" s="233"/>
      <c r="H264" s="233"/>
      <c r="I264" s="236"/>
      <c r="J264" s="247">
        <f>BK264</f>
        <v>0</v>
      </c>
      <c r="K264" s="233"/>
      <c r="L264" s="238"/>
      <c r="M264" s="239"/>
      <c r="N264" s="240"/>
      <c r="O264" s="240"/>
      <c r="P264" s="241">
        <f>SUM(P265:P269)</f>
        <v>0</v>
      </c>
      <c r="Q264" s="240"/>
      <c r="R264" s="241">
        <f>SUM(R265:R269)</f>
        <v>0</v>
      </c>
      <c r="S264" s="240"/>
      <c r="T264" s="242">
        <f>SUM(T265:T269)</f>
        <v>0</v>
      </c>
      <c r="AR264" s="243" t="s">
        <v>91</v>
      </c>
      <c r="AT264" s="244" t="s">
        <v>81</v>
      </c>
      <c r="AU264" s="244" t="s">
        <v>24</v>
      </c>
      <c r="AY264" s="243" t="s">
        <v>162</v>
      </c>
      <c r="BK264" s="245">
        <f>SUM(BK265:BK269)</f>
        <v>0</v>
      </c>
    </row>
    <row r="265" s="1" customFormat="1" ht="25.5" customHeight="1">
      <c r="B265" s="47"/>
      <c r="C265" s="192" t="s">
        <v>256</v>
      </c>
      <c r="D265" s="192" t="s">
        <v>156</v>
      </c>
      <c r="E265" s="193" t="s">
        <v>1730</v>
      </c>
      <c r="F265" s="194" t="s">
        <v>1731</v>
      </c>
      <c r="G265" s="195" t="s">
        <v>159</v>
      </c>
      <c r="H265" s="196">
        <v>2.25</v>
      </c>
      <c r="I265" s="197"/>
      <c r="J265" s="198">
        <f>ROUND(I265*H265,2)</f>
        <v>0</v>
      </c>
      <c r="K265" s="194" t="s">
        <v>397</v>
      </c>
      <c r="L265" s="73"/>
      <c r="M265" s="199" t="s">
        <v>37</v>
      </c>
      <c r="N265" s="200" t="s">
        <v>53</v>
      </c>
      <c r="O265" s="48"/>
      <c r="P265" s="201">
        <f>O265*H265</f>
        <v>0</v>
      </c>
      <c r="Q265" s="201">
        <v>0</v>
      </c>
      <c r="R265" s="201">
        <f>Q265*H265</f>
        <v>0</v>
      </c>
      <c r="S265" s="201">
        <v>0</v>
      </c>
      <c r="T265" s="202">
        <f>S265*H265</f>
        <v>0</v>
      </c>
      <c r="AR265" s="24" t="s">
        <v>185</v>
      </c>
      <c r="AT265" s="24" t="s">
        <v>156</v>
      </c>
      <c r="AU265" s="24" t="s">
        <v>91</v>
      </c>
      <c r="AY265" s="24" t="s">
        <v>162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24</v>
      </c>
      <c r="BK265" s="203">
        <f>ROUND(I265*H265,2)</f>
        <v>0</v>
      </c>
      <c r="BL265" s="24" t="s">
        <v>185</v>
      </c>
      <c r="BM265" s="24" t="s">
        <v>362</v>
      </c>
    </row>
    <row r="266" s="11" customFormat="1">
      <c r="B266" s="248"/>
      <c r="C266" s="249"/>
      <c r="D266" s="250" t="s">
        <v>398</v>
      </c>
      <c r="E266" s="251" t="s">
        <v>37</v>
      </c>
      <c r="F266" s="252" t="s">
        <v>1732</v>
      </c>
      <c r="G266" s="249"/>
      <c r="H266" s="253">
        <v>2.25</v>
      </c>
      <c r="I266" s="254"/>
      <c r="J266" s="249"/>
      <c r="K266" s="249"/>
      <c r="L266" s="255"/>
      <c r="M266" s="256"/>
      <c r="N266" s="257"/>
      <c r="O266" s="257"/>
      <c r="P266" s="257"/>
      <c r="Q266" s="257"/>
      <c r="R266" s="257"/>
      <c r="S266" s="257"/>
      <c r="T266" s="258"/>
      <c r="AT266" s="259" t="s">
        <v>398</v>
      </c>
      <c r="AU266" s="259" t="s">
        <v>91</v>
      </c>
      <c r="AV266" s="11" t="s">
        <v>91</v>
      </c>
      <c r="AW266" s="11" t="s">
        <v>45</v>
      </c>
      <c r="AX266" s="11" t="s">
        <v>82</v>
      </c>
      <c r="AY266" s="259" t="s">
        <v>162</v>
      </c>
    </row>
    <row r="267" s="12" customFormat="1">
      <c r="B267" s="260"/>
      <c r="C267" s="261"/>
      <c r="D267" s="250" t="s">
        <v>398</v>
      </c>
      <c r="E267" s="262" t="s">
        <v>37</v>
      </c>
      <c r="F267" s="263" t="s">
        <v>401</v>
      </c>
      <c r="G267" s="261"/>
      <c r="H267" s="264">
        <v>2.25</v>
      </c>
      <c r="I267" s="265"/>
      <c r="J267" s="261"/>
      <c r="K267" s="261"/>
      <c r="L267" s="266"/>
      <c r="M267" s="267"/>
      <c r="N267" s="268"/>
      <c r="O267" s="268"/>
      <c r="P267" s="268"/>
      <c r="Q267" s="268"/>
      <c r="R267" s="268"/>
      <c r="S267" s="268"/>
      <c r="T267" s="269"/>
      <c r="AT267" s="270" t="s">
        <v>398</v>
      </c>
      <c r="AU267" s="270" t="s">
        <v>91</v>
      </c>
      <c r="AV267" s="12" t="s">
        <v>161</v>
      </c>
      <c r="AW267" s="12" t="s">
        <v>45</v>
      </c>
      <c r="AX267" s="12" t="s">
        <v>24</v>
      </c>
      <c r="AY267" s="270" t="s">
        <v>162</v>
      </c>
    </row>
    <row r="268" s="1" customFormat="1" ht="16.5" customHeight="1">
      <c r="B268" s="47"/>
      <c r="C268" s="204" t="s">
        <v>363</v>
      </c>
      <c r="D268" s="204" t="s">
        <v>261</v>
      </c>
      <c r="E268" s="205" t="s">
        <v>1733</v>
      </c>
      <c r="F268" s="206" t="s">
        <v>1734</v>
      </c>
      <c r="G268" s="207" t="s">
        <v>344</v>
      </c>
      <c r="H268" s="208">
        <v>2</v>
      </c>
      <c r="I268" s="209"/>
      <c r="J268" s="210">
        <f>ROUND(I268*H268,2)</f>
        <v>0</v>
      </c>
      <c r="K268" s="206" t="s">
        <v>397</v>
      </c>
      <c r="L268" s="211"/>
      <c r="M268" s="212" t="s">
        <v>37</v>
      </c>
      <c r="N268" s="213" t="s">
        <v>53</v>
      </c>
      <c r="O268" s="48"/>
      <c r="P268" s="201">
        <f>O268*H268</f>
        <v>0</v>
      </c>
      <c r="Q268" s="201">
        <v>0</v>
      </c>
      <c r="R268" s="201">
        <f>Q268*H268</f>
        <v>0</v>
      </c>
      <c r="S268" s="201">
        <v>0</v>
      </c>
      <c r="T268" s="202">
        <f>S268*H268</f>
        <v>0</v>
      </c>
      <c r="AR268" s="24" t="s">
        <v>214</v>
      </c>
      <c r="AT268" s="24" t="s">
        <v>261</v>
      </c>
      <c r="AU268" s="24" t="s">
        <v>91</v>
      </c>
      <c r="AY268" s="24" t="s">
        <v>162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24</v>
      </c>
      <c r="BK268" s="203">
        <f>ROUND(I268*H268,2)</f>
        <v>0</v>
      </c>
      <c r="BL268" s="24" t="s">
        <v>185</v>
      </c>
      <c r="BM268" s="24" t="s">
        <v>602</v>
      </c>
    </row>
    <row r="269" s="1" customFormat="1" ht="16.5" customHeight="1">
      <c r="B269" s="47"/>
      <c r="C269" s="192" t="s">
        <v>259</v>
      </c>
      <c r="D269" s="192" t="s">
        <v>156</v>
      </c>
      <c r="E269" s="193" t="s">
        <v>1735</v>
      </c>
      <c r="F269" s="194" t="s">
        <v>1736</v>
      </c>
      <c r="G269" s="195" t="s">
        <v>196</v>
      </c>
      <c r="H269" s="196">
        <v>0.036999999999999998</v>
      </c>
      <c r="I269" s="197"/>
      <c r="J269" s="198">
        <f>ROUND(I269*H269,2)</f>
        <v>0</v>
      </c>
      <c r="K269" s="194" t="s">
        <v>397</v>
      </c>
      <c r="L269" s="73"/>
      <c r="M269" s="199" t="s">
        <v>37</v>
      </c>
      <c r="N269" s="200" t="s">
        <v>53</v>
      </c>
      <c r="O269" s="48"/>
      <c r="P269" s="201">
        <f>O269*H269</f>
        <v>0</v>
      </c>
      <c r="Q269" s="201">
        <v>0</v>
      </c>
      <c r="R269" s="201">
        <f>Q269*H269</f>
        <v>0</v>
      </c>
      <c r="S269" s="201">
        <v>0</v>
      </c>
      <c r="T269" s="202">
        <f>S269*H269</f>
        <v>0</v>
      </c>
      <c r="AR269" s="24" t="s">
        <v>185</v>
      </c>
      <c r="AT269" s="24" t="s">
        <v>156</v>
      </c>
      <c r="AU269" s="24" t="s">
        <v>91</v>
      </c>
      <c r="AY269" s="24" t="s">
        <v>162</v>
      </c>
      <c r="BE269" s="203">
        <f>IF(N269="základní",J269,0)</f>
        <v>0</v>
      </c>
      <c r="BF269" s="203">
        <f>IF(N269="snížená",J269,0)</f>
        <v>0</v>
      </c>
      <c r="BG269" s="203">
        <f>IF(N269="zákl. přenesená",J269,0)</f>
        <v>0</v>
      </c>
      <c r="BH269" s="203">
        <f>IF(N269="sníž. přenesená",J269,0)</f>
        <v>0</v>
      </c>
      <c r="BI269" s="203">
        <f>IF(N269="nulová",J269,0)</f>
        <v>0</v>
      </c>
      <c r="BJ269" s="24" t="s">
        <v>24</v>
      </c>
      <c r="BK269" s="203">
        <f>ROUND(I269*H269,2)</f>
        <v>0</v>
      </c>
      <c r="BL269" s="24" t="s">
        <v>185</v>
      </c>
      <c r="BM269" s="24" t="s">
        <v>607</v>
      </c>
    </row>
    <row r="270" s="10" customFormat="1" ht="29.88" customHeight="1">
      <c r="B270" s="232"/>
      <c r="C270" s="233"/>
      <c r="D270" s="234" t="s">
        <v>81</v>
      </c>
      <c r="E270" s="246" t="s">
        <v>1530</v>
      </c>
      <c r="F270" s="246" t="s">
        <v>1531</v>
      </c>
      <c r="G270" s="233"/>
      <c r="H270" s="233"/>
      <c r="I270" s="236"/>
      <c r="J270" s="247">
        <f>BK270</f>
        <v>0</v>
      </c>
      <c r="K270" s="233"/>
      <c r="L270" s="238"/>
      <c r="M270" s="239"/>
      <c r="N270" s="240"/>
      <c r="O270" s="240"/>
      <c r="P270" s="241">
        <f>SUM(P271:P273)</f>
        <v>0</v>
      </c>
      <c r="Q270" s="240"/>
      <c r="R270" s="241">
        <f>SUM(R271:R273)</f>
        <v>0</v>
      </c>
      <c r="S270" s="240"/>
      <c r="T270" s="242">
        <f>SUM(T271:T273)</f>
        <v>0</v>
      </c>
      <c r="AR270" s="243" t="s">
        <v>91</v>
      </c>
      <c r="AT270" s="244" t="s">
        <v>81</v>
      </c>
      <c r="AU270" s="244" t="s">
        <v>24</v>
      </c>
      <c r="AY270" s="243" t="s">
        <v>162</v>
      </c>
      <c r="BK270" s="245">
        <f>SUM(BK271:BK273)</f>
        <v>0</v>
      </c>
    </row>
    <row r="271" s="1" customFormat="1" ht="16.5" customHeight="1">
      <c r="B271" s="47"/>
      <c r="C271" s="192" t="s">
        <v>609</v>
      </c>
      <c r="D271" s="192" t="s">
        <v>156</v>
      </c>
      <c r="E271" s="193" t="s">
        <v>1737</v>
      </c>
      <c r="F271" s="194" t="s">
        <v>1738</v>
      </c>
      <c r="G271" s="195" t="s">
        <v>344</v>
      </c>
      <c r="H271" s="196">
        <v>1</v>
      </c>
      <c r="I271" s="197"/>
      <c r="J271" s="198">
        <f>ROUND(I271*H271,2)</f>
        <v>0</v>
      </c>
      <c r="K271" s="194" t="s">
        <v>397</v>
      </c>
      <c r="L271" s="73"/>
      <c r="M271" s="199" t="s">
        <v>37</v>
      </c>
      <c r="N271" s="200" t="s">
        <v>53</v>
      </c>
      <c r="O271" s="48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185</v>
      </c>
      <c r="AT271" s="24" t="s">
        <v>156</v>
      </c>
      <c r="AU271" s="24" t="s">
        <v>91</v>
      </c>
      <c r="AY271" s="24" t="s">
        <v>162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24</v>
      </c>
      <c r="BK271" s="203">
        <f>ROUND(I271*H271,2)</f>
        <v>0</v>
      </c>
      <c r="BL271" s="24" t="s">
        <v>185</v>
      </c>
      <c r="BM271" s="24" t="s">
        <v>367</v>
      </c>
    </row>
    <row r="272" s="1" customFormat="1" ht="16.5" customHeight="1">
      <c r="B272" s="47"/>
      <c r="C272" s="204" t="s">
        <v>518</v>
      </c>
      <c r="D272" s="204" t="s">
        <v>261</v>
      </c>
      <c r="E272" s="205" t="s">
        <v>1739</v>
      </c>
      <c r="F272" s="206" t="s">
        <v>1740</v>
      </c>
      <c r="G272" s="207" t="s">
        <v>344</v>
      </c>
      <c r="H272" s="208">
        <v>1</v>
      </c>
      <c r="I272" s="209"/>
      <c r="J272" s="210">
        <f>ROUND(I272*H272,2)</f>
        <v>0</v>
      </c>
      <c r="K272" s="206" t="s">
        <v>397</v>
      </c>
      <c r="L272" s="211"/>
      <c r="M272" s="212" t="s">
        <v>37</v>
      </c>
      <c r="N272" s="213" t="s">
        <v>53</v>
      </c>
      <c r="O272" s="48"/>
      <c r="P272" s="201">
        <f>O272*H272</f>
        <v>0</v>
      </c>
      <c r="Q272" s="201">
        <v>0</v>
      </c>
      <c r="R272" s="201">
        <f>Q272*H272</f>
        <v>0</v>
      </c>
      <c r="S272" s="201">
        <v>0</v>
      </c>
      <c r="T272" s="202">
        <f>S272*H272</f>
        <v>0</v>
      </c>
      <c r="AR272" s="24" t="s">
        <v>214</v>
      </c>
      <c r="AT272" s="24" t="s">
        <v>261</v>
      </c>
      <c r="AU272" s="24" t="s">
        <v>91</v>
      </c>
      <c r="AY272" s="24" t="s">
        <v>162</v>
      </c>
      <c r="BE272" s="203">
        <f>IF(N272="základní",J272,0)</f>
        <v>0</v>
      </c>
      <c r="BF272" s="203">
        <f>IF(N272="snížená",J272,0)</f>
        <v>0</v>
      </c>
      <c r="BG272" s="203">
        <f>IF(N272="zákl. přenesená",J272,0)</f>
        <v>0</v>
      </c>
      <c r="BH272" s="203">
        <f>IF(N272="sníž. přenesená",J272,0)</f>
        <v>0</v>
      </c>
      <c r="BI272" s="203">
        <f>IF(N272="nulová",J272,0)</f>
        <v>0</v>
      </c>
      <c r="BJ272" s="24" t="s">
        <v>24</v>
      </c>
      <c r="BK272" s="203">
        <f>ROUND(I272*H272,2)</f>
        <v>0</v>
      </c>
      <c r="BL272" s="24" t="s">
        <v>185</v>
      </c>
      <c r="BM272" s="24" t="s">
        <v>615</v>
      </c>
    </row>
    <row r="273" s="1" customFormat="1" ht="16.5" customHeight="1">
      <c r="B273" s="47"/>
      <c r="C273" s="192" t="s">
        <v>618</v>
      </c>
      <c r="D273" s="192" t="s">
        <v>156</v>
      </c>
      <c r="E273" s="193" t="s">
        <v>1663</v>
      </c>
      <c r="F273" s="194" t="s">
        <v>1664</v>
      </c>
      <c r="G273" s="195" t="s">
        <v>196</v>
      </c>
      <c r="H273" s="196">
        <v>0.13600000000000001</v>
      </c>
      <c r="I273" s="197"/>
      <c r="J273" s="198">
        <f>ROUND(I273*H273,2)</f>
        <v>0</v>
      </c>
      <c r="K273" s="194" t="s">
        <v>397</v>
      </c>
      <c r="L273" s="73"/>
      <c r="M273" s="199" t="s">
        <v>37</v>
      </c>
      <c r="N273" s="200" t="s">
        <v>53</v>
      </c>
      <c r="O273" s="48"/>
      <c r="P273" s="201">
        <f>O273*H273</f>
        <v>0</v>
      </c>
      <c r="Q273" s="201">
        <v>0</v>
      </c>
      <c r="R273" s="201">
        <f>Q273*H273</f>
        <v>0</v>
      </c>
      <c r="S273" s="201">
        <v>0</v>
      </c>
      <c r="T273" s="202">
        <f>S273*H273</f>
        <v>0</v>
      </c>
      <c r="AR273" s="24" t="s">
        <v>185</v>
      </c>
      <c r="AT273" s="24" t="s">
        <v>156</v>
      </c>
      <c r="AU273" s="24" t="s">
        <v>91</v>
      </c>
      <c r="AY273" s="24" t="s">
        <v>162</v>
      </c>
      <c r="BE273" s="203">
        <f>IF(N273="základní",J273,0)</f>
        <v>0</v>
      </c>
      <c r="BF273" s="203">
        <f>IF(N273="snížená",J273,0)</f>
        <v>0</v>
      </c>
      <c r="BG273" s="203">
        <f>IF(N273="zákl. přenesená",J273,0)</f>
        <v>0</v>
      </c>
      <c r="BH273" s="203">
        <f>IF(N273="sníž. přenesená",J273,0)</f>
        <v>0</v>
      </c>
      <c r="BI273" s="203">
        <f>IF(N273="nulová",J273,0)</f>
        <v>0</v>
      </c>
      <c r="BJ273" s="24" t="s">
        <v>24</v>
      </c>
      <c r="BK273" s="203">
        <f>ROUND(I273*H273,2)</f>
        <v>0</v>
      </c>
      <c r="BL273" s="24" t="s">
        <v>185</v>
      </c>
      <c r="BM273" s="24" t="s">
        <v>621</v>
      </c>
    </row>
    <row r="274" s="10" customFormat="1" ht="29.88" customHeight="1">
      <c r="B274" s="232"/>
      <c r="C274" s="233"/>
      <c r="D274" s="234" t="s">
        <v>81</v>
      </c>
      <c r="E274" s="246" t="s">
        <v>882</v>
      </c>
      <c r="F274" s="246" t="s">
        <v>883</v>
      </c>
      <c r="G274" s="233"/>
      <c r="H274" s="233"/>
      <c r="I274" s="236"/>
      <c r="J274" s="247">
        <f>BK274</f>
        <v>0</v>
      </c>
      <c r="K274" s="233"/>
      <c r="L274" s="238"/>
      <c r="M274" s="239"/>
      <c r="N274" s="240"/>
      <c r="O274" s="240"/>
      <c r="P274" s="241">
        <f>SUM(P275:P283)</f>
        <v>0</v>
      </c>
      <c r="Q274" s="240"/>
      <c r="R274" s="241">
        <f>SUM(R275:R283)</f>
        <v>0</v>
      </c>
      <c r="S274" s="240"/>
      <c r="T274" s="242">
        <f>SUM(T275:T283)</f>
        <v>0</v>
      </c>
      <c r="AR274" s="243" t="s">
        <v>91</v>
      </c>
      <c r="AT274" s="244" t="s">
        <v>81</v>
      </c>
      <c r="AU274" s="244" t="s">
        <v>24</v>
      </c>
      <c r="AY274" s="243" t="s">
        <v>162</v>
      </c>
      <c r="BK274" s="245">
        <f>SUM(BK275:BK283)</f>
        <v>0</v>
      </c>
    </row>
    <row r="275" s="1" customFormat="1" ht="16.5" customHeight="1">
      <c r="B275" s="47"/>
      <c r="C275" s="192" t="s">
        <v>267</v>
      </c>
      <c r="D275" s="192" t="s">
        <v>156</v>
      </c>
      <c r="E275" s="193" t="s">
        <v>1741</v>
      </c>
      <c r="F275" s="194" t="s">
        <v>1742</v>
      </c>
      <c r="G275" s="195" t="s">
        <v>207</v>
      </c>
      <c r="H275" s="196">
        <v>5</v>
      </c>
      <c r="I275" s="197"/>
      <c r="J275" s="198">
        <f>ROUND(I275*H275,2)</f>
        <v>0</v>
      </c>
      <c r="K275" s="194" t="s">
        <v>397</v>
      </c>
      <c r="L275" s="73"/>
      <c r="M275" s="199" t="s">
        <v>37</v>
      </c>
      <c r="N275" s="200" t="s">
        <v>53</v>
      </c>
      <c r="O275" s="48"/>
      <c r="P275" s="201">
        <f>O275*H275</f>
        <v>0</v>
      </c>
      <c r="Q275" s="201">
        <v>0</v>
      </c>
      <c r="R275" s="201">
        <f>Q275*H275</f>
        <v>0</v>
      </c>
      <c r="S275" s="201">
        <v>0</v>
      </c>
      <c r="T275" s="202">
        <f>S275*H275</f>
        <v>0</v>
      </c>
      <c r="AR275" s="24" t="s">
        <v>185</v>
      </c>
      <c r="AT275" s="24" t="s">
        <v>156</v>
      </c>
      <c r="AU275" s="24" t="s">
        <v>91</v>
      </c>
      <c r="AY275" s="24" t="s">
        <v>162</v>
      </c>
      <c r="BE275" s="203">
        <f>IF(N275="základní",J275,0)</f>
        <v>0</v>
      </c>
      <c r="BF275" s="203">
        <f>IF(N275="snížená",J275,0)</f>
        <v>0</v>
      </c>
      <c r="BG275" s="203">
        <f>IF(N275="zákl. přenesená",J275,0)</f>
        <v>0</v>
      </c>
      <c r="BH275" s="203">
        <f>IF(N275="sníž. přenesená",J275,0)</f>
        <v>0</v>
      </c>
      <c r="BI275" s="203">
        <f>IF(N275="nulová",J275,0)</f>
        <v>0</v>
      </c>
      <c r="BJ275" s="24" t="s">
        <v>24</v>
      </c>
      <c r="BK275" s="203">
        <f>ROUND(I275*H275,2)</f>
        <v>0</v>
      </c>
      <c r="BL275" s="24" t="s">
        <v>185</v>
      </c>
      <c r="BM275" s="24" t="s">
        <v>625</v>
      </c>
    </row>
    <row r="276" s="1" customFormat="1" ht="25.5" customHeight="1">
      <c r="B276" s="47"/>
      <c r="C276" s="192" t="s">
        <v>627</v>
      </c>
      <c r="D276" s="192" t="s">
        <v>156</v>
      </c>
      <c r="E276" s="193" t="s">
        <v>1743</v>
      </c>
      <c r="F276" s="194" t="s">
        <v>1744</v>
      </c>
      <c r="G276" s="195" t="s">
        <v>207</v>
      </c>
      <c r="H276" s="196">
        <v>12</v>
      </c>
      <c r="I276" s="197"/>
      <c r="J276" s="198">
        <f>ROUND(I276*H276,2)</f>
        <v>0</v>
      </c>
      <c r="K276" s="194" t="s">
        <v>397</v>
      </c>
      <c r="L276" s="73"/>
      <c r="M276" s="199" t="s">
        <v>37</v>
      </c>
      <c r="N276" s="200" t="s">
        <v>53</v>
      </c>
      <c r="O276" s="48"/>
      <c r="P276" s="201">
        <f>O276*H276</f>
        <v>0</v>
      </c>
      <c r="Q276" s="201">
        <v>0</v>
      </c>
      <c r="R276" s="201">
        <f>Q276*H276</f>
        <v>0</v>
      </c>
      <c r="S276" s="201">
        <v>0</v>
      </c>
      <c r="T276" s="202">
        <f>S276*H276</f>
        <v>0</v>
      </c>
      <c r="AR276" s="24" t="s">
        <v>185</v>
      </c>
      <c r="AT276" s="24" t="s">
        <v>156</v>
      </c>
      <c r="AU276" s="24" t="s">
        <v>91</v>
      </c>
      <c r="AY276" s="24" t="s">
        <v>162</v>
      </c>
      <c r="BE276" s="203">
        <f>IF(N276="základní",J276,0)</f>
        <v>0</v>
      </c>
      <c r="BF276" s="203">
        <f>IF(N276="snížená",J276,0)</f>
        <v>0</v>
      </c>
      <c r="BG276" s="203">
        <f>IF(N276="zákl. přenesená",J276,0)</f>
        <v>0</v>
      </c>
      <c r="BH276" s="203">
        <f>IF(N276="sníž. přenesená",J276,0)</f>
        <v>0</v>
      </c>
      <c r="BI276" s="203">
        <f>IF(N276="nulová",J276,0)</f>
        <v>0</v>
      </c>
      <c r="BJ276" s="24" t="s">
        <v>24</v>
      </c>
      <c r="BK276" s="203">
        <f>ROUND(I276*H276,2)</f>
        <v>0</v>
      </c>
      <c r="BL276" s="24" t="s">
        <v>185</v>
      </c>
      <c r="BM276" s="24" t="s">
        <v>630</v>
      </c>
    </row>
    <row r="277" s="1" customFormat="1" ht="25.5" customHeight="1">
      <c r="B277" s="47"/>
      <c r="C277" s="192" t="s">
        <v>271</v>
      </c>
      <c r="D277" s="192" t="s">
        <v>156</v>
      </c>
      <c r="E277" s="193" t="s">
        <v>1745</v>
      </c>
      <c r="F277" s="194" t="s">
        <v>1746</v>
      </c>
      <c r="G277" s="195" t="s">
        <v>207</v>
      </c>
      <c r="H277" s="196">
        <v>3</v>
      </c>
      <c r="I277" s="197"/>
      <c r="J277" s="198">
        <f>ROUND(I277*H277,2)</f>
        <v>0</v>
      </c>
      <c r="K277" s="194" t="s">
        <v>397</v>
      </c>
      <c r="L277" s="73"/>
      <c r="M277" s="199" t="s">
        <v>37</v>
      </c>
      <c r="N277" s="200" t="s">
        <v>53</v>
      </c>
      <c r="O277" s="48"/>
      <c r="P277" s="201">
        <f>O277*H277</f>
        <v>0</v>
      </c>
      <c r="Q277" s="201">
        <v>0</v>
      </c>
      <c r="R277" s="201">
        <f>Q277*H277</f>
        <v>0</v>
      </c>
      <c r="S277" s="201">
        <v>0</v>
      </c>
      <c r="T277" s="202">
        <f>S277*H277</f>
        <v>0</v>
      </c>
      <c r="AR277" s="24" t="s">
        <v>185</v>
      </c>
      <c r="AT277" s="24" t="s">
        <v>156</v>
      </c>
      <c r="AU277" s="24" t="s">
        <v>91</v>
      </c>
      <c r="AY277" s="24" t="s">
        <v>162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24</v>
      </c>
      <c r="BK277" s="203">
        <f>ROUND(I277*H277,2)</f>
        <v>0</v>
      </c>
      <c r="BL277" s="24" t="s">
        <v>185</v>
      </c>
      <c r="BM277" s="24" t="s">
        <v>635</v>
      </c>
    </row>
    <row r="278" s="11" customFormat="1">
      <c r="B278" s="248"/>
      <c r="C278" s="249"/>
      <c r="D278" s="250" t="s">
        <v>398</v>
      </c>
      <c r="E278" s="251" t="s">
        <v>37</v>
      </c>
      <c r="F278" s="252" t="s">
        <v>1747</v>
      </c>
      <c r="G278" s="249"/>
      <c r="H278" s="253">
        <v>3</v>
      </c>
      <c r="I278" s="254"/>
      <c r="J278" s="249"/>
      <c r="K278" s="249"/>
      <c r="L278" s="255"/>
      <c r="M278" s="256"/>
      <c r="N278" s="257"/>
      <c r="O278" s="257"/>
      <c r="P278" s="257"/>
      <c r="Q278" s="257"/>
      <c r="R278" s="257"/>
      <c r="S278" s="257"/>
      <c r="T278" s="258"/>
      <c r="AT278" s="259" t="s">
        <v>398</v>
      </c>
      <c r="AU278" s="259" t="s">
        <v>91</v>
      </c>
      <c r="AV278" s="11" t="s">
        <v>91</v>
      </c>
      <c r="AW278" s="11" t="s">
        <v>45</v>
      </c>
      <c r="AX278" s="11" t="s">
        <v>82</v>
      </c>
      <c r="AY278" s="259" t="s">
        <v>162</v>
      </c>
    </row>
    <row r="279" s="12" customFormat="1">
      <c r="B279" s="260"/>
      <c r="C279" s="261"/>
      <c r="D279" s="250" t="s">
        <v>398</v>
      </c>
      <c r="E279" s="262" t="s">
        <v>37</v>
      </c>
      <c r="F279" s="263" t="s">
        <v>401</v>
      </c>
      <c r="G279" s="261"/>
      <c r="H279" s="264">
        <v>3</v>
      </c>
      <c r="I279" s="265"/>
      <c r="J279" s="261"/>
      <c r="K279" s="261"/>
      <c r="L279" s="266"/>
      <c r="M279" s="267"/>
      <c r="N279" s="268"/>
      <c r="O279" s="268"/>
      <c r="P279" s="268"/>
      <c r="Q279" s="268"/>
      <c r="R279" s="268"/>
      <c r="S279" s="268"/>
      <c r="T279" s="269"/>
      <c r="AT279" s="270" t="s">
        <v>398</v>
      </c>
      <c r="AU279" s="270" t="s">
        <v>91</v>
      </c>
      <c r="AV279" s="12" t="s">
        <v>161</v>
      </c>
      <c r="AW279" s="12" t="s">
        <v>45</v>
      </c>
      <c r="AX279" s="12" t="s">
        <v>24</v>
      </c>
      <c r="AY279" s="270" t="s">
        <v>162</v>
      </c>
    </row>
    <row r="280" s="1" customFormat="1" ht="25.5" customHeight="1">
      <c r="B280" s="47"/>
      <c r="C280" s="192" t="s">
        <v>637</v>
      </c>
      <c r="D280" s="192" t="s">
        <v>156</v>
      </c>
      <c r="E280" s="193" t="s">
        <v>1748</v>
      </c>
      <c r="F280" s="194" t="s">
        <v>1749</v>
      </c>
      <c r="G280" s="195" t="s">
        <v>207</v>
      </c>
      <c r="H280" s="196">
        <v>3</v>
      </c>
      <c r="I280" s="197"/>
      <c r="J280" s="198">
        <f>ROUND(I280*H280,2)</f>
        <v>0</v>
      </c>
      <c r="K280" s="194" t="s">
        <v>397</v>
      </c>
      <c r="L280" s="73"/>
      <c r="M280" s="199" t="s">
        <v>37</v>
      </c>
      <c r="N280" s="200" t="s">
        <v>53</v>
      </c>
      <c r="O280" s="48"/>
      <c r="P280" s="201">
        <f>O280*H280</f>
        <v>0</v>
      </c>
      <c r="Q280" s="201">
        <v>0</v>
      </c>
      <c r="R280" s="201">
        <f>Q280*H280</f>
        <v>0</v>
      </c>
      <c r="S280" s="201">
        <v>0</v>
      </c>
      <c r="T280" s="202">
        <f>S280*H280</f>
        <v>0</v>
      </c>
      <c r="AR280" s="24" t="s">
        <v>185</v>
      </c>
      <c r="AT280" s="24" t="s">
        <v>156</v>
      </c>
      <c r="AU280" s="24" t="s">
        <v>91</v>
      </c>
      <c r="AY280" s="24" t="s">
        <v>162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24</v>
      </c>
      <c r="BK280" s="203">
        <f>ROUND(I280*H280,2)</f>
        <v>0</v>
      </c>
      <c r="BL280" s="24" t="s">
        <v>185</v>
      </c>
      <c r="BM280" s="24" t="s">
        <v>640</v>
      </c>
    </row>
    <row r="281" s="1" customFormat="1" ht="16.5" customHeight="1">
      <c r="B281" s="47"/>
      <c r="C281" s="192" t="s">
        <v>531</v>
      </c>
      <c r="D281" s="192" t="s">
        <v>156</v>
      </c>
      <c r="E281" s="193" t="s">
        <v>1750</v>
      </c>
      <c r="F281" s="194" t="s">
        <v>1751</v>
      </c>
      <c r="G281" s="195" t="s">
        <v>207</v>
      </c>
      <c r="H281" s="196">
        <v>5</v>
      </c>
      <c r="I281" s="197"/>
      <c r="J281" s="198">
        <f>ROUND(I281*H281,2)</f>
        <v>0</v>
      </c>
      <c r="K281" s="194" t="s">
        <v>397</v>
      </c>
      <c r="L281" s="73"/>
      <c r="M281" s="199" t="s">
        <v>37</v>
      </c>
      <c r="N281" s="200" t="s">
        <v>53</v>
      </c>
      <c r="O281" s="48"/>
      <c r="P281" s="201">
        <f>O281*H281</f>
        <v>0</v>
      </c>
      <c r="Q281" s="201">
        <v>0</v>
      </c>
      <c r="R281" s="201">
        <f>Q281*H281</f>
        <v>0</v>
      </c>
      <c r="S281" s="201">
        <v>0</v>
      </c>
      <c r="T281" s="202">
        <f>S281*H281</f>
        <v>0</v>
      </c>
      <c r="AR281" s="24" t="s">
        <v>185</v>
      </c>
      <c r="AT281" s="24" t="s">
        <v>156</v>
      </c>
      <c r="AU281" s="24" t="s">
        <v>91</v>
      </c>
      <c r="AY281" s="24" t="s">
        <v>162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24</v>
      </c>
      <c r="BK281" s="203">
        <f>ROUND(I281*H281,2)</f>
        <v>0</v>
      </c>
      <c r="BL281" s="24" t="s">
        <v>185</v>
      </c>
      <c r="BM281" s="24" t="s">
        <v>644</v>
      </c>
    </row>
    <row r="282" s="1" customFormat="1" ht="25.5" customHeight="1">
      <c r="B282" s="47"/>
      <c r="C282" s="192" t="s">
        <v>646</v>
      </c>
      <c r="D282" s="192" t="s">
        <v>156</v>
      </c>
      <c r="E282" s="193" t="s">
        <v>1752</v>
      </c>
      <c r="F282" s="194" t="s">
        <v>1753</v>
      </c>
      <c r="G282" s="195" t="s">
        <v>207</v>
      </c>
      <c r="H282" s="196">
        <v>2.5</v>
      </c>
      <c r="I282" s="197"/>
      <c r="J282" s="198">
        <f>ROUND(I282*H282,2)</f>
        <v>0</v>
      </c>
      <c r="K282" s="194" t="s">
        <v>397</v>
      </c>
      <c r="L282" s="73"/>
      <c r="M282" s="199" t="s">
        <v>37</v>
      </c>
      <c r="N282" s="200" t="s">
        <v>53</v>
      </c>
      <c r="O282" s="48"/>
      <c r="P282" s="201">
        <f>O282*H282</f>
        <v>0</v>
      </c>
      <c r="Q282" s="201">
        <v>0</v>
      </c>
      <c r="R282" s="201">
        <f>Q282*H282</f>
        <v>0</v>
      </c>
      <c r="S282" s="201">
        <v>0</v>
      </c>
      <c r="T282" s="202">
        <f>S282*H282</f>
        <v>0</v>
      </c>
      <c r="AR282" s="24" t="s">
        <v>185</v>
      </c>
      <c r="AT282" s="24" t="s">
        <v>156</v>
      </c>
      <c r="AU282" s="24" t="s">
        <v>91</v>
      </c>
      <c r="AY282" s="24" t="s">
        <v>162</v>
      </c>
      <c r="BE282" s="203">
        <f>IF(N282="základní",J282,0)</f>
        <v>0</v>
      </c>
      <c r="BF282" s="203">
        <f>IF(N282="snížená",J282,0)</f>
        <v>0</v>
      </c>
      <c r="BG282" s="203">
        <f>IF(N282="zákl. přenesená",J282,0)</f>
        <v>0</v>
      </c>
      <c r="BH282" s="203">
        <f>IF(N282="sníž. přenesená",J282,0)</f>
        <v>0</v>
      </c>
      <c r="BI282" s="203">
        <f>IF(N282="nulová",J282,0)</f>
        <v>0</v>
      </c>
      <c r="BJ282" s="24" t="s">
        <v>24</v>
      </c>
      <c r="BK282" s="203">
        <f>ROUND(I282*H282,2)</f>
        <v>0</v>
      </c>
      <c r="BL282" s="24" t="s">
        <v>185</v>
      </c>
      <c r="BM282" s="24" t="s">
        <v>649</v>
      </c>
    </row>
    <row r="283" s="1" customFormat="1" ht="16.5" customHeight="1">
      <c r="B283" s="47"/>
      <c r="C283" s="192" t="s">
        <v>278</v>
      </c>
      <c r="D283" s="192" t="s">
        <v>156</v>
      </c>
      <c r="E283" s="193" t="s">
        <v>1754</v>
      </c>
      <c r="F283" s="194" t="s">
        <v>1755</v>
      </c>
      <c r="G283" s="195" t="s">
        <v>196</v>
      </c>
      <c r="H283" s="196">
        <v>0.095000000000000001</v>
      </c>
      <c r="I283" s="197"/>
      <c r="J283" s="198">
        <f>ROUND(I283*H283,2)</f>
        <v>0</v>
      </c>
      <c r="K283" s="194" t="s">
        <v>397</v>
      </c>
      <c r="L283" s="73"/>
      <c r="M283" s="199" t="s">
        <v>37</v>
      </c>
      <c r="N283" s="200" t="s">
        <v>53</v>
      </c>
      <c r="O283" s="48"/>
      <c r="P283" s="201">
        <f>O283*H283</f>
        <v>0</v>
      </c>
      <c r="Q283" s="201">
        <v>0</v>
      </c>
      <c r="R283" s="201">
        <f>Q283*H283</f>
        <v>0</v>
      </c>
      <c r="S283" s="201">
        <v>0</v>
      </c>
      <c r="T283" s="202">
        <f>S283*H283</f>
        <v>0</v>
      </c>
      <c r="AR283" s="24" t="s">
        <v>185</v>
      </c>
      <c r="AT283" s="24" t="s">
        <v>156</v>
      </c>
      <c r="AU283" s="24" t="s">
        <v>91</v>
      </c>
      <c r="AY283" s="24" t="s">
        <v>162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24</v>
      </c>
      <c r="BK283" s="203">
        <f>ROUND(I283*H283,2)</f>
        <v>0</v>
      </c>
      <c r="BL283" s="24" t="s">
        <v>185</v>
      </c>
      <c r="BM283" s="24" t="s">
        <v>653</v>
      </c>
    </row>
    <row r="284" s="10" customFormat="1" ht="29.88" customHeight="1">
      <c r="B284" s="232"/>
      <c r="C284" s="233"/>
      <c r="D284" s="234" t="s">
        <v>81</v>
      </c>
      <c r="E284" s="246" t="s">
        <v>1195</v>
      </c>
      <c r="F284" s="246" t="s">
        <v>1196</v>
      </c>
      <c r="G284" s="233"/>
      <c r="H284" s="233"/>
      <c r="I284" s="236"/>
      <c r="J284" s="247">
        <f>BK284</f>
        <v>0</v>
      </c>
      <c r="K284" s="233"/>
      <c r="L284" s="238"/>
      <c r="M284" s="239"/>
      <c r="N284" s="240"/>
      <c r="O284" s="240"/>
      <c r="P284" s="241">
        <f>SUM(P285:P290)</f>
        <v>0</v>
      </c>
      <c r="Q284" s="240"/>
      <c r="R284" s="241">
        <f>SUM(R285:R290)</f>
        <v>0</v>
      </c>
      <c r="S284" s="240"/>
      <c r="T284" s="242">
        <f>SUM(T285:T290)</f>
        <v>0</v>
      </c>
      <c r="AR284" s="243" t="s">
        <v>91</v>
      </c>
      <c r="AT284" s="244" t="s">
        <v>81</v>
      </c>
      <c r="AU284" s="244" t="s">
        <v>24</v>
      </c>
      <c r="AY284" s="243" t="s">
        <v>162</v>
      </c>
      <c r="BK284" s="245">
        <f>SUM(BK285:BK290)</f>
        <v>0</v>
      </c>
    </row>
    <row r="285" s="1" customFormat="1" ht="25.5" customHeight="1">
      <c r="B285" s="47"/>
      <c r="C285" s="192" t="s">
        <v>655</v>
      </c>
      <c r="D285" s="192" t="s">
        <v>156</v>
      </c>
      <c r="E285" s="193" t="s">
        <v>1211</v>
      </c>
      <c r="F285" s="194" t="s">
        <v>1212</v>
      </c>
      <c r="G285" s="195" t="s">
        <v>159</v>
      </c>
      <c r="H285" s="196">
        <v>4.7599999999999998</v>
      </c>
      <c r="I285" s="197"/>
      <c r="J285" s="198">
        <f>ROUND(I285*H285,2)</f>
        <v>0</v>
      </c>
      <c r="K285" s="194" t="s">
        <v>397</v>
      </c>
      <c r="L285" s="73"/>
      <c r="M285" s="199" t="s">
        <v>37</v>
      </c>
      <c r="N285" s="200" t="s">
        <v>53</v>
      </c>
      <c r="O285" s="48"/>
      <c r="P285" s="201">
        <f>O285*H285</f>
        <v>0</v>
      </c>
      <c r="Q285" s="201">
        <v>0</v>
      </c>
      <c r="R285" s="201">
        <f>Q285*H285</f>
        <v>0</v>
      </c>
      <c r="S285" s="201">
        <v>0</v>
      </c>
      <c r="T285" s="202">
        <f>S285*H285</f>
        <v>0</v>
      </c>
      <c r="AR285" s="24" t="s">
        <v>185</v>
      </c>
      <c r="AT285" s="24" t="s">
        <v>156</v>
      </c>
      <c r="AU285" s="24" t="s">
        <v>91</v>
      </c>
      <c r="AY285" s="24" t="s">
        <v>162</v>
      </c>
      <c r="BE285" s="203">
        <f>IF(N285="základní",J285,0)</f>
        <v>0</v>
      </c>
      <c r="BF285" s="203">
        <f>IF(N285="snížená",J285,0)</f>
        <v>0</v>
      </c>
      <c r="BG285" s="203">
        <f>IF(N285="zákl. přenesená",J285,0)</f>
        <v>0</v>
      </c>
      <c r="BH285" s="203">
        <f>IF(N285="sníž. přenesená",J285,0)</f>
        <v>0</v>
      </c>
      <c r="BI285" s="203">
        <f>IF(N285="nulová",J285,0)</f>
        <v>0</v>
      </c>
      <c r="BJ285" s="24" t="s">
        <v>24</v>
      </c>
      <c r="BK285" s="203">
        <f>ROUND(I285*H285,2)</f>
        <v>0</v>
      </c>
      <c r="BL285" s="24" t="s">
        <v>185</v>
      </c>
      <c r="BM285" s="24" t="s">
        <v>658</v>
      </c>
    </row>
    <row r="286" s="11" customFormat="1">
      <c r="B286" s="248"/>
      <c r="C286" s="249"/>
      <c r="D286" s="250" t="s">
        <v>398</v>
      </c>
      <c r="E286" s="251" t="s">
        <v>37</v>
      </c>
      <c r="F286" s="252" t="s">
        <v>1672</v>
      </c>
      <c r="G286" s="249"/>
      <c r="H286" s="253">
        <v>4.4199999999999999</v>
      </c>
      <c r="I286" s="254"/>
      <c r="J286" s="249"/>
      <c r="K286" s="249"/>
      <c r="L286" s="255"/>
      <c r="M286" s="256"/>
      <c r="N286" s="257"/>
      <c r="O286" s="257"/>
      <c r="P286" s="257"/>
      <c r="Q286" s="257"/>
      <c r="R286" s="257"/>
      <c r="S286" s="257"/>
      <c r="T286" s="258"/>
      <c r="AT286" s="259" t="s">
        <v>398</v>
      </c>
      <c r="AU286" s="259" t="s">
        <v>91</v>
      </c>
      <c r="AV286" s="11" t="s">
        <v>91</v>
      </c>
      <c r="AW286" s="11" t="s">
        <v>45</v>
      </c>
      <c r="AX286" s="11" t="s">
        <v>82</v>
      </c>
      <c r="AY286" s="259" t="s">
        <v>162</v>
      </c>
    </row>
    <row r="287" s="11" customFormat="1">
      <c r="B287" s="248"/>
      <c r="C287" s="249"/>
      <c r="D287" s="250" t="s">
        <v>398</v>
      </c>
      <c r="E287" s="251" t="s">
        <v>37</v>
      </c>
      <c r="F287" s="252" t="s">
        <v>1673</v>
      </c>
      <c r="G287" s="249"/>
      <c r="H287" s="253">
        <v>0.34000000000000002</v>
      </c>
      <c r="I287" s="254"/>
      <c r="J287" s="249"/>
      <c r="K287" s="249"/>
      <c r="L287" s="255"/>
      <c r="M287" s="256"/>
      <c r="N287" s="257"/>
      <c r="O287" s="257"/>
      <c r="P287" s="257"/>
      <c r="Q287" s="257"/>
      <c r="R287" s="257"/>
      <c r="S287" s="257"/>
      <c r="T287" s="258"/>
      <c r="AT287" s="259" t="s">
        <v>398</v>
      </c>
      <c r="AU287" s="259" t="s">
        <v>91</v>
      </c>
      <c r="AV287" s="11" t="s">
        <v>91</v>
      </c>
      <c r="AW287" s="11" t="s">
        <v>45</v>
      </c>
      <c r="AX287" s="11" t="s">
        <v>82</v>
      </c>
      <c r="AY287" s="259" t="s">
        <v>162</v>
      </c>
    </row>
    <row r="288" s="12" customFormat="1">
      <c r="B288" s="260"/>
      <c r="C288" s="261"/>
      <c r="D288" s="250" t="s">
        <v>398</v>
      </c>
      <c r="E288" s="262" t="s">
        <v>37</v>
      </c>
      <c r="F288" s="263" t="s">
        <v>401</v>
      </c>
      <c r="G288" s="261"/>
      <c r="H288" s="264">
        <v>4.7599999999999998</v>
      </c>
      <c r="I288" s="265"/>
      <c r="J288" s="261"/>
      <c r="K288" s="261"/>
      <c r="L288" s="266"/>
      <c r="M288" s="267"/>
      <c r="N288" s="268"/>
      <c r="O288" s="268"/>
      <c r="P288" s="268"/>
      <c r="Q288" s="268"/>
      <c r="R288" s="268"/>
      <c r="S288" s="268"/>
      <c r="T288" s="269"/>
      <c r="AT288" s="270" t="s">
        <v>398</v>
      </c>
      <c r="AU288" s="270" t="s">
        <v>91</v>
      </c>
      <c r="AV288" s="12" t="s">
        <v>161</v>
      </c>
      <c r="AW288" s="12" t="s">
        <v>45</v>
      </c>
      <c r="AX288" s="12" t="s">
        <v>24</v>
      </c>
      <c r="AY288" s="270" t="s">
        <v>162</v>
      </c>
    </row>
    <row r="289" s="1" customFormat="1" ht="16.5" customHeight="1">
      <c r="B289" s="47"/>
      <c r="C289" s="204" t="s">
        <v>281</v>
      </c>
      <c r="D289" s="204" t="s">
        <v>261</v>
      </c>
      <c r="E289" s="205" t="s">
        <v>1216</v>
      </c>
      <c r="F289" s="206" t="s">
        <v>1217</v>
      </c>
      <c r="G289" s="207" t="s">
        <v>159</v>
      </c>
      <c r="H289" s="208">
        <v>5.2359999999999998</v>
      </c>
      <c r="I289" s="209"/>
      <c r="J289" s="210">
        <f>ROUND(I289*H289,2)</f>
        <v>0</v>
      </c>
      <c r="K289" s="206" t="s">
        <v>397</v>
      </c>
      <c r="L289" s="211"/>
      <c r="M289" s="212" t="s">
        <v>37</v>
      </c>
      <c r="N289" s="213" t="s">
        <v>53</v>
      </c>
      <c r="O289" s="48"/>
      <c r="P289" s="201">
        <f>O289*H289</f>
        <v>0</v>
      </c>
      <c r="Q289" s="201">
        <v>0</v>
      </c>
      <c r="R289" s="201">
        <f>Q289*H289</f>
        <v>0</v>
      </c>
      <c r="S289" s="201">
        <v>0</v>
      </c>
      <c r="T289" s="202">
        <f>S289*H289</f>
        <v>0</v>
      </c>
      <c r="AR289" s="24" t="s">
        <v>214</v>
      </c>
      <c r="AT289" s="24" t="s">
        <v>261</v>
      </c>
      <c r="AU289" s="24" t="s">
        <v>91</v>
      </c>
      <c r="AY289" s="24" t="s">
        <v>162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24</v>
      </c>
      <c r="BK289" s="203">
        <f>ROUND(I289*H289,2)</f>
        <v>0</v>
      </c>
      <c r="BL289" s="24" t="s">
        <v>185</v>
      </c>
      <c r="BM289" s="24" t="s">
        <v>662</v>
      </c>
    </row>
    <row r="290" s="1" customFormat="1" ht="16.5" customHeight="1">
      <c r="B290" s="47"/>
      <c r="C290" s="192" t="s">
        <v>664</v>
      </c>
      <c r="D290" s="192" t="s">
        <v>156</v>
      </c>
      <c r="E290" s="193" t="s">
        <v>1220</v>
      </c>
      <c r="F290" s="194" t="s">
        <v>1221</v>
      </c>
      <c r="G290" s="195" t="s">
        <v>196</v>
      </c>
      <c r="H290" s="196">
        <v>0.035999999999999997</v>
      </c>
      <c r="I290" s="197"/>
      <c r="J290" s="198">
        <f>ROUND(I290*H290,2)</f>
        <v>0</v>
      </c>
      <c r="K290" s="194" t="s">
        <v>397</v>
      </c>
      <c r="L290" s="73"/>
      <c r="M290" s="199" t="s">
        <v>37</v>
      </c>
      <c r="N290" s="200" t="s">
        <v>53</v>
      </c>
      <c r="O290" s="48"/>
      <c r="P290" s="201">
        <f>O290*H290</f>
        <v>0</v>
      </c>
      <c r="Q290" s="201">
        <v>0</v>
      </c>
      <c r="R290" s="201">
        <f>Q290*H290</f>
        <v>0</v>
      </c>
      <c r="S290" s="201">
        <v>0</v>
      </c>
      <c r="T290" s="202">
        <f>S290*H290</f>
        <v>0</v>
      </c>
      <c r="AR290" s="24" t="s">
        <v>185</v>
      </c>
      <c r="AT290" s="24" t="s">
        <v>156</v>
      </c>
      <c r="AU290" s="24" t="s">
        <v>91</v>
      </c>
      <c r="AY290" s="24" t="s">
        <v>162</v>
      </c>
      <c r="BE290" s="203">
        <f>IF(N290="základní",J290,0)</f>
        <v>0</v>
      </c>
      <c r="BF290" s="203">
        <f>IF(N290="snížená",J290,0)</f>
        <v>0</v>
      </c>
      <c r="BG290" s="203">
        <f>IF(N290="zákl. přenesená",J290,0)</f>
        <v>0</v>
      </c>
      <c r="BH290" s="203">
        <f>IF(N290="sníž. přenesená",J290,0)</f>
        <v>0</v>
      </c>
      <c r="BI290" s="203">
        <f>IF(N290="nulová",J290,0)</f>
        <v>0</v>
      </c>
      <c r="BJ290" s="24" t="s">
        <v>24</v>
      </c>
      <c r="BK290" s="203">
        <f>ROUND(I290*H290,2)</f>
        <v>0</v>
      </c>
      <c r="BL290" s="24" t="s">
        <v>185</v>
      </c>
      <c r="BM290" s="24" t="s">
        <v>667</v>
      </c>
    </row>
    <row r="291" s="10" customFormat="1" ht="29.88" customHeight="1">
      <c r="B291" s="232"/>
      <c r="C291" s="233"/>
      <c r="D291" s="234" t="s">
        <v>81</v>
      </c>
      <c r="E291" s="246" t="s">
        <v>1223</v>
      </c>
      <c r="F291" s="246" t="s">
        <v>1224</v>
      </c>
      <c r="G291" s="233"/>
      <c r="H291" s="233"/>
      <c r="I291" s="236"/>
      <c r="J291" s="247">
        <f>BK291</f>
        <v>0</v>
      </c>
      <c r="K291" s="233"/>
      <c r="L291" s="238"/>
      <c r="M291" s="239"/>
      <c r="N291" s="240"/>
      <c r="O291" s="240"/>
      <c r="P291" s="241">
        <f>SUM(P292:P296)</f>
        <v>0</v>
      </c>
      <c r="Q291" s="240"/>
      <c r="R291" s="241">
        <f>SUM(R292:R296)</f>
        <v>0</v>
      </c>
      <c r="S291" s="240"/>
      <c r="T291" s="242">
        <f>SUM(T292:T296)</f>
        <v>0</v>
      </c>
      <c r="AR291" s="243" t="s">
        <v>91</v>
      </c>
      <c r="AT291" s="244" t="s">
        <v>81</v>
      </c>
      <c r="AU291" s="244" t="s">
        <v>24</v>
      </c>
      <c r="AY291" s="243" t="s">
        <v>162</v>
      </c>
      <c r="BK291" s="245">
        <f>SUM(BK292:BK296)</f>
        <v>0</v>
      </c>
    </row>
    <row r="292" s="1" customFormat="1" ht="16.5" customHeight="1">
      <c r="B292" s="47"/>
      <c r="C292" s="192" t="s">
        <v>285</v>
      </c>
      <c r="D292" s="192" t="s">
        <v>156</v>
      </c>
      <c r="E292" s="193" t="s">
        <v>1231</v>
      </c>
      <c r="F292" s="194" t="s">
        <v>1232</v>
      </c>
      <c r="G292" s="195" t="s">
        <v>159</v>
      </c>
      <c r="H292" s="196">
        <v>6.2999999999999998</v>
      </c>
      <c r="I292" s="197"/>
      <c r="J292" s="198">
        <f>ROUND(I292*H292,2)</f>
        <v>0</v>
      </c>
      <c r="K292" s="194" t="s">
        <v>397</v>
      </c>
      <c r="L292" s="73"/>
      <c r="M292" s="199" t="s">
        <v>37</v>
      </c>
      <c r="N292" s="200" t="s">
        <v>53</v>
      </c>
      <c r="O292" s="48"/>
      <c r="P292" s="201">
        <f>O292*H292</f>
        <v>0</v>
      </c>
      <c r="Q292" s="201">
        <v>0</v>
      </c>
      <c r="R292" s="201">
        <f>Q292*H292</f>
        <v>0</v>
      </c>
      <c r="S292" s="201">
        <v>0</v>
      </c>
      <c r="T292" s="202">
        <f>S292*H292</f>
        <v>0</v>
      </c>
      <c r="AR292" s="24" t="s">
        <v>185</v>
      </c>
      <c r="AT292" s="24" t="s">
        <v>156</v>
      </c>
      <c r="AU292" s="24" t="s">
        <v>91</v>
      </c>
      <c r="AY292" s="24" t="s">
        <v>162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24</v>
      </c>
      <c r="BK292" s="203">
        <f>ROUND(I292*H292,2)</f>
        <v>0</v>
      </c>
      <c r="BL292" s="24" t="s">
        <v>185</v>
      </c>
      <c r="BM292" s="24" t="s">
        <v>670</v>
      </c>
    </row>
    <row r="293" s="11" customFormat="1">
      <c r="B293" s="248"/>
      <c r="C293" s="249"/>
      <c r="D293" s="250" t="s">
        <v>398</v>
      </c>
      <c r="E293" s="251" t="s">
        <v>37</v>
      </c>
      <c r="F293" s="252" t="s">
        <v>1756</v>
      </c>
      <c r="G293" s="249"/>
      <c r="H293" s="253">
        <v>6.2999999999999998</v>
      </c>
      <c r="I293" s="254"/>
      <c r="J293" s="249"/>
      <c r="K293" s="249"/>
      <c r="L293" s="255"/>
      <c r="M293" s="256"/>
      <c r="N293" s="257"/>
      <c r="O293" s="257"/>
      <c r="P293" s="257"/>
      <c r="Q293" s="257"/>
      <c r="R293" s="257"/>
      <c r="S293" s="257"/>
      <c r="T293" s="258"/>
      <c r="AT293" s="259" t="s">
        <v>398</v>
      </c>
      <c r="AU293" s="259" t="s">
        <v>91</v>
      </c>
      <c r="AV293" s="11" t="s">
        <v>91</v>
      </c>
      <c r="AW293" s="11" t="s">
        <v>45</v>
      </c>
      <c r="AX293" s="11" t="s">
        <v>82</v>
      </c>
      <c r="AY293" s="259" t="s">
        <v>162</v>
      </c>
    </row>
    <row r="294" s="12" customFormat="1">
      <c r="B294" s="260"/>
      <c r="C294" s="261"/>
      <c r="D294" s="250" t="s">
        <v>398</v>
      </c>
      <c r="E294" s="262" t="s">
        <v>37</v>
      </c>
      <c r="F294" s="263" t="s">
        <v>401</v>
      </c>
      <c r="G294" s="261"/>
      <c r="H294" s="264">
        <v>6.2999999999999998</v>
      </c>
      <c r="I294" s="265"/>
      <c r="J294" s="261"/>
      <c r="K294" s="261"/>
      <c r="L294" s="266"/>
      <c r="M294" s="267"/>
      <c r="N294" s="268"/>
      <c r="O294" s="268"/>
      <c r="P294" s="268"/>
      <c r="Q294" s="268"/>
      <c r="R294" s="268"/>
      <c r="S294" s="268"/>
      <c r="T294" s="269"/>
      <c r="AT294" s="270" t="s">
        <v>398</v>
      </c>
      <c r="AU294" s="270" t="s">
        <v>91</v>
      </c>
      <c r="AV294" s="12" t="s">
        <v>161</v>
      </c>
      <c r="AW294" s="12" t="s">
        <v>45</v>
      </c>
      <c r="AX294" s="12" t="s">
        <v>24</v>
      </c>
      <c r="AY294" s="270" t="s">
        <v>162</v>
      </c>
    </row>
    <row r="295" s="1" customFormat="1" ht="16.5" customHeight="1">
      <c r="B295" s="47"/>
      <c r="C295" s="192" t="s">
        <v>672</v>
      </c>
      <c r="D295" s="192" t="s">
        <v>156</v>
      </c>
      <c r="E295" s="193" t="s">
        <v>1240</v>
      </c>
      <c r="F295" s="194" t="s">
        <v>1241</v>
      </c>
      <c r="G295" s="195" t="s">
        <v>159</v>
      </c>
      <c r="H295" s="196">
        <v>6.2999999999999998</v>
      </c>
      <c r="I295" s="197"/>
      <c r="J295" s="198">
        <f>ROUND(I295*H295,2)</f>
        <v>0</v>
      </c>
      <c r="K295" s="194" t="s">
        <v>397</v>
      </c>
      <c r="L295" s="73"/>
      <c r="M295" s="199" t="s">
        <v>37</v>
      </c>
      <c r="N295" s="200" t="s">
        <v>53</v>
      </c>
      <c r="O295" s="48"/>
      <c r="P295" s="201">
        <f>O295*H295</f>
        <v>0</v>
      </c>
      <c r="Q295" s="201">
        <v>0</v>
      </c>
      <c r="R295" s="201">
        <f>Q295*H295</f>
        <v>0</v>
      </c>
      <c r="S295" s="201">
        <v>0</v>
      </c>
      <c r="T295" s="202">
        <f>S295*H295</f>
        <v>0</v>
      </c>
      <c r="AR295" s="24" t="s">
        <v>185</v>
      </c>
      <c r="AT295" s="24" t="s">
        <v>156</v>
      </c>
      <c r="AU295" s="24" t="s">
        <v>91</v>
      </c>
      <c r="AY295" s="24" t="s">
        <v>162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24</v>
      </c>
      <c r="BK295" s="203">
        <f>ROUND(I295*H295,2)</f>
        <v>0</v>
      </c>
      <c r="BL295" s="24" t="s">
        <v>185</v>
      </c>
      <c r="BM295" s="24" t="s">
        <v>675</v>
      </c>
    </row>
    <row r="296" s="1" customFormat="1" ht="16.5" customHeight="1">
      <c r="B296" s="47"/>
      <c r="C296" s="192" t="s">
        <v>288</v>
      </c>
      <c r="D296" s="192" t="s">
        <v>156</v>
      </c>
      <c r="E296" s="193" t="s">
        <v>1243</v>
      </c>
      <c r="F296" s="194" t="s">
        <v>1244</v>
      </c>
      <c r="G296" s="195" t="s">
        <v>159</v>
      </c>
      <c r="H296" s="196">
        <v>6.2999999999999998</v>
      </c>
      <c r="I296" s="197"/>
      <c r="J296" s="198">
        <f>ROUND(I296*H296,2)</f>
        <v>0</v>
      </c>
      <c r="K296" s="194" t="s">
        <v>397</v>
      </c>
      <c r="L296" s="73"/>
      <c r="M296" s="199" t="s">
        <v>37</v>
      </c>
      <c r="N296" s="200" t="s">
        <v>53</v>
      </c>
      <c r="O296" s="48"/>
      <c r="P296" s="201">
        <f>O296*H296</f>
        <v>0</v>
      </c>
      <c r="Q296" s="201">
        <v>0</v>
      </c>
      <c r="R296" s="201">
        <f>Q296*H296</f>
        <v>0</v>
      </c>
      <c r="S296" s="201">
        <v>0</v>
      </c>
      <c r="T296" s="202">
        <f>S296*H296</f>
        <v>0</v>
      </c>
      <c r="AR296" s="24" t="s">
        <v>185</v>
      </c>
      <c r="AT296" s="24" t="s">
        <v>156</v>
      </c>
      <c r="AU296" s="24" t="s">
        <v>91</v>
      </c>
      <c r="AY296" s="24" t="s">
        <v>162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24</v>
      </c>
      <c r="BK296" s="203">
        <f>ROUND(I296*H296,2)</f>
        <v>0</v>
      </c>
      <c r="BL296" s="24" t="s">
        <v>185</v>
      </c>
      <c r="BM296" s="24" t="s">
        <v>679</v>
      </c>
    </row>
    <row r="297" s="10" customFormat="1" ht="29.88" customHeight="1">
      <c r="B297" s="232"/>
      <c r="C297" s="233"/>
      <c r="D297" s="234" t="s">
        <v>81</v>
      </c>
      <c r="E297" s="246" t="s">
        <v>1247</v>
      </c>
      <c r="F297" s="246" t="s">
        <v>1248</v>
      </c>
      <c r="G297" s="233"/>
      <c r="H297" s="233"/>
      <c r="I297" s="236"/>
      <c r="J297" s="247">
        <f>BK297</f>
        <v>0</v>
      </c>
      <c r="K297" s="233"/>
      <c r="L297" s="238"/>
      <c r="M297" s="239"/>
      <c r="N297" s="240"/>
      <c r="O297" s="240"/>
      <c r="P297" s="241">
        <f>SUM(P298:P303)</f>
        <v>0</v>
      </c>
      <c r="Q297" s="240"/>
      <c r="R297" s="241">
        <f>SUM(R298:R303)</f>
        <v>0</v>
      </c>
      <c r="S297" s="240"/>
      <c r="T297" s="242">
        <f>SUM(T298:T303)</f>
        <v>0</v>
      </c>
      <c r="AR297" s="243" t="s">
        <v>91</v>
      </c>
      <c r="AT297" s="244" t="s">
        <v>81</v>
      </c>
      <c r="AU297" s="244" t="s">
        <v>24</v>
      </c>
      <c r="AY297" s="243" t="s">
        <v>162</v>
      </c>
      <c r="BK297" s="245">
        <f>SUM(BK298:BK303)</f>
        <v>0</v>
      </c>
    </row>
    <row r="298" s="1" customFormat="1" ht="25.5" customHeight="1">
      <c r="B298" s="47"/>
      <c r="C298" s="192" t="s">
        <v>680</v>
      </c>
      <c r="D298" s="192" t="s">
        <v>156</v>
      </c>
      <c r="E298" s="193" t="s">
        <v>1675</v>
      </c>
      <c r="F298" s="194" t="s">
        <v>1676</v>
      </c>
      <c r="G298" s="195" t="s">
        <v>159</v>
      </c>
      <c r="H298" s="196">
        <v>90.427000000000007</v>
      </c>
      <c r="I298" s="197"/>
      <c r="J298" s="198">
        <f>ROUND(I298*H298,2)</f>
        <v>0</v>
      </c>
      <c r="K298" s="194" t="s">
        <v>397</v>
      </c>
      <c r="L298" s="73"/>
      <c r="M298" s="199" t="s">
        <v>37</v>
      </c>
      <c r="N298" s="200" t="s">
        <v>53</v>
      </c>
      <c r="O298" s="48"/>
      <c r="P298" s="201">
        <f>O298*H298</f>
        <v>0</v>
      </c>
      <c r="Q298" s="201">
        <v>0</v>
      </c>
      <c r="R298" s="201">
        <f>Q298*H298</f>
        <v>0</v>
      </c>
      <c r="S298" s="201">
        <v>0</v>
      </c>
      <c r="T298" s="202">
        <f>S298*H298</f>
        <v>0</v>
      </c>
      <c r="AR298" s="24" t="s">
        <v>185</v>
      </c>
      <c r="AT298" s="24" t="s">
        <v>156</v>
      </c>
      <c r="AU298" s="24" t="s">
        <v>91</v>
      </c>
      <c r="AY298" s="24" t="s">
        <v>162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24</v>
      </c>
      <c r="BK298" s="203">
        <f>ROUND(I298*H298,2)</f>
        <v>0</v>
      </c>
      <c r="BL298" s="24" t="s">
        <v>185</v>
      </c>
      <c r="BM298" s="24" t="s">
        <v>683</v>
      </c>
    </row>
    <row r="299" s="11" customFormat="1">
      <c r="B299" s="248"/>
      <c r="C299" s="249"/>
      <c r="D299" s="250" t="s">
        <v>398</v>
      </c>
      <c r="E299" s="251" t="s">
        <v>37</v>
      </c>
      <c r="F299" s="252" t="s">
        <v>1677</v>
      </c>
      <c r="G299" s="249"/>
      <c r="H299" s="253">
        <v>90.427000000000007</v>
      </c>
      <c r="I299" s="254"/>
      <c r="J299" s="249"/>
      <c r="K299" s="249"/>
      <c r="L299" s="255"/>
      <c r="M299" s="256"/>
      <c r="N299" s="257"/>
      <c r="O299" s="257"/>
      <c r="P299" s="257"/>
      <c r="Q299" s="257"/>
      <c r="R299" s="257"/>
      <c r="S299" s="257"/>
      <c r="T299" s="258"/>
      <c r="AT299" s="259" t="s">
        <v>398</v>
      </c>
      <c r="AU299" s="259" t="s">
        <v>91</v>
      </c>
      <c r="AV299" s="11" t="s">
        <v>91</v>
      </c>
      <c r="AW299" s="11" t="s">
        <v>45</v>
      </c>
      <c r="AX299" s="11" t="s">
        <v>82</v>
      </c>
      <c r="AY299" s="259" t="s">
        <v>162</v>
      </c>
    </row>
    <row r="300" s="12" customFormat="1">
      <c r="B300" s="260"/>
      <c r="C300" s="261"/>
      <c r="D300" s="250" t="s">
        <v>398</v>
      </c>
      <c r="E300" s="262" t="s">
        <v>37</v>
      </c>
      <c r="F300" s="263" t="s">
        <v>401</v>
      </c>
      <c r="G300" s="261"/>
      <c r="H300" s="264">
        <v>90.427000000000007</v>
      </c>
      <c r="I300" s="265"/>
      <c r="J300" s="261"/>
      <c r="K300" s="261"/>
      <c r="L300" s="266"/>
      <c r="M300" s="267"/>
      <c r="N300" s="268"/>
      <c r="O300" s="268"/>
      <c r="P300" s="268"/>
      <c r="Q300" s="268"/>
      <c r="R300" s="268"/>
      <c r="S300" s="268"/>
      <c r="T300" s="269"/>
      <c r="AT300" s="270" t="s">
        <v>398</v>
      </c>
      <c r="AU300" s="270" t="s">
        <v>91</v>
      </c>
      <c r="AV300" s="12" t="s">
        <v>161</v>
      </c>
      <c r="AW300" s="12" t="s">
        <v>45</v>
      </c>
      <c r="AX300" s="12" t="s">
        <v>24</v>
      </c>
      <c r="AY300" s="270" t="s">
        <v>162</v>
      </c>
    </row>
    <row r="301" s="1" customFormat="1" ht="25.5" customHeight="1">
      <c r="B301" s="47"/>
      <c r="C301" s="192" t="s">
        <v>291</v>
      </c>
      <c r="D301" s="192" t="s">
        <v>156</v>
      </c>
      <c r="E301" s="193" t="s">
        <v>1757</v>
      </c>
      <c r="F301" s="194" t="s">
        <v>1758</v>
      </c>
      <c r="G301" s="195" t="s">
        <v>159</v>
      </c>
      <c r="H301" s="196">
        <v>83.775000000000006</v>
      </c>
      <c r="I301" s="197"/>
      <c r="J301" s="198">
        <f>ROUND(I301*H301,2)</f>
        <v>0</v>
      </c>
      <c r="K301" s="194" t="s">
        <v>397</v>
      </c>
      <c r="L301" s="73"/>
      <c r="M301" s="199" t="s">
        <v>37</v>
      </c>
      <c r="N301" s="200" t="s">
        <v>53</v>
      </c>
      <c r="O301" s="48"/>
      <c r="P301" s="201">
        <f>O301*H301</f>
        <v>0</v>
      </c>
      <c r="Q301" s="201">
        <v>0</v>
      </c>
      <c r="R301" s="201">
        <f>Q301*H301</f>
        <v>0</v>
      </c>
      <c r="S301" s="201">
        <v>0</v>
      </c>
      <c r="T301" s="202">
        <f>S301*H301</f>
        <v>0</v>
      </c>
      <c r="AR301" s="24" t="s">
        <v>185</v>
      </c>
      <c r="AT301" s="24" t="s">
        <v>156</v>
      </c>
      <c r="AU301" s="24" t="s">
        <v>91</v>
      </c>
      <c r="AY301" s="24" t="s">
        <v>162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24</v>
      </c>
      <c r="BK301" s="203">
        <f>ROUND(I301*H301,2)</f>
        <v>0</v>
      </c>
      <c r="BL301" s="24" t="s">
        <v>185</v>
      </c>
      <c r="BM301" s="24" t="s">
        <v>686</v>
      </c>
    </row>
    <row r="302" s="11" customFormat="1">
      <c r="B302" s="248"/>
      <c r="C302" s="249"/>
      <c r="D302" s="250" t="s">
        <v>398</v>
      </c>
      <c r="E302" s="251" t="s">
        <v>37</v>
      </c>
      <c r="F302" s="252" t="s">
        <v>1759</v>
      </c>
      <c r="G302" s="249"/>
      <c r="H302" s="253">
        <v>83.775000000000006</v>
      </c>
      <c r="I302" s="254"/>
      <c r="J302" s="249"/>
      <c r="K302" s="249"/>
      <c r="L302" s="255"/>
      <c r="M302" s="256"/>
      <c r="N302" s="257"/>
      <c r="O302" s="257"/>
      <c r="P302" s="257"/>
      <c r="Q302" s="257"/>
      <c r="R302" s="257"/>
      <c r="S302" s="257"/>
      <c r="T302" s="258"/>
      <c r="AT302" s="259" t="s">
        <v>398</v>
      </c>
      <c r="AU302" s="259" t="s">
        <v>91</v>
      </c>
      <c r="AV302" s="11" t="s">
        <v>91</v>
      </c>
      <c r="AW302" s="11" t="s">
        <v>45</v>
      </c>
      <c r="AX302" s="11" t="s">
        <v>82</v>
      </c>
      <c r="AY302" s="259" t="s">
        <v>162</v>
      </c>
    </row>
    <row r="303" s="12" customFormat="1">
      <c r="B303" s="260"/>
      <c r="C303" s="261"/>
      <c r="D303" s="250" t="s">
        <v>398</v>
      </c>
      <c r="E303" s="262" t="s">
        <v>37</v>
      </c>
      <c r="F303" s="263" t="s">
        <v>401</v>
      </c>
      <c r="G303" s="261"/>
      <c r="H303" s="264">
        <v>83.775000000000006</v>
      </c>
      <c r="I303" s="265"/>
      <c r="J303" s="261"/>
      <c r="K303" s="261"/>
      <c r="L303" s="266"/>
      <c r="M303" s="294"/>
      <c r="N303" s="295"/>
      <c r="O303" s="295"/>
      <c r="P303" s="295"/>
      <c r="Q303" s="295"/>
      <c r="R303" s="295"/>
      <c r="S303" s="295"/>
      <c r="T303" s="296"/>
      <c r="AT303" s="270" t="s">
        <v>398</v>
      </c>
      <c r="AU303" s="270" t="s">
        <v>91</v>
      </c>
      <c r="AV303" s="12" t="s">
        <v>161</v>
      </c>
      <c r="AW303" s="12" t="s">
        <v>45</v>
      </c>
      <c r="AX303" s="12" t="s">
        <v>24</v>
      </c>
      <c r="AY303" s="270" t="s">
        <v>162</v>
      </c>
    </row>
    <row r="304" s="1" customFormat="1" ht="6.96" customHeight="1">
      <c r="B304" s="68"/>
      <c r="C304" s="69"/>
      <c r="D304" s="69"/>
      <c r="E304" s="69"/>
      <c r="F304" s="69"/>
      <c r="G304" s="69"/>
      <c r="H304" s="69"/>
      <c r="I304" s="167"/>
      <c r="J304" s="69"/>
      <c r="K304" s="69"/>
      <c r="L304" s="73"/>
    </row>
  </sheetData>
  <sheetProtection sheet="1" autoFilter="0" formatColumns="0" formatRows="0" objects="1" scenarios="1" spinCount="100000" saltValue="IZBWBLAMMcWIe7bnDzNdNbs0fhTHta5C5Cp6yKfsNwt7WW0OhewajhzGCJDwu57kpWBXz5ApGkxggjKjkrFvwA==" hashValue="oGXUIPpY3s1Wl/AVU2UN9Fo3hL7bUEr1woMesDr6JxB96QleJAuccP/9LcUSEe0c4hG1EGiUwmJGk9EyF3ACUA==" algorithmName="SHA-512" password="CC35"/>
  <autoFilter ref="C96:K303"/>
  <mergeCells count="10">
    <mergeCell ref="E7:H7"/>
    <mergeCell ref="E9:H9"/>
    <mergeCell ref="E24:H24"/>
    <mergeCell ref="E45:H45"/>
    <mergeCell ref="E47:H47"/>
    <mergeCell ref="J51:J52"/>
    <mergeCell ref="E87:H87"/>
    <mergeCell ref="E89:H89"/>
    <mergeCell ref="G1:H1"/>
    <mergeCell ref="L2:V2"/>
  </mergeCells>
  <hyperlinks>
    <hyperlink ref="F1:G1" location="C2" display="1) Krycí list soupisu"/>
    <hyperlink ref="G1:H1" location="C54" display="2) Rekapitulace"/>
    <hyperlink ref="J1" location="C96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7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106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1760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ROUND(J79,2)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ROUND(SUM(BE79:BE89), 2)</f>
        <v>0</v>
      </c>
      <c r="G30" s="48"/>
      <c r="H30" s="48"/>
      <c r="I30" s="159">
        <v>0.20999999999999999</v>
      </c>
      <c r="J30" s="158">
        <f>ROUND(ROUND((SUM(BE79:BE89)),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ROUND(SUM(BF79:BF89), 2)</f>
        <v>0</v>
      </c>
      <c r="G31" s="48"/>
      <c r="H31" s="48"/>
      <c r="I31" s="159">
        <v>0.14999999999999999</v>
      </c>
      <c r="J31" s="158">
        <f>ROUND(ROUND((SUM(BF79:BF89)),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ROUND(SUM(BG79:BG89),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ROUND(SUM(BH79:BH89),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ROUND(SUM(BI79:BI89),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166025 - Vedlejší a -  Vedlejší a ostatní náklady ,provozní vlivy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J79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1761</v>
      </c>
      <c r="E57" s="221"/>
      <c r="F57" s="221"/>
      <c r="G57" s="221"/>
      <c r="H57" s="221"/>
      <c r="I57" s="222"/>
      <c r="J57" s="223">
        <f>J80</f>
        <v>0</v>
      </c>
      <c r="K57" s="224"/>
    </row>
    <row r="58" s="9" customFormat="1" ht="19.92" customHeight="1">
      <c r="B58" s="225"/>
      <c r="C58" s="226"/>
      <c r="D58" s="227" t="s">
        <v>1762</v>
      </c>
      <c r="E58" s="228"/>
      <c r="F58" s="228"/>
      <c r="G58" s="228"/>
      <c r="H58" s="228"/>
      <c r="I58" s="229"/>
      <c r="J58" s="230">
        <f>J81</f>
        <v>0</v>
      </c>
      <c r="K58" s="231"/>
    </row>
    <row r="59" s="9" customFormat="1" ht="19.92" customHeight="1">
      <c r="B59" s="225"/>
      <c r="C59" s="226"/>
      <c r="D59" s="227" t="s">
        <v>1763</v>
      </c>
      <c r="E59" s="228"/>
      <c r="F59" s="228"/>
      <c r="G59" s="228"/>
      <c r="H59" s="228"/>
      <c r="I59" s="229"/>
      <c r="J59" s="230">
        <f>J88</f>
        <v>0</v>
      </c>
      <c r="K59" s="231"/>
    </row>
    <row r="60" s="1" customFormat="1" ht="21.84" customHeight="1">
      <c r="B60" s="47"/>
      <c r="C60" s="48"/>
      <c r="D60" s="48"/>
      <c r="E60" s="48"/>
      <c r="F60" s="48"/>
      <c r="G60" s="48"/>
      <c r="H60" s="48"/>
      <c r="I60" s="145"/>
      <c r="J60" s="48"/>
      <c r="K60" s="52"/>
    </row>
    <row r="61" s="1" customFormat="1" ht="6.96" customHeight="1">
      <c r="B61" s="68"/>
      <c r="C61" s="69"/>
      <c r="D61" s="69"/>
      <c r="E61" s="69"/>
      <c r="F61" s="69"/>
      <c r="G61" s="69"/>
      <c r="H61" s="69"/>
      <c r="I61" s="167"/>
      <c r="J61" s="69"/>
      <c r="K61" s="70"/>
    </row>
    <row r="65" s="1" customFormat="1" ht="6.96" customHeight="1">
      <c r="B65" s="71"/>
      <c r="C65" s="72"/>
      <c r="D65" s="72"/>
      <c r="E65" s="72"/>
      <c r="F65" s="72"/>
      <c r="G65" s="72"/>
      <c r="H65" s="72"/>
      <c r="I65" s="170"/>
      <c r="J65" s="72"/>
      <c r="K65" s="72"/>
      <c r="L65" s="73"/>
    </row>
    <row r="66" s="1" customFormat="1" ht="36.96" customHeight="1">
      <c r="B66" s="47"/>
      <c r="C66" s="74" t="s">
        <v>142</v>
      </c>
      <c r="D66" s="75"/>
      <c r="E66" s="75"/>
      <c r="F66" s="75"/>
      <c r="G66" s="75"/>
      <c r="H66" s="75"/>
      <c r="I66" s="178"/>
      <c r="J66" s="75"/>
      <c r="K66" s="75"/>
      <c r="L66" s="73"/>
    </row>
    <row r="67" s="1" customFormat="1" ht="6.96" customHeight="1">
      <c r="B67" s="47"/>
      <c r="C67" s="75"/>
      <c r="D67" s="75"/>
      <c r="E67" s="75"/>
      <c r="F67" s="75"/>
      <c r="G67" s="75"/>
      <c r="H67" s="75"/>
      <c r="I67" s="178"/>
      <c r="J67" s="75"/>
      <c r="K67" s="75"/>
      <c r="L67" s="73"/>
    </row>
    <row r="68" s="1" customFormat="1" ht="14.4" customHeight="1">
      <c r="B68" s="47"/>
      <c r="C68" s="77" t="s">
        <v>18</v>
      </c>
      <c r="D68" s="75"/>
      <c r="E68" s="75"/>
      <c r="F68" s="75"/>
      <c r="G68" s="75"/>
      <c r="H68" s="75"/>
      <c r="I68" s="178"/>
      <c r="J68" s="75"/>
      <c r="K68" s="75"/>
      <c r="L68" s="73"/>
    </row>
    <row r="69" s="1" customFormat="1" ht="16.5" customHeight="1">
      <c r="B69" s="47"/>
      <c r="C69" s="75"/>
      <c r="D69" s="75"/>
      <c r="E69" s="179" t="str">
        <f>E7</f>
        <v>Rekonstrukce a přístavby hasičské zbrojnice Hošťálkovice</v>
      </c>
      <c r="F69" s="77"/>
      <c r="G69" s="77"/>
      <c r="H69" s="77"/>
      <c r="I69" s="178"/>
      <c r="J69" s="75"/>
      <c r="K69" s="75"/>
      <c r="L69" s="73"/>
    </row>
    <row r="70" s="1" customFormat="1" ht="14.4" customHeight="1">
      <c r="B70" s="47"/>
      <c r="C70" s="77" t="s">
        <v>134</v>
      </c>
      <c r="D70" s="75"/>
      <c r="E70" s="75"/>
      <c r="F70" s="75"/>
      <c r="G70" s="75"/>
      <c r="H70" s="75"/>
      <c r="I70" s="178"/>
      <c r="J70" s="75"/>
      <c r="K70" s="75"/>
      <c r="L70" s="73"/>
    </row>
    <row r="71" s="1" customFormat="1" ht="17.25" customHeight="1">
      <c r="B71" s="47"/>
      <c r="C71" s="75"/>
      <c r="D71" s="75"/>
      <c r="E71" s="83" t="str">
        <f>E9</f>
        <v xml:space="preserve">166025 - Vedlejší a -  Vedlejší a ostatní náklady ,provozní vlivy </v>
      </c>
      <c r="F71" s="75"/>
      <c r="G71" s="75"/>
      <c r="H71" s="75"/>
      <c r="I71" s="178"/>
      <c r="J71" s="75"/>
      <c r="K71" s="75"/>
      <c r="L71" s="73"/>
    </row>
    <row r="72" s="1" customFormat="1" ht="6.96" customHeight="1">
      <c r="B72" s="47"/>
      <c r="C72" s="75"/>
      <c r="D72" s="75"/>
      <c r="E72" s="75"/>
      <c r="F72" s="75"/>
      <c r="G72" s="75"/>
      <c r="H72" s="75"/>
      <c r="I72" s="178"/>
      <c r="J72" s="75"/>
      <c r="K72" s="75"/>
      <c r="L72" s="73"/>
    </row>
    <row r="73" s="1" customFormat="1" ht="18" customHeight="1">
      <c r="B73" s="47"/>
      <c r="C73" s="77" t="s">
        <v>25</v>
      </c>
      <c r="D73" s="75"/>
      <c r="E73" s="75"/>
      <c r="F73" s="180" t="str">
        <f>F12</f>
        <v xml:space="preserve"> </v>
      </c>
      <c r="G73" s="75"/>
      <c r="H73" s="75"/>
      <c r="I73" s="181" t="s">
        <v>27</v>
      </c>
      <c r="J73" s="86" t="str">
        <f>IF(J12="","",J12)</f>
        <v>2. 12. 2016</v>
      </c>
      <c r="K73" s="75"/>
      <c r="L73" s="73"/>
    </row>
    <row r="74" s="1" customFormat="1" ht="6.96" customHeight="1">
      <c r="B74" s="47"/>
      <c r="C74" s="75"/>
      <c r="D74" s="75"/>
      <c r="E74" s="75"/>
      <c r="F74" s="75"/>
      <c r="G74" s="75"/>
      <c r="H74" s="75"/>
      <c r="I74" s="178"/>
      <c r="J74" s="75"/>
      <c r="K74" s="75"/>
      <c r="L74" s="73"/>
    </row>
    <row r="75" s="1" customFormat="1">
      <c r="B75" s="47"/>
      <c r="C75" s="77" t="s">
        <v>35</v>
      </c>
      <c r="D75" s="75"/>
      <c r="E75" s="75"/>
      <c r="F75" s="180" t="str">
        <f>E15</f>
        <v xml:space="preserve">Statutární město Ostrava,MOb Hošťálkovice </v>
      </c>
      <c r="G75" s="75"/>
      <c r="H75" s="75"/>
      <c r="I75" s="181" t="s">
        <v>42</v>
      </c>
      <c r="J75" s="180" t="str">
        <f>E21</f>
        <v xml:space="preserve">Lenka Jerakasová </v>
      </c>
      <c r="K75" s="75"/>
      <c r="L75" s="73"/>
    </row>
    <row r="76" s="1" customFormat="1" ht="14.4" customHeight="1">
      <c r="B76" s="47"/>
      <c r="C76" s="77" t="s">
        <v>40</v>
      </c>
      <c r="D76" s="75"/>
      <c r="E76" s="75"/>
      <c r="F76" s="180" t="str">
        <f>IF(E18="","",E18)</f>
        <v/>
      </c>
      <c r="G76" s="75"/>
      <c r="H76" s="75"/>
      <c r="I76" s="178"/>
      <c r="J76" s="75"/>
      <c r="K76" s="75"/>
      <c r="L76" s="73"/>
    </row>
    <row r="77" s="1" customFormat="1" ht="10.32" customHeight="1">
      <c r="B77" s="47"/>
      <c r="C77" s="75"/>
      <c r="D77" s="75"/>
      <c r="E77" s="75"/>
      <c r="F77" s="75"/>
      <c r="G77" s="75"/>
      <c r="H77" s="75"/>
      <c r="I77" s="178"/>
      <c r="J77" s="75"/>
      <c r="K77" s="75"/>
      <c r="L77" s="73"/>
    </row>
    <row r="78" s="7" customFormat="1" ht="29.28" customHeight="1">
      <c r="B78" s="182"/>
      <c r="C78" s="183" t="s">
        <v>143</v>
      </c>
      <c r="D78" s="184" t="s">
        <v>67</v>
      </c>
      <c r="E78" s="184" t="s">
        <v>63</v>
      </c>
      <c r="F78" s="184" t="s">
        <v>144</v>
      </c>
      <c r="G78" s="184" t="s">
        <v>145</v>
      </c>
      <c r="H78" s="184" t="s">
        <v>146</v>
      </c>
      <c r="I78" s="185" t="s">
        <v>147</v>
      </c>
      <c r="J78" s="184" t="s">
        <v>139</v>
      </c>
      <c r="K78" s="186" t="s">
        <v>148</v>
      </c>
      <c r="L78" s="187"/>
      <c r="M78" s="103" t="s">
        <v>149</v>
      </c>
      <c r="N78" s="104" t="s">
        <v>52</v>
      </c>
      <c r="O78" s="104" t="s">
        <v>150</v>
      </c>
      <c r="P78" s="104" t="s">
        <v>151</v>
      </c>
      <c r="Q78" s="104" t="s">
        <v>152</v>
      </c>
      <c r="R78" s="104" t="s">
        <v>153</v>
      </c>
      <c r="S78" s="104" t="s">
        <v>154</v>
      </c>
      <c r="T78" s="105" t="s">
        <v>155</v>
      </c>
    </row>
    <row r="79" s="1" customFormat="1" ht="29.28" customHeight="1">
      <c r="B79" s="47"/>
      <c r="C79" s="109" t="s">
        <v>140</v>
      </c>
      <c r="D79" s="75"/>
      <c r="E79" s="75"/>
      <c r="F79" s="75"/>
      <c r="G79" s="75"/>
      <c r="H79" s="75"/>
      <c r="I79" s="178"/>
      <c r="J79" s="188">
        <f>BK79</f>
        <v>0</v>
      </c>
      <c r="K79" s="75"/>
      <c r="L79" s="73"/>
      <c r="M79" s="106"/>
      <c r="N79" s="107"/>
      <c r="O79" s="107"/>
      <c r="P79" s="189">
        <f>P80</f>
        <v>0</v>
      </c>
      <c r="Q79" s="107"/>
      <c r="R79" s="189">
        <f>R80</f>
        <v>0</v>
      </c>
      <c r="S79" s="107"/>
      <c r="T79" s="190">
        <f>T80</f>
        <v>0</v>
      </c>
      <c r="AT79" s="24" t="s">
        <v>81</v>
      </c>
      <c r="AU79" s="24" t="s">
        <v>141</v>
      </c>
      <c r="BK79" s="191">
        <f>BK80</f>
        <v>0</v>
      </c>
    </row>
    <row r="80" s="10" customFormat="1" ht="37.44" customHeight="1">
      <c r="B80" s="232"/>
      <c r="C80" s="233"/>
      <c r="D80" s="234" t="s">
        <v>81</v>
      </c>
      <c r="E80" s="235" t="s">
        <v>1764</v>
      </c>
      <c r="F80" s="235" t="s">
        <v>1765</v>
      </c>
      <c r="G80" s="233"/>
      <c r="H80" s="233"/>
      <c r="I80" s="236"/>
      <c r="J80" s="237">
        <f>BK80</f>
        <v>0</v>
      </c>
      <c r="K80" s="233"/>
      <c r="L80" s="238"/>
      <c r="M80" s="239"/>
      <c r="N80" s="240"/>
      <c r="O80" s="240"/>
      <c r="P80" s="241">
        <f>P81+P88</f>
        <v>0</v>
      </c>
      <c r="Q80" s="240"/>
      <c r="R80" s="241">
        <f>R81+R88</f>
        <v>0</v>
      </c>
      <c r="S80" s="240"/>
      <c r="T80" s="242">
        <f>T81+T88</f>
        <v>0</v>
      </c>
      <c r="AR80" s="243" t="s">
        <v>173</v>
      </c>
      <c r="AT80" s="244" t="s">
        <v>81</v>
      </c>
      <c r="AU80" s="244" t="s">
        <v>82</v>
      </c>
      <c r="AY80" s="243" t="s">
        <v>162</v>
      </c>
      <c r="BK80" s="245">
        <f>BK81+BK88</f>
        <v>0</v>
      </c>
    </row>
    <row r="81" s="10" customFormat="1" ht="19.92" customHeight="1">
      <c r="B81" s="232"/>
      <c r="C81" s="233"/>
      <c r="D81" s="234" t="s">
        <v>81</v>
      </c>
      <c r="E81" s="246" t="s">
        <v>1766</v>
      </c>
      <c r="F81" s="246" t="s">
        <v>1767</v>
      </c>
      <c r="G81" s="233"/>
      <c r="H81" s="233"/>
      <c r="I81" s="236"/>
      <c r="J81" s="247">
        <f>BK81</f>
        <v>0</v>
      </c>
      <c r="K81" s="233"/>
      <c r="L81" s="238"/>
      <c r="M81" s="239"/>
      <c r="N81" s="240"/>
      <c r="O81" s="240"/>
      <c r="P81" s="241">
        <f>SUM(P82:P87)</f>
        <v>0</v>
      </c>
      <c r="Q81" s="240"/>
      <c r="R81" s="241">
        <f>SUM(R82:R87)</f>
        <v>0</v>
      </c>
      <c r="S81" s="240"/>
      <c r="T81" s="242">
        <f>SUM(T82:T87)</f>
        <v>0</v>
      </c>
      <c r="AR81" s="243" t="s">
        <v>173</v>
      </c>
      <c r="AT81" s="244" t="s">
        <v>81</v>
      </c>
      <c r="AU81" s="244" t="s">
        <v>24</v>
      </c>
      <c r="AY81" s="243" t="s">
        <v>162</v>
      </c>
      <c r="BK81" s="245">
        <f>SUM(BK82:BK87)</f>
        <v>0</v>
      </c>
    </row>
    <row r="82" s="1" customFormat="1" ht="16.5" customHeight="1">
      <c r="B82" s="47"/>
      <c r="C82" s="192" t="s">
        <v>24</v>
      </c>
      <c r="D82" s="192" t="s">
        <v>156</v>
      </c>
      <c r="E82" s="193" t="s">
        <v>1768</v>
      </c>
      <c r="F82" s="194" t="s">
        <v>1769</v>
      </c>
      <c r="G82" s="195" t="s">
        <v>1770</v>
      </c>
      <c r="H82" s="196">
        <v>1</v>
      </c>
      <c r="I82" s="197"/>
      <c r="J82" s="198">
        <f>ROUND(I82*H82,2)</f>
        <v>0</v>
      </c>
      <c r="K82" s="194" t="s">
        <v>397</v>
      </c>
      <c r="L82" s="73"/>
      <c r="M82" s="199" t="s">
        <v>37</v>
      </c>
      <c r="N82" s="200" t="s">
        <v>53</v>
      </c>
      <c r="O82" s="48"/>
      <c r="P82" s="201">
        <f>O82*H82</f>
        <v>0</v>
      </c>
      <c r="Q82" s="201">
        <v>0</v>
      </c>
      <c r="R82" s="201">
        <f>Q82*H82</f>
        <v>0</v>
      </c>
      <c r="S82" s="201">
        <v>0</v>
      </c>
      <c r="T82" s="202">
        <f>S82*H82</f>
        <v>0</v>
      </c>
      <c r="AR82" s="24" t="s">
        <v>161</v>
      </c>
      <c r="AT82" s="24" t="s">
        <v>156</v>
      </c>
      <c r="AU82" s="24" t="s">
        <v>91</v>
      </c>
      <c r="AY82" s="24" t="s">
        <v>162</v>
      </c>
      <c r="BE82" s="203">
        <f>IF(N82="základní",J82,0)</f>
        <v>0</v>
      </c>
      <c r="BF82" s="203">
        <f>IF(N82="snížená",J82,0)</f>
        <v>0</v>
      </c>
      <c r="BG82" s="203">
        <f>IF(N82="zákl. přenesená",J82,0)</f>
        <v>0</v>
      </c>
      <c r="BH82" s="203">
        <f>IF(N82="sníž. přenesená",J82,0)</f>
        <v>0</v>
      </c>
      <c r="BI82" s="203">
        <f>IF(N82="nulová",J82,0)</f>
        <v>0</v>
      </c>
      <c r="BJ82" s="24" t="s">
        <v>24</v>
      </c>
      <c r="BK82" s="203">
        <f>ROUND(I82*H82,2)</f>
        <v>0</v>
      </c>
      <c r="BL82" s="24" t="s">
        <v>161</v>
      </c>
      <c r="BM82" s="24" t="s">
        <v>91</v>
      </c>
    </row>
    <row r="83" s="1" customFormat="1" ht="16.5" customHeight="1">
      <c r="B83" s="47"/>
      <c r="C83" s="192" t="s">
        <v>91</v>
      </c>
      <c r="D83" s="192" t="s">
        <v>156</v>
      </c>
      <c r="E83" s="193" t="s">
        <v>1771</v>
      </c>
      <c r="F83" s="194" t="s">
        <v>1772</v>
      </c>
      <c r="G83" s="195" t="s">
        <v>1770</v>
      </c>
      <c r="H83" s="196">
        <v>1</v>
      </c>
      <c r="I83" s="197"/>
      <c r="J83" s="198">
        <f>ROUND(I83*H83,2)</f>
        <v>0</v>
      </c>
      <c r="K83" s="194" t="s">
        <v>397</v>
      </c>
      <c r="L83" s="73"/>
      <c r="M83" s="199" t="s">
        <v>37</v>
      </c>
      <c r="N83" s="200" t="s">
        <v>53</v>
      </c>
      <c r="O83" s="48"/>
      <c r="P83" s="201">
        <f>O83*H83</f>
        <v>0</v>
      </c>
      <c r="Q83" s="201">
        <v>0</v>
      </c>
      <c r="R83" s="201">
        <f>Q83*H83</f>
        <v>0</v>
      </c>
      <c r="S83" s="201">
        <v>0</v>
      </c>
      <c r="T83" s="202">
        <f>S83*H83</f>
        <v>0</v>
      </c>
      <c r="AR83" s="24" t="s">
        <v>161</v>
      </c>
      <c r="AT83" s="24" t="s">
        <v>156</v>
      </c>
      <c r="AU83" s="24" t="s">
        <v>91</v>
      </c>
      <c r="AY83" s="24" t="s">
        <v>162</v>
      </c>
      <c r="BE83" s="203">
        <f>IF(N83="základní",J83,0)</f>
        <v>0</v>
      </c>
      <c r="BF83" s="203">
        <f>IF(N83="snížená",J83,0)</f>
        <v>0</v>
      </c>
      <c r="BG83" s="203">
        <f>IF(N83="zákl. přenesená",J83,0)</f>
        <v>0</v>
      </c>
      <c r="BH83" s="203">
        <f>IF(N83="sníž. přenesená",J83,0)</f>
        <v>0</v>
      </c>
      <c r="BI83" s="203">
        <f>IF(N83="nulová",J83,0)</f>
        <v>0</v>
      </c>
      <c r="BJ83" s="24" t="s">
        <v>24</v>
      </c>
      <c r="BK83" s="203">
        <f>ROUND(I83*H83,2)</f>
        <v>0</v>
      </c>
      <c r="BL83" s="24" t="s">
        <v>161</v>
      </c>
      <c r="BM83" s="24" t="s">
        <v>161</v>
      </c>
    </row>
    <row r="84" s="1" customFormat="1" ht="16.5" customHeight="1">
      <c r="B84" s="47"/>
      <c r="C84" s="192" t="s">
        <v>165</v>
      </c>
      <c r="D84" s="192" t="s">
        <v>156</v>
      </c>
      <c r="E84" s="193" t="s">
        <v>1773</v>
      </c>
      <c r="F84" s="194" t="s">
        <v>1774</v>
      </c>
      <c r="G84" s="195" t="s">
        <v>1770</v>
      </c>
      <c r="H84" s="196">
        <v>1</v>
      </c>
      <c r="I84" s="197"/>
      <c r="J84" s="198">
        <f>ROUND(I84*H84,2)</f>
        <v>0</v>
      </c>
      <c r="K84" s="194" t="s">
        <v>397</v>
      </c>
      <c r="L84" s="73"/>
      <c r="M84" s="199" t="s">
        <v>37</v>
      </c>
      <c r="N84" s="200" t="s">
        <v>53</v>
      </c>
      <c r="O84" s="48"/>
      <c r="P84" s="201">
        <f>O84*H84</f>
        <v>0</v>
      </c>
      <c r="Q84" s="201">
        <v>0</v>
      </c>
      <c r="R84" s="201">
        <f>Q84*H84</f>
        <v>0</v>
      </c>
      <c r="S84" s="201">
        <v>0</v>
      </c>
      <c r="T84" s="202">
        <f>S84*H84</f>
        <v>0</v>
      </c>
      <c r="AR84" s="24" t="s">
        <v>161</v>
      </c>
      <c r="AT84" s="24" t="s">
        <v>156</v>
      </c>
      <c r="AU84" s="24" t="s">
        <v>91</v>
      </c>
      <c r="AY84" s="24" t="s">
        <v>162</v>
      </c>
      <c r="BE84" s="203">
        <f>IF(N84="základní",J84,0)</f>
        <v>0</v>
      </c>
      <c r="BF84" s="203">
        <f>IF(N84="snížená",J84,0)</f>
        <v>0</v>
      </c>
      <c r="BG84" s="203">
        <f>IF(N84="zákl. přenesená",J84,0)</f>
        <v>0</v>
      </c>
      <c r="BH84" s="203">
        <f>IF(N84="sníž. přenesená",J84,0)</f>
        <v>0</v>
      </c>
      <c r="BI84" s="203">
        <f>IF(N84="nulová",J84,0)</f>
        <v>0</v>
      </c>
      <c r="BJ84" s="24" t="s">
        <v>24</v>
      </c>
      <c r="BK84" s="203">
        <f>ROUND(I84*H84,2)</f>
        <v>0</v>
      </c>
      <c r="BL84" s="24" t="s">
        <v>161</v>
      </c>
      <c r="BM84" s="24" t="s">
        <v>168</v>
      </c>
    </row>
    <row r="85" s="1" customFormat="1" ht="16.5" customHeight="1">
      <c r="B85" s="47"/>
      <c r="C85" s="192" t="s">
        <v>161</v>
      </c>
      <c r="D85" s="192" t="s">
        <v>156</v>
      </c>
      <c r="E85" s="193" t="s">
        <v>1775</v>
      </c>
      <c r="F85" s="194" t="s">
        <v>1776</v>
      </c>
      <c r="G85" s="195" t="s">
        <v>1770</v>
      </c>
      <c r="H85" s="196">
        <v>1</v>
      </c>
      <c r="I85" s="197"/>
      <c r="J85" s="198">
        <f>ROUND(I85*H85,2)</f>
        <v>0</v>
      </c>
      <c r="K85" s="194" t="s">
        <v>397</v>
      </c>
      <c r="L85" s="73"/>
      <c r="M85" s="199" t="s">
        <v>37</v>
      </c>
      <c r="N85" s="200" t="s">
        <v>53</v>
      </c>
      <c r="O85" s="48"/>
      <c r="P85" s="201">
        <f>O85*H85</f>
        <v>0</v>
      </c>
      <c r="Q85" s="201">
        <v>0</v>
      </c>
      <c r="R85" s="201">
        <f>Q85*H85</f>
        <v>0</v>
      </c>
      <c r="S85" s="201">
        <v>0</v>
      </c>
      <c r="T85" s="202">
        <f>S85*H85</f>
        <v>0</v>
      </c>
      <c r="AR85" s="24" t="s">
        <v>161</v>
      </c>
      <c r="AT85" s="24" t="s">
        <v>156</v>
      </c>
      <c r="AU85" s="24" t="s">
        <v>91</v>
      </c>
      <c r="AY85" s="24" t="s">
        <v>162</v>
      </c>
      <c r="BE85" s="203">
        <f>IF(N85="základní",J85,0)</f>
        <v>0</v>
      </c>
      <c r="BF85" s="203">
        <f>IF(N85="snížená",J85,0)</f>
        <v>0</v>
      </c>
      <c r="BG85" s="203">
        <f>IF(N85="zákl. přenesená",J85,0)</f>
        <v>0</v>
      </c>
      <c r="BH85" s="203">
        <f>IF(N85="sníž. přenesená",J85,0)</f>
        <v>0</v>
      </c>
      <c r="BI85" s="203">
        <f>IF(N85="nulová",J85,0)</f>
        <v>0</v>
      </c>
      <c r="BJ85" s="24" t="s">
        <v>24</v>
      </c>
      <c r="BK85" s="203">
        <f>ROUND(I85*H85,2)</f>
        <v>0</v>
      </c>
      <c r="BL85" s="24" t="s">
        <v>161</v>
      </c>
      <c r="BM85" s="24" t="s">
        <v>172</v>
      </c>
    </row>
    <row r="86" s="1" customFormat="1" ht="16.5" customHeight="1">
      <c r="B86" s="47"/>
      <c r="C86" s="192" t="s">
        <v>173</v>
      </c>
      <c r="D86" s="192" t="s">
        <v>156</v>
      </c>
      <c r="E86" s="193" t="s">
        <v>1777</v>
      </c>
      <c r="F86" s="194" t="s">
        <v>1778</v>
      </c>
      <c r="G86" s="195" t="s">
        <v>1770</v>
      </c>
      <c r="H86" s="196">
        <v>1</v>
      </c>
      <c r="I86" s="197"/>
      <c r="J86" s="198">
        <f>ROUND(I86*H86,2)</f>
        <v>0</v>
      </c>
      <c r="K86" s="194" t="s">
        <v>397</v>
      </c>
      <c r="L86" s="73"/>
      <c r="M86" s="199" t="s">
        <v>37</v>
      </c>
      <c r="N86" s="200" t="s">
        <v>53</v>
      </c>
      <c r="O86" s="48"/>
      <c r="P86" s="201">
        <f>O86*H86</f>
        <v>0</v>
      </c>
      <c r="Q86" s="201">
        <v>0</v>
      </c>
      <c r="R86" s="201">
        <f>Q86*H86</f>
        <v>0</v>
      </c>
      <c r="S86" s="201">
        <v>0</v>
      </c>
      <c r="T86" s="202">
        <f>S86*H86</f>
        <v>0</v>
      </c>
      <c r="AR86" s="24" t="s">
        <v>161</v>
      </c>
      <c r="AT86" s="24" t="s">
        <v>156</v>
      </c>
      <c r="AU86" s="24" t="s">
        <v>91</v>
      </c>
      <c r="AY86" s="24" t="s">
        <v>162</v>
      </c>
      <c r="BE86" s="203">
        <f>IF(N86="základní",J86,0)</f>
        <v>0</v>
      </c>
      <c r="BF86" s="203">
        <f>IF(N86="snížená",J86,0)</f>
        <v>0</v>
      </c>
      <c r="BG86" s="203">
        <f>IF(N86="zákl. přenesená",J86,0)</f>
        <v>0</v>
      </c>
      <c r="BH86" s="203">
        <f>IF(N86="sníž. přenesená",J86,0)</f>
        <v>0</v>
      </c>
      <c r="BI86" s="203">
        <f>IF(N86="nulová",J86,0)</f>
        <v>0</v>
      </c>
      <c r="BJ86" s="24" t="s">
        <v>24</v>
      </c>
      <c r="BK86" s="203">
        <f>ROUND(I86*H86,2)</f>
        <v>0</v>
      </c>
      <c r="BL86" s="24" t="s">
        <v>161</v>
      </c>
      <c r="BM86" s="24" t="s">
        <v>29</v>
      </c>
    </row>
    <row r="87" s="1" customFormat="1" ht="16.5" customHeight="1">
      <c r="B87" s="47"/>
      <c r="C87" s="192" t="s">
        <v>168</v>
      </c>
      <c r="D87" s="192" t="s">
        <v>156</v>
      </c>
      <c r="E87" s="193" t="s">
        <v>1779</v>
      </c>
      <c r="F87" s="194" t="s">
        <v>1780</v>
      </c>
      <c r="G87" s="195" t="s">
        <v>1770</v>
      </c>
      <c r="H87" s="196">
        <v>1</v>
      </c>
      <c r="I87" s="197"/>
      <c r="J87" s="198">
        <f>ROUND(I87*H87,2)</f>
        <v>0</v>
      </c>
      <c r="K87" s="194" t="s">
        <v>397</v>
      </c>
      <c r="L87" s="73"/>
      <c r="M87" s="199" t="s">
        <v>37</v>
      </c>
      <c r="N87" s="200" t="s">
        <v>53</v>
      </c>
      <c r="O87" s="48"/>
      <c r="P87" s="201">
        <f>O87*H87</f>
        <v>0</v>
      </c>
      <c r="Q87" s="201">
        <v>0</v>
      </c>
      <c r="R87" s="201">
        <f>Q87*H87</f>
        <v>0</v>
      </c>
      <c r="S87" s="201">
        <v>0</v>
      </c>
      <c r="T87" s="202">
        <f>S87*H87</f>
        <v>0</v>
      </c>
      <c r="AR87" s="24" t="s">
        <v>161</v>
      </c>
      <c r="AT87" s="24" t="s">
        <v>156</v>
      </c>
      <c r="AU87" s="24" t="s">
        <v>91</v>
      </c>
      <c r="AY87" s="24" t="s">
        <v>162</v>
      </c>
      <c r="BE87" s="203">
        <f>IF(N87="základní",J87,0)</f>
        <v>0</v>
      </c>
      <c r="BF87" s="203">
        <f>IF(N87="snížená",J87,0)</f>
        <v>0</v>
      </c>
      <c r="BG87" s="203">
        <f>IF(N87="zákl. přenesená",J87,0)</f>
        <v>0</v>
      </c>
      <c r="BH87" s="203">
        <f>IF(N87="sníž. přenesená",J87,0)</f>
        <v>0</v>
      </c>
      <c r="BI87" s="203">
        <f>IF(N87="nulová",J87,0)</f>
        <v>0</v>
      </c>
      <c r="BJ87" s="24" t="s">
        <v>24</v>
      </c>
      <c r="BK87" s="203">
        <f>ROUND(I87*H87,2)</f>
        <v>0</v>
      </c>
      <c r="BL87" s="24" t="s">
        <v>161</v>
      </c>
      <c r="BM87" s="24" t="s">
        <v>178</v>
      </c>
    </row>
    <row r="88" s="10" customFormat="1" ht="29.88" customHeight="1">
      <c r="B88" s="232"/>
      <c r="C88" s="233"/>
      <c r="D88" s="234" t="s">
        <v>81</v>
      </c>
      <c r="E88" s="246" t="s">
        <v>1781</v>
      </c>
      <c r="F88" s="246" t="s">
        <v>1782</v>
      </c>
      <c r="G88" s="233"/>
      <c r="H88" s="233"/>
      <c r="I88" s="236"/>
      <c r="J88" s="247">
        <f>BK88</f>
        <v>0</v>
      </c>
      <c r="K88" s="233"/>
      <c r="L88" s="238"/>
      <c r="M88" s="239"/>
      <c r="N88" s="240"/>
      <c r="O88" s="240"/>
      <c r="P88" s="241">
        <f>P89</f>
        <v>0</v>
      </c>
      <c r="Q88" s="240"/>
      <c r="R88" s="241">
        <f>R89</f>
        <v>0</v>
      </c>
      <c r="S88" s="240"/>
      <c r="T88" s="242">
        <f>T89</f>
        <v>0</v>
      </c>
      <c r="AR88" s="243" t="s">
        <v>173</v>
      </c>
      <c r="AT88" s="244" t="s">
        <v>81</v>
      </c>
      <c r="AU88" s="244" t="s">
        <v>24</v>
      </c>
      <c r="AY88" s="243" t="s">
        <v>162</v>
      </c>
      <c r="BK88" s="245">
        <f>BK89</f>
        <v>0</v>
      </c>
    </row>
    <row r="89" s="1" customFormat="1" ht="16.5" customHeight="1">
      <c r="B89" s="47"/>
      <c r="C89" s="192" t="s">
        <v>179</v>
      </c>
      <c r="D89" s="192" t="s">
        <v>156</v>
      </c>
      <c r="E89" s="193" t="s">
        <v>1783</v>
      </c>
      <c r="F89" s="194" t="s">
        <v>1784</v>
      </c>
      <c r="G89" s="195" t="s">
        <v>1785</v>
      </c>
      <c r="H89" s="196">
        <v>1</v>
      </c>
      <c r="I89" s="197"/>
      <c r="J89" s="198">
        <f>ROUND(I89*H89,2)</f>
        <v>0</v>
      </c>
      <c r="K89" s="194" t="s">
        <v>963</v>
      </c>
      <c r="L89" s="73"/>
      <c r="M89" s="199" t="s">
        <v>37</v>
      </c>
      <c r="N89" s="214" t="s">
        <v>53</v>
      </c>
      <c r="O89" s="215"/>
      <c r="P89" s="216">
        <f>O89*H89</f>
        <v>0</v>
      </c>
      <c r="Q89" s="216">
        <v>0</v>
      </c>
      <c r="R89" s="216">
        <f>Q89*H89</f>
        <v>0</v>
      </c>
      <c r="S89" s="216">
        <v>0</v>
      </c>
      <c r="T89" s="217">
        <f>S89*H89</f>
        <v>0</v>
      </c>
      <c r="AR89" s="24" t="s">
        <v>1786</v>
      </c>
      <c r="AT89" s="24" t="s">
        <v>156</v>
      </c>
      <c r="AU89" s="24" t="s">
        <v>91</v>
      </c>
      <c r="AY89" s="24" t="s">
        <v>162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24</v>
      </c>
      <c r="BK89" s="203">
        <f>ROUND(I89*H89,2)</f>
        <v>0</v>
      </c>
      <c r="BL89" s="24" t="s">
        <v>1786</v>
      </c>
      <c r="BM89" s="24" t="s">
        <v>1787</v>
      </c>
    </row>
    <row r="90" s="1" customFormat="1" ht="6.96" customHeight="1">
      <c r="B90" s="68"/>
      <c r="C90" s="69"/>
      <c r="D90" s="69"/>
      <c r="E90" s="69"/>
      <c r="F90" s="69"/>
      <c r="G90" s="69"/>
      <c r="H90" s="69"/>
      <c r="I90" s="167"/>
      <c r="J90" s="69"/>
      <c r="K90" s="69"/>
      <c r="L90" s="73"/>
    </row>
  </sheetData>
  <sheetProtection sheet="1" autoFilter="0" formatColumns="0" formatRows="0" objects="1" scenarios="1" spinCount="100000" saltValue="WdmZwNtJx3Cu4i79EfhLJQJ+e2DP2eZUZOLhCGv6x+j8CesyBN1Ql+3GFa1bXpzaxo3oXcsSIIFWq5mak+xw2g==" hashValue="6qiIkDPg3JgVc3BzzTZHt4hVf9/sqDfJonLhWGUip2NpBa4NNMUc1ry4Khufk4VOQk87G40tING2q09HUop16w==" algorithmName="SHA-512" password="CC35"/>
  <autoFilter ref="C78:K89"/>
  <mergeCells count="10">
    <mergeCell ref="E7:H7"/>
    <mergeCell ref="E9:H9"/>
    <mergeCell ref="E24:H24"/>
    <mergeCell ref="E45:H45"/>
    <mergeCell ref="E47:H47"/>
    <mergeCell ref="J51:J52"/>
    <mergeCell ref="E69:H69"/>
    <mergeCell ref="E71:H71"/>
    <mergeCell ref="G1:H1"/>
    <mergeCell ref="L2:V2"/>
  </mergeCells>
  <hyperlinks>
    <hyperlink ref="F1:G1" location="C2" display="1) Krycí list soupisu"/>
    <hyperlink ref="G1:H1" location="C54" display="2) Rekapitulace"/>
    <hyperlink ref="J1" location="C78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8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109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1788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ROUND(J92,2)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ROUND(SUM(BE92:BE246), 2)</f>
        <v>0</v>
      </c>
      <c r="G30" s="48"/>
      <c r="H30" s="48"/>
      <c r="I30" s="159">
        <v>0.20999999999999999</v>
      </c>
      <c r="J30" s="158">
        <f>ROUND(ROUND((SUM(BE92:BE246)),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ROUND(SUM(BF92:BF246), 2)</f>
        <v>0</v>
      </c>
      <c r="G31" s="48"/>
      <c r="H31" s="48"/>
      <c r="I31" s="159">
        <v>0.14999999999999999</v>
      </c>
      <c r="J31" s="158">
        <f>ROUND(ROUND((SUM(BF92:BF246)),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ROUND(SUM(BG92:BG246),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ROUND(SUM(BH92:BH246),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ROUND(SUM(BI92:BI246),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01 - SO 01 Rekonstrukce stávajícího objektu _D.1.4. Technika prostředí staveb - ZTI,Vytápění,odvětrání  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J92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1789</v>
      </c>
      <c r="E57" s="221"/>
      <c r="F57" s="221"/>
      <c r="G57" s="221"/>
      <c r="H57" s="221"/>
      <c r="I57" s="222"/>
      <c r="J57" s="223">
        <f>J93</f>
        <v>0</v>
      </c>
      <c r="K57" s="224"/>
    </row>
    <row r="58" s="8" customFormat="1" ht="24.96" customHeight="1">
      <c r="B58" s="218"/>
      <c r="C58" s="219"/>
      <c r="D58" s="220" t="s">
        <v>1790</v>
      </c>
      <c r="E58" s="221"/>
      <c r="F58" s="221"/>
      <c r="G58" s="221"/>
      <c r="H58" s="221"/>
      <c r="I58" s="222"/>
      <c r="J58" s="223">
        <f>J95</f>
        <v>0</v>
      </c>
      <c r="K58" s="224"/>
    </row>
    <row r="59" s="8" customFormat="1" ht="24.96" customHeight="1">
      <c r="B59" s="218"/>
      <c r="C59" s="219"/>
      <c r="D59" s="220" t="s">
        <v>1791</v>
      </c>
      <c r="E59" s="221"/>
      <c r="F59" s="221"/>
      <c r="G59" s="221"/>
      <c r="H59" s="221"/>
      <c r="I59" s="222"/>
      <c r="J59" s="223">
        <f>J98</f>
        <v>0</v>
      </c>
      <c r="K59" s="224"/>
    </row>
    <row r="60" s="8" customFormat="1" ht="24.96" customHeight="1">
      <c r="B60" s="218"/>
      <c r="C60" s="219"/>
      <c r="D60" s="220" t="s">
        <v>1792</v>
      </c>
      <c r="E60" s="221"/>
      <c r="F60" s="221"/>
      <c r="G60" s="221"/>
      <c r="H60" s="221"/>
      <c r="I60" s="222"/>
      <c r="J60" s="223">
        <f>J101</f>
        <v>0</v>
      </c>
      <c r="K60" s="224"/>
    </row>
    <row r="61" s="8" customFormat="1" ht="24.96" customHeight="1">
      <c r="B61" s="218"/>
      <c r="C61" s="219"/>
      <c r="D61" s="220" t="s">
        <v>1793</v>
      </c>
      <c r="E61" s="221"/>
      <c r="F61" s="221"/>
      <c r="G61" s="221"/>
      <c r="H61" s="221"/>
      <c r="I61" s="222"/>
      <c r="J61" s="223">
        <f>J103</f>
        <v>0</v>
      </c>
      <c r="K61" s="224"/>
    </row>
    <row r="62" s="8" customFormat="1" ht="24.96" customHeight="1">
      <c r="B62" s="218"/>
      <c r="C62" s="219"/>
      <c r="D62" s="220" t="s">
        <v>1794</v>
      </c>
      <c r="E62" s="221"/>
      <c r="F62" s="221"/>
      <c r="G62" s="221"/>
      <c r="H62" s="221"/>
      <c r="I62" s="222"/>
      <c r="J62" s="223">
        <f>J114</f>
        <v>0</v>
      </c>
      <c r="K62" s="224"/>
    </row>
    <row r="63" s="8" customFormat="1" ht="24.96" customHeight="1">
      <c r="B63" s="218"/>
      <c r="C63" s="219"/>
      <c r="D63" s="220" t="s">
        <v>1795</v>
      </c>
      <c r="E63" s="221"/>
      <c r="F63" s="221"/>
      <c r="G63" s="221"/>
      <c r="H63" s="221"/>
      <c r="I63" s="222"/>
      <c r="J63" s="223">
        <f>J132</f>
        <v>0</v>
      </c>
      <c r="K63" s="224"/>
    </row>
    <row r="64" s="8" customFormat="1" ht="24.96" customHeight="1">
      <c r="B64" s="218"/>
      <c r="C64" s="219"/>
      <c r="D64" s="220" t="s">
        <v>1796</v>
      </c>
      <c r="E64" s="221"/>
      <c r="F64" s="221"/>
      <c r="G64" s="221"/>
      <c r="H64" s="221"/>
      <c r="I64" s="222"/>
      <c r="J64" s="223">
        <f>J150</f>
        <v>0</v>
      </c>
      <c r="K64" s="224"/>
    </row>
    <row r="65" s="8" customFormat="1" ht="24.96" customHeight="1">
      <c r="B65" s="218"/>
      <c r="C65" s="219"/>
      <c r="D65" s="220" t="s">
        <v>1797</v>
      </c>
      <c r="E65" s="221"/>
      <c r="F65" s="221"/>
      <c r="G65" s="221"/>
      <c r="H65" s="221"/>
      <c r="I65" s="222"/>
      <c r="J65" s="223">
        <f>J165</f>
        <v>0</v>
      </c>
      <c r="K65" s="224"/>
    </row>
    <row r="66" s="8" customFormat="1" ht="24.96" customHeight="1">
      <c r="B66" s="218"/>
      <c r="C66" s="219"/>
      <c r="D66" s="220" t="s">
        <v>1798</v>
      </c>
      <c r="E66" s="221"/>
      <c r="F66" s="221"/>
      <c r="G66" s="221"/>
      <c r="H66" s="221"/>
      <c r="I66" s="222"/>
      <c r="J66" s="223">
        <f>J172</f>
        <v>0</v>
      </c>
      <c r="K66" s="224"/>
    </row>
    <row r="67" s="8" customFormat="1" ht="24.96" customHeight="1">
      <c r="B67" s="218"/>
      <c r="C67" s="219"/>
      <c r="D67" s="220" t="s">
        <v>1799</v>
      </c>
      <c r="E67" s="221"/>
      <c r="F67" s="221"/>
      <c r="G67" s="221"/>
      <c r="H67" s="221"/>
      <c r="I67" s="222"/>
      <c r="J67" s="223">
        <f>J182</f>
        <v>0</v>
      </c>
      <c r="K67" s="224"/>
    </row>
    <row r="68" s="8" customFormat="1" ht="24.96" customHeight="1">
      <c r="B68" s="218"/>
      <c r="C68" s="219"/>
      <c r="D68" s="220" t="s">
        <v>1800</v>
      </c>
      <c r="E68" s="221"/>
      <c r="F68" s="221"/>
      <c r="G68" s="221"/>
      <c r="H68" s="221"/>
      <c r="I68" s="222"/>
      <c r="J68" s="223">
        <f>J194</f>
        <v>0</v>
      </c>
      <c r="K68" s="224"/>
    </row>
    <row r="69" s="8" customFormat="1" ht="24.96" customHeight="1">
      <c r="B69" s="218"/>
      <c r="C69" s="219"/>
      <c r="D69" s="220" t="s">
        <v>1801</v>
      </c>
      <c r="E69" s="221"/>
      <c r="F69" s="221"/>
      <c r="G69" s="221"/>
      <c r="H69" s="221"/>
      <c r="I69" s="222"/>
      <c r="J69" s="223">
        <f>J205</f>
        <v>0</v>
      </c>
      <c r="K69" s="224"/>
    </row>
    <row r="70" s="8" customFormat="1" ht="24.96" customHeight="1">
      <c r="B70" s="218"/>
      <c r="C70" s="219"/>
      <c r="D70" s="220" t="s">
        <v>1802</v>
      </c>
      <c r="E70" s="221"/>
      <c r="F70" s="221"/>
      <c r="G70" s="221"/>
      <c r="H70" s="221"/>
      <c r="I70" s="222"/>
      <c r="J70" s="223">
        <f>J216</f>
        <v>0</v>
      </c>
      <c r="K70" s="224"/>
    </row>
    <row r="71" s="8" customFormat="1" ht="24.96" customHeight="1">
      <c r="B71" s="218"/>
      <c r="C71" s="219"/>
      <c r="D71" s="220" t="s">
        <v>1803</v>
      </c>
      <c r="E71" s="221"/>
      <c r="F71" s="221"/>
      <c r="G71" s="221"/>
      <c r="H71" s="221"/>
      <c r="I71" s="222"/>
      <c r="J71" s="223">
        <f>J229</f>
        <v>0</v>
      </c>
      <c r="K71" s="224"/>
    </row>
    <row r="72" s="8" customFormat="1" ht="24.96" customHeight="1">
      <c r="B72" s="218"/>
      <c r="C72" s="219"/>
      <c r="D72" s="220" t="s">
        <v>1804</v>
      </c>
      <c r="E72" s="221"/>
      <c r="F72" s="221"/>
      <c r="G72" s="221"/>
      <c r="H72" s="221"/>
      <c r="I72" s="222"/>
      <c r="J72" s="223">
        <f>J231</f>
        <v>0</v>
      </c>
      <c r="K72" s="224"/>
    </row>
    <row r="73" s="1" customFormat="1" ht="21.84" customHeight="1">
      <c r="B73" s="47"/>
      <c r="C73" s="48"/>
      <c r="D73" s="48"/>
      <c r="E73" s="48"/>
      <c r="F73" s="48"/>
      <c r="G73" s="48"/>
      <c r="H73" s="48"/>
      <c r="I73" s="145"/>
      <c r="J73" s="48"/>
      <c r="K73" s="52"/>
    </row>
    <row r="74" s="1" customFormat="1" ht="6.96" customHeight="1">
      <c r="B74" s="68"/>
      <c r="C74" s="69"/>
      <c r="D74" s="69"/>
      <c r="E74" s="69"/>
      <c r="F74" s="69"/>
      <c r="G74" s="69"/>
      <c r="H74" s="69"/>
      <c r="I74" s="167"/>
      <c r="J74" s="69"/>
      <c r="K74" s="70"/>
    </row>
    <row r="78" s="1" customFormat="1" ht="6.96" customHeight="1">
      <c r="B78" s="71"/>
      <c r="C78" s="72"/>
      <c r="D78" s="72"/>
      <c r="E78" s="72"/>
      <c r="F78" s="72"/>
      <c r="G78" s="72"/>
      <c r="H78" s="72"/>
      <c r="I78" s="170"/>
      <c r="J78" s="72"/>
      <c r="K78" s="72"/>
      <c r="L78" s="73"/>
    </row>
    <row r="79" s="1" customFormat="1" ht="36.96" customHeight="1">
      <c r="B79" s="47"/>
      <c r="C79" s="74" t="s">
        <v>142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6.96" customHeight="1">
      <c r="B80" s="47"/>
      <c r="C80" s="75"/>
      <c r="D80" s="75"/>
      <c r="E80" s="75"/>
      <c r="F80" s="75"/>
      <c r="G80" s="75"/>
      <c r="H80" s="75"/>
      <c r="I80" s="178"/>
      <c r="J80" s="75"/>
      <c r="K80" s="75"/>
      <c r="L80" s="73"/>
    </row>
    <row r="81" s="1" customFormat="1" ht="14.4" customHeight="1">
      <c r="B81" s="47"/>
      <c r="C81" s="77" t="s">
        <v>18</v>
      </c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6.5" customHeight="1">
      <c r="B82" s="47"/>
      <c r="C82" s="75"/>
      <c r="D82" s="75"/>
      <c r="E82" s="179" t="str">
        <f>E7</f>
        <v>Rekonstrukce a přístavby hasičské zbrojnice Hošťálkovice</v>
      </c>
      <c r="F82" s="77"/>
      <c r="G82" s="77"/>
      <c r="H82" s="77"/>
      <c r="I82" s="178"/>
      <c r="J82" s="75"/>
      <c r="K82" s="75"/>
      <c r="L82" s="73"/>
    </row>
    <row r="83" s="1" customFormat="1" ht="14.4" customHeight="1">
      <c r="B83" s="47"/>
      <c r="C83" s="77" t="s">
        <v>134</v>
      </c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 ht="17.25" customHeight="1">
      <c r="B84" s="47"/>
      <c r="C84" s="75"/>
      <c r="D84" s="75"/>
      <c r="E84" s="83" t="str">
        <f>E9</f>
        <v xml:space="preserve">SO 01 - SO 01 Rekonstrukce stávajícího objektu _D.1.4. Technika prostředí staveb - ZTI,Vytápění,odvětrání   </v>
      </c>
      <c r="F84" s="75"/>
      <c r="G84" s="75"/>
      <c r="H84" s="75"/>
      <c r="I84" s="178"/>
      <c r="J84" s="75"/>
      <c r="K84" s="75"/>
      <c r="L84" s="73"/>
    </row>
    <row r="85" s="1" customFormat="1" ht="6.96" customHeight="1">
      <c r="B85" s="47"/>
      <c r="C85" s="75"/>
      <c r="D85" s="75"/>
      <c r="E85" s="75"/>
      <c r="F85" s="75"/>
      <c r="G85" s="75"/>
      <c r="H85" s="75"/>
      <c r="I85" s="178"/>
      <c r="J85" s="75"/>
      <c r="K85" s="75"/>
      <c r="L85" s="73"/>
    </row>
    <row r="86" s="1" customFormat="1" ht="18" customHeight="1">
      <c r="B86" s="47"/>
      <c r="C86" s="77" t="s">
        <v>25</v>
      </c>
      <c r="D86" s="75"/>
      <c r="E86" s="75"/>
      <c r="F86" s="180" t="str">
        <f>F12</f>
        <v xml:space="preserve"> </v>
      </c>
      <c r="G86" s="75"/>
      <c r="H86" s="75"/>
      <c r="I86" s="181" t="s">
        <v>27</v>
      </c>
      <c r="J86" s="86" t="str">
        <f>IF(J12="","",J12)</f>
        <v>2. 12. 2016</v>
      </c>
      <c r="K86" s="75"/>
      <c r="L86" s="73"/>
    </row>
    <row r="87" s="1" customFormat="1" ht="6.96" customHeight="1">
      <c r="B87" s="47"/>
      <c r="C87" s="75"/>
      <c r="D87" s="75"/>
      <c r="E87" s="75"/>
      <c r="F87" s="75"/>
      <c r="G87" s="75"/>
      <c r="H87" s="75"/>
      <c r="I87" s="178"/>
      <c r="J87" s="75"/>
      <c r="K87" s="75"/>
      <c r="L87" s="73"/>
    </row>
    <row r="88" s="1" customFormat="1">
      <c r="B88" s="47"/>
      <c r="C88" s="77" t="s">
        <v>35</v>
      </c>
      <c r="D88" s="75"/>
      <c r="E88" s="75"/>
      <c r="F88" s="180" t="str">
        <f>E15</f>
        <v xml:space="preserve">Statutární město Ostrava,MOb Hošťálkovice </v>
      </c>
      <c r="G88" s="75"/>
      <c r="H88" s="75"/>
      <c r="I88" s="181" t="s">
        <v>42</v>
      </c>
      <c r="J88" s="180" t="str">
        <f>E21</f>
        <v xml:space="preserve">Lenka Jerakasová </v>
      </c>
      <c r="K88" s="75"/>
      <c r="L88" s="73"/>
    </row>
    <row r="89" s="1" customFormat="1" ht="14.4" customHeight="1">
      <c r="B89" s="47"/>
      <c r="C89" s="77" t="s">
        <v>40</v>
      </c>
      <c r="D89" s="75"/>
      <c r="E89" s="75"/>
      <c r="F89" s="180" t="str">
        <f>IF(E18="","",E18)</f>
        <v/>
      </c>
      <c r="G89" s="75"/>
      <c r="H89" s="75"/>
      <c r="I89" s="178"/>
      <c r="J89" s="75"/>
      <c r="K89" s="75"/>
      <c r="L89" s="73"/>
    </row>
    <row r="90" s="1" customFormat="1" ht="10.32" customHeight="1">
      <c r="B90" s="47"/>
      <c r="C90" s="75"/>
      <c r="D90" s="75"/>
      <c r="E90" s="75"/>
      <c r="F90" s="75"/>
      <c r="G90" s="75"/>
      <c r="H90" s="75"/>
      <c r="I90" s="178"/>
      <c r="J90" s="75"/>
      <c r="K90" s="75"/>
      <c r="L90" s="73"/>
    </row>
    <row r="91" s="7" customFormat="1" ht="29.28" customHeight="1">
      <c r="B91" s="182"/>
      <c r="C91" s="183" t="s">
        <v>143</v>
      </c>
      <c r="D91" s="184" t="s">
        <v>67</v>
      </c>
      <c r="E91" s="184" t="s">
        <v>63</v>
      </c>
      <c r="F91" s="184" t="s">
        <v>144</v>
      </c>
      <c r="G91" s="184" t="s">
        <v>145</v>
      </c>
      <c r="H91" s="184" t="s">
        <v>146</v>
      </c>
      <c r="I91" s="185" t="s">
        <v>147</v>
      </c>
      <c r="J91" s="184" t="s">
        <v>139</v>
      </c>
      <c r="K91" s="186" t="s">
        <v>148</v>
      </c>
      <c r="L91" s="187"/>
      <c r="M91" s="103" t="s">
        <v>149</v>
      </c>
      <c r="N91" s="104" t="s">
        <v>52</v>
      </c>
      <c r="O91" s="104" t="s">
        <v>150</v>
      </c>
      <c r="P91" s="104" t="s">
        <v>151</v>
      </c>
      <c r="Q91" s="104" t="s">
        <v>152</v>
      </c>
      <c r="R91" s="104" t="s">
        <v>153</v>
      </c>
      <c r="S91" s="104" t="s">
        <v>154</v>
      </c>
      <c r="T91" s="105" t="s">
        <v>155</v>
      </c>
    </row>
    <row r="92" s="1" customFormat="1" ht="29.28" customHeight="1">
      <c r="B92" s="47"/>
      <c r="C92" s="109" t="s">
        <v>140</v>
      </c>
      <c r="D92" s="75"/>
      <c r="E92" s="75"/>
      <c r="F92" s="75"/>
      <c r="G92" s="75"/>
      <c r="H92" s="75"/>
      <c r="I92" s="178"/>
      <c r="J92" s="188">
        <f>BK92</f>
        <v>0</v>
      </c>
      <c r="K92" s="75"/>
      <c r="L92" s="73"/>
      <c r="M92" s="106"/>
      <c r="N92" s="107"/>
      <c r="O92" s="107"/>
      <c r="P92" s="189">
        <f>P93+P95+P98+P101+P103+P114+P132+P150+P165+P172+P182+P194+P205+P216+P229+P231</f>
        <v>0</v>
      </c>
      <c r="Q92" s="107"/>
      <c r="R92" s="189">
        <f>R93+R95+R98+R101+R103+R114+R132+R150+R165+R172+R182+R194+R205+R216+R229+R231</f>
        <v>0</v>
      </c>
      <c r="S92" s="107"/>
      <c r="T92" s="190">
        <f>T93+T95+T98+T101+T103+T114+T132+T150+T165+T172+T182+T194+T205+T216+T229+T231</f>
        <v>0</v>
      </c>
      <c r="AT92" s="24" t="s">
        <v>81</v>
      </c>
      <c r="AU92" s="24" t="s">
        <v>141</v>
      </c>
      <c r="BK92" s="191">
        <f>BK93+BK95+BK98+BK101+BK103+BK114+BK132+BK150+BK165+BK172+BK182+BK194+BK205+BK216+BK229+BK231</f>
        <v>0</v>
      </c>
    </row>
    <row r="93" s="10" customFormat="1" ht="37.44" customHeight="1">
      <c r="B93" s="232"/>
      <c r="C93" s="233"/>
      <c r="D93" s="234" t="s">
        <v>81</v>
      </c>
      <c r="E93" s="235" t="s">
        <v>161</v>
      </c>
      <c r="F93" s="235" t="s">
        <v>444</v>
      </c>
      <c r="G93" s="233"/>
      <c r="H93" s="233"/>
      <c r="I93" s="236"/>
      <c r="J93" s="237">
        <f>BK93</f>
        <v>0</v>
      </c>
      <c r="K93" s="233"/>
      <c r="L93" s="238"/>
      <c r="M93" s="239"/>
      <c r="N93" s="240"/>
      <c r="O93" s="240"/>
      <c r="P93" s="241">
        <f>P94</f>
        <v>0</v>
      </c>
      <c r="Q93" s="240"/>
      <c r="R93" s="241">
        <f>R94</f>
        <v>0</v>
      </c>
      <c r="S93" s="240"/>
      <c r="T93" s="242">
        <f>T94</f>
        <v>0</v>
      </c>
      <c r="AR93" s="243" t="s">
        <v>24</v>
      </c>
      <c r="AT93" s="244" t="s">
        <v>81</v>
      </c>
      <c r="AU93" s="244" t="s">
        <v>82</v>
      </c>
      <c r="AY93" s="243" t="s">
        <v>162</v>
      </c>
      <c r="BK93" s="245">
        <f>BK94</f>
        <v>0</v>
      </c>
    </row>
    <row r="94" s="1" customFormat="1" ht="16.5" customHeight="1">
      <c r="B94" s="47"/>
      <c r="C94" s="192" t="s">
        <v>24</v>
      </c>
      <c r="D94" s="192" t="s">
        <v>156</v>
      </c>
      <c r="E94" s="193" t="s">
        <v>1805</v>
      </c>
      <c r="F94" s="194" t="s">
        <v>1806</v>
      </c>
      <c r="G94" s="195" t="s">
        <v>159</v>
      </c>
      <c r="H94" s="196">
        <v>0.68999999999999995</v>
      </c>
      <c r="I94" s="197"/>
      <c r="J94" s="198">
        <f>ROUND(I94*H94,2)</f>
        <v>0</v>
      </c>
      <c r="K94" s="194" t="s">
        <v>1807</v>
      </c>
      <c r="L94" s="73"/>
      <c r="M94" s="199" t="s">
        <v>37</v>
      </c>
      <c r="N94" s="200" t="s">
        <v>53</v>
      </c>
      <c r="O94" s="48"/>
      <c r="P94" s="201">
        <f>O94*H94</f>
        <v>0</v>
      </c>
      <c r="Q94" s="201">
        <v>0</v>
      </c>
      <c r="R94" s="201">
        <f>Q94*H94</f>
        <v>0</v>
      </c>
      <c r="S94" s="201">
        <v>0</v>
      </c>
      <c r="T94" s="202">
        <f>S94*H94</f>
        <v>0</v>
      </c>
      <c r="AR94" s="24" t="s">
        <v>161</v>
      </c>
      <c r="AT94" s="24" t="s">
        <v>156</v>
      </c>
      <c r="AU94" s="24" t="s">
        <v>24</v>
      </c>
      <c r="AY94" s="24" t="s">
        <v>162</v>
      </c>
      <c r="BE94" s="203">
        <f>IF(N94="základní",J94,0)</f>
        <v>0</v>
      </c>
      <c r="BF94" s="203">
        <f>IF(N94="snížená",J94,0)</f>
        <v>0</v>
      </c>
      <c r="BG94" s="203">
        <f>IF(N94="zákl. přenesená",J94,0)</f>
        <v>0</v>
      </c>
      <c r="BH94" s="203">
        <f>IF(N94="sníž. přenesená",J94,0)</f>
        <v>0</v>
      </c>
      <c r="BI94" s="203">
        <f>IF(N94="nulová",J94,0)</f>
        <v>0</v>
      </c>
      <c r="BJ94" s="24" t="s">
        <v>24</v>
      </c>
      <c r="BK94" s="203">
        <f>ROUND(I94*H94,2)</f>
        <v>0</v>
      </c>
      <c r="BL94" s="24" t="s">
        <v>161</v>
      </c>
      <c r="BM94" s="24" t="s">
        <v>91</v>
      </c>
    </row>
    <row r="95" s="10" customFormat="1" ht="37.44" customHeight="1">
      <c r="B95" s="232"/>
      <c r="C95" s="233"/>
      <c r="D95" s="234" t="s">
        <v>81</v>
      </c>
      <c r="E95" s="235" t="s">
        <v>356</v>
      </c>
      <c r="F95" s="235" t="s">
        <v>1808</v>
      </c>
      <c r="G95" s="233"/>
      <c r="H95" s="233"/>
      <c r="I95" s="236"/>
      <c r="J95" s="237">
        <f>BK95</f>
        <v>0</v>
      </c>
      <c r="K95" s="233"/>
      <c r="L95" s="238"/>
      <c r="M95" s="239"/>
      <c r="N95" s="240"/>
      <c r="O95" s="240"/>
      <c r="P95" s="241">
        <f>SUM(P96:P97)</f>
        <v>0</v>
      </c>
      <c r="Q95" s="240"/>
      <c r="R95" s="241">
        <f>SUM(R96:R97)</f>
        <v>0</v>
      </c>
      <c r="S95" s="240"/>
      <c r="T95" s="242">
        <f>SUM(T96:T97)</f>
        <v>0</v>
      </c>
      <c r="AR95" s="243" t="s">
        <v>24</v>
      </c>
      <c r="AT95" s="244" t="s">
        <v>81</v>
      </c>
      <c r="AU95" s="244" t="s">
        <v>82</v>
      </c>
      <c r="AY95" s="243" t="s">
        <v>162</v>
      </c>
      <c r="BK95" s="245">
        <f>SUM(BK96:BK97)</f>
        <v>0</v>
      </c>
    </row>
    <row r="96" s="1" customFormat="1" ht="16.5" customHeight="1">
      <c r="B96" s="47"/>
      <c r="C96" s="192" t="s">
        <v>91</v>
      </c>
      <c r="D96" s="192" t="s">
        <v>156</v>
      </c>
      <c r="E96" s="193" t="s">
        <v>1809</v>
      </c>
      <c r="F96" s="194" t="s">
        <v>1810</v>
      </c>
      <c r="G96" s="195" t="s">
        <v>207</v>
      </c>
      <c r="H96" s="196">
        <v>6</v>
      </c>
      <c r="I96" s="197"/>
      <c r="J96" s="198">
        <f>ROUND(I96*H96,2)</f>
        <v>0</v>
      </c>
      <c r="K96" s="194" t="s">
        <v>1807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161</v>
      </c>
    </row>
    <row r="97" s="1" customFormat="1" ht="16.5" customHeight="1">
      <c r="B97" s="47"/>
      <c r="C97" s="192" t="s">
        <v>165</v>
      </c>
      <c r="D97" s="192" t="s">
        <v>156</v>
      </c>
      <c r="E97" s="193" t="s">
        <v>1811</v>
      </c>
      <c r="F97" s="194" t="s">
        <v>1812</v>
      </c>
      <c r="G97" s="195" t="s">
        <v>207</v>
      </c>
      <c r="H97" s="196">
        <v>28</v>
      </c>
      <c r="I97" s="197"/>
      <c r="J97" s="198">
        <f>ROUND(I97*H97,2)</f>
        <v>0</v>
      </c>
      <c r="K97" s="194" t="s">
        <v>1807</v>
      </c>
      <c r="L97" s="73"/>
      <c r="M97" s="199" t="s">
        <v>37</v>
      </c>
      <c r="N97" s="200" t="s">
        <v>53</v>
      </c>
      <c r="O97" s="48"/>
      <c r="P97" s="201">
        <f>O97*H97</f>
        <v>0</v>
      </c>
      <c r="Q97" s="201">
        <v>0</v>
      </c>
      <c r="R97" s="201">
        <f>Q97*H97</f>
        <v>0</v>
      </c>
      <c r="S97" s="201">
        <v>0</v>
      </c>
      <c r="T97" s="202">
        <f>S97*H97</f>
        <v>0</v>
      </c>
      <c r="AR97" s="24" t="s">
        <v>161</v>
      </c>
      <c r="AT97" s="24" t="s">
        <v>156</v>
      </c>
      <c r="AU97" s="24" t="s">
        <v>24</v>
      </c>
      <c r="AY97" s="24" t="s">
        <v>162</v>
      </c>
      <c r="BE97" s="203">
        <f>IF(N97="základní",J97,0)</f>
        <v>0</v>
      </c>
      <c r="BF97" s="203">
        <f>IF(N97="snížená",J97,0)</f>
        <v>0</v>
      </c>
      <c r="BG97" s="203">
        <f>IF(N97="zákl. přenesená",J97,0)</f>
        <v>0</v>
      </c>
      <c r="BH97" s="203">
        <f>IF(N97="sníž. přenesená",J97,0)</f>
        <v>0</v>
      </c>
      <c r="BI97" s="203">
        <f>IF(N97="nulová",J97,0)</f>
        <v>0</v>
      </c>
      <c r="BJ97" s="24" t="s">
        <v>24</v>
      </c>
      <c r="BK97" s="203">
        <f>ROUND(I97*H97,2)</f>
        <v>0</v>
      </c>
      <c r="BL97" s="24" t="s">
        <v>161</v>
      </c>
      <c r="BM97" s="24" t="s">
        <v>168</v>
      </c>
    </row>
    <row r="98" s="10" customFormat="1" ht="37.44" customHeight="1">
      <c r="B98" s="232"/>
      <c r="C98" s="233"/>
      <c r="D98" s="234" t="s">
        <v>81</v>
      </c>
      <c r="E98" s="235" t="s">
        <v>751</v>
      </c>
      <c r="F98" s="235" t="s">
        <v>1813</v>
      </c>
      <c r="G98" s="233"/>
      <c r="H98" s="233"/>
      <c r="I98" s="236"/>
      <c r="J98" s="237">
        <f>BK98</f>
        <v>0</v>
      </c>
      <c r="K98" s="233"/>
      <c r="L98" s="238"/>
      <c r="M98" s="239"/>
      <c r="N98" s="240"/>
      <c r="O98" s="240"/>
      <c r="P98" s="241">
        <f>SUM(P99:P100)</f>
        <v>0</v>
      </c>
      <c r="Q98" s="240"/>
      <c r="R98" s="241">
        <f>SUM(R99:R100)</f>
        <v>0</v>
      </c>
      <c r="S98" s="240"/>
      <c r="T98" s="242">
        <f>SUM(T99:T100)</f>
        <v>0</v>
      </c>
      <c r="AR98" s="243" t="s">
        <v>24</v>
      </c>
      <c r="AT98" s="244" t="s">
        <v>81</v>
      </c>
      <c r="AU98" s="244" t="s">
        <v>82</v>
      </c>
      <c r="AY98" s="243" t="s">
        <v>162</v>
      </c>
      <c r="BK98" s="245">
        <f>SUM(BK99:BK100)</f>
        <v>0</v>
      </c>
    </row>
    <row r="99" s="1" customFormat="1" ht="16.5" customHeight="1">
      <c r="B99" s="47"/>
      <c r="C99" s="192" t="s">
        <v>161</v>
      </c>
      <c r="D99" s="192" t="s">
        <v>156</v>
      </c>
      <c r="E99" s="193" t="s">
        <v>1814</v>
      </c>
      <c r="F99" s="194" t="s">
        <v>1815</v>
      </c>
      <c r="G99" s="195" t="s">
        <v>207</v>
      </c>
      <c r="H99" s="196">
        <v>6</v>
      </c>
      <c r="I99" s="197"/>
      <c r="J99" s="198">
        <f>ROUND(I99*H99,2)</f>
        <v>0</v>
      </c>
      <c r="K99" s="194" t="s">
        <v>1807</v>
      </c>
      <c r="L99" s="73"/>
      <c r="M99" s="199" t="s">
        <v>37</v>
      </c>
      <c r="N99" s="200" t="s">
        <v>53</v>
      </c>
      <c r="O99" s="48"/>
      <c r="P99" s="201">
        <f>O99*H99</f>
        <v>0</v>
      </c>
      <c r="Q99" s="201">
        <v>0</v>
      </c>
      <c r="R99" s="201">
        <f>Q99*H99</f>
        <v>0</v>
      </c>
      <c r="S99" s="201">
        <v>0</v>
      </c>
      <c r="T99" s="202">
        <f>S99*H99</f>
        <v>0</v>
      </c>
      <c r="AR99" s="24" t="s">
        <v>161</v>
      </c>
      <c r="AT99" s="24" t="s">
        <v>156</v>
      </c>
      <c r="AU99" s="24" t="s">
        <v>24</v>
      </c>
      <c r="AY99" s="24" t="s">
        <v>162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24</v>
      </c>
      <c r="BK99" s="203">
        <f>ROUND(I99*H99,2)</f>
        <v>0</v>
      </c>
      <c r="BL99" s="24" t="s">
        <v>161</v>
      </c>
      <c r="BM99" s="24" t="s">
        <v>172</v>
      </c>
    </row>
    <row r="100" s="1" customFormat="1" ht="16.5" customHeight="1">
      <c r="B100" s="47"/>
      <c r="C100" s="192" t="s">
        <v>173</v>
      </c>
      <c r="D100" s="192" t="s">
        <v>156</v>
      </c>
      <c r="E100" s="193" t="s">
        <v>1816</v>
      </c>
      <c r="F100" s="194" t="s">
        <v>1817</v>
      </c>
      <c r="G100" s="195" t="s">
        <v>207</v>
      </c>
      <c r="H100" s="196">
        <v>28</v>
      </c>
      <c r="I100" s="197"/>
      <c r="J100" s="198">
        <f>ROUND(I100*H100,2)</f>
        <v>0</v>
      </c>
      <c r="K100" s="194" t="s">
        <v>1807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161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161</v>
      </c>
      <c r="BM100" s="24" t="s">
        <v>29</v>
      </c>
    </row>
    <row r="101" s="10" customFormat="1" ht="37.44" customHeight="1">
      <c r="B101" s="232"/>
      <c r="C101" s="233"/>
      <c r="D101" s="234" t="s">
        <v>81</v>
      </c>
      <c r="E101" s="235" t="s">
        <v>759</v>
      </c>
      <c r="F101" s="235" t="s">
        <v>1818</v>
      </c>
      <c r="G101" s="233"/>
      <c r="H101" s="233"/>
      <c r="I101" s="236"/>
      <c r="J101" s="237">
        <f>BK101</f>
        <v>0</v>
      </c>
      <c r="K101" s="233"/>
      <c r="L101" s="238"/>
      <c r="M101" s="239"/>
      <c r="N101" s="240"/>
      <c r="O101" s="240"/>
      <c r="P101" s="241">
        <f>P102</f>
        <v>0</v>
      </c>
      <c r="Q101" s="240"/>
      <c r="R101" s="241">
        <f>R102</f>
        <v>0</v>
      </c>
      <c r="S101" s="240"/>
      <c r="T101" s="242">
        <f>T102</f>
        <v>0</v>
      </c>
      <c r="AR101" s="243" t="s">
        <v>24</v>
      </c>
      <c r="AT101" s="244" t="s">
        <v>81</v>
      </c>
      <c r="AU101" s="244" t="s">
        <v>82</v>
      </c>
      <c r="AY101" s="243" t="s">
        <v>162</v>
      </c>
      <c r="BK101" s="245">
        <f>BK102</f>
        <v>0</v>
      </c>
    </row>
    <row r="102" s="1" customFormat="1" ht="16.5" customHeight="1">
      <c r="B102" s="47"/>
      <c r="C102" s="192" t="s">
        <v>168</v>
      </c>
      <c r="D102" s="192" t="s">
        <v>156</v>
      </c>
      <c r="E102" s="193" t="s">
        <v>1819</v>
      </c>
      <c r="F102" s="194" t="s">
        <v>1820</v>
      </c>
      <c r="G102" s="195" t="s">
        <v>196</v>
      </c>
      <c r="H102" s="196">
        <v>0.56100000000000005</v>
      </c>
      <c r="I102" s="197"/>
      <c r="J102" s="198">
        <f>ROUND(I102*H102,2)</f>
        <v>0</v>
      </c>
      <c r="K102" s="194" t="s">
        <v>1807</v>
      </c>
      <c r="L102" s="73"/>
      <c r="M102" s="199" t="s">
        <v>37</v>
      </c>
      <c r="N102" s="200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161</v>
      </c>
      <c r="AT102" s="24" t="s">
        <v>156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161</v>
      </c>
      <c r="BM102" s="24" t="s">
        <v>178</v>
      </c>
    </row>
    <row r="103" s="10" customFormat="1" ht="37.44" customHeight="1">
      <c r="B103" s="232"/>
      <c r="C103" s="233"/>
      <c r="D103" s="234" t="s">
        <v>81</v>
      </c>
      <c r="E103" s="235" t="s">
        <v>773</v>
      </c>
      <c r="F103" s="235" t="s">
        <v>774</v>
      </c>
      <c r="G103" s="233"/>
      <c r="H103" s="233"/>
      <c r="I103" s="236"/>
      <c r="J103" s="237">
        <f>BK103</f>
        <v>0</v>
      </c>
      <c r="K103" s="233"/>
      <c r="L103" s="238"/>
      <c r="M103" s="239"/>
      <c r="N103" s="240"/>
      <c r="O103" s="240"/>
      <c r="P103" s="241">
        <f>SUM(P104:P113)</f>
        <v>0</v>
      </c>
      <c r="Q103" s="240"/>
      <c r="R103" s="241">
        <f>SUM(R104:R113)</f>
        <v>0</v>
      </c>
      <c r="S103" s="240"/>
      <c r="T103" s="242">
        <f>SUM(T104:T113)</f>
        <v>0</v>
      </c>
      <c r="AR103" s="243" t="s">
        <v>91</v>
      </c>
      <c r="AT103" s="244" t="s">
        <v>81</v>
      </c>
      <c r="AU103" s="244" t="s">
        <v>82</v>
      </c>
      <c r="AY103" s="243" t="s">
        <v>162</v>
      </c>
      <c r="BK103" s="245">
        <f>SUM(BK104:BK113)</f>
        <v>0</v>
      </c>
    </row>
    <row r="104" s="1" customFormat="1" ht="16.5" customHeight="1">
      <c r="B104" s="47"/>
      <c r="C104" s="192" t="s">
        <v>179</v>
      </c>
      <c r="D104" s="192" t="s">
        <v>156</v>
      </c>
      <c r="E104" s="193" t="s">
        <v>1821</v>
      </c>
      <c r="F104" s="194" t="s">
        <v>1822</v>
      </c>
      <c r="G104" s="195" t="s">
        <v>207</v>
      </c>
      <c r="H104" s="196">
        <v>119</v>
      </c>
      <c r="I104" s="197"/>
      <c r="J104" s="198">
        <f>ROUND(I104*H104,2)</f>
        <v>0</v>
      </c>
      <c r="K104" s="194" t="s">
        <v>1807</v>
      </c>
      <c r="L104" s="73"/>
      <c r="M104" s="199" t="s">
        <v>37</v>
      </c>
      <c r="N104" s="200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185</v>
      </c>
      <c r="AT104" s="24" t="s">
        <v>156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185</v>
      </c>
      <c r="BM104" s="24" t="s">
        <v>182</v>
      </c>
    </row>
    <row r="105" s="1" customFormat="1" ht="16.5" customHeight="1">
      <c r="B105" s="47"/>
      <c r="C105" s="204" t="s">
        <v>172</v>
      </c>
      <c r="D105" s="204" t="s">
        <v>261</v>
      </c>
      <c r="E105" s="205" t="s">
        <v>1823</v>
      </c>
      <c r="F105" s="206" t="s">
        <v>1824</v>
      </c>
      <c r="G105" s="207" t="s">
        <v>207</v>
      </c>
      <c r="H105" s="208">
        <v>9</v>
      </c>
      <c r="I105" s="209"/>
      <c r="J105" s="210">
        <f>ROUND(I105*H105,2)</f>
        <v>0</v>
      </c>
      <c r="K105" s="206" t="s">
        <v>1807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214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185</v>
      </c>
      <c r="BM105" s="24" t="s">
        <v>185</v>
      </c>
    </row>
    <row r="106" s="1" customFormat="1" ht="16.5" customHeight="1">
      <c r="B106" s="47"/>
      <c r="C106" s="204" t="s">
        <v>186</v>
      </c>
      <c r="D106" s="204" t="s">
        <v>261</v>
      </c>
      <c r="E106" s="205" t="s">
        <v>1825</v>
      </c>
      <c r="F106" s="206" t="s">
        <v>1826</v>
      </c>
      <c r="G106" s="207" t="s">
        <v>207</v>
      </c>
      <c r="H106" s="208">
        <v>43</v>
      </c>
      <c r="I106" s="209"/>
      <c r="J106" s="210">
        <f>ROUND(I106*H106,2)</f>
        <v>0</v>
      </c>
      <c r="K106" s="206" t="s">
        <v>1807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214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185</v>
      </c>
      <c r="BM106" s="24" t="s">
        <v>189</v>
      </c>
    </row>
    <row r="107" s="1" customFormat="1" ht="16.5" customHeight="1">
      <c r="B107" s="47"/>
      <c r="C107" s="204" t="s">
        <v>29</v>
      </c>
      <c r="D107" s="204" t="s">
        <v>261</v>
      </c>
      <c r="E107" s="205" t="s">
        <v>1827</v>
      </c>
      <c r="F107" s="206" t="s">
        <v>1828</v>
      </c>
      <c r="G107" s="207" t="s">
        <v>207</v>
      </c>
      <c r="H107" s="208">
        <v>35</v>
      </c>
      <c r="I107" s="209"/>
      <c r="J107" s="210">
        <f>ROUND(I107*H107,2)</f>
        <v>0</v>
      </c>
      <c r="K107" s="206" t="s">
        <v>1807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214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185</v>
      </c>
      <c r="BM107" s="24" t="s">
        <v>192</v>
      </c>
    </row>
    <row r="108" s="1" customFormat="1" ht="16.5" customHeight="1">
      <c r="B108" s="47"/>
      <c r="C108" s="204" t="s">
        <v>193</v>
      </c>
      <c r="D108" s="204" t="s">
        <v>261</v>
      </c>
      <c r="E108" s="205" t="s">
        <v>1829</v>
      </c>
      <c r="F108" s="206" t="s">
        <v>1830</v>
      </c>
      <c r="G108" s="207" t="s">
        <v>207</v>
      </c>
      <c r="H108" s="208">
        <v>24</v>
      </c>
      <c r="I108" s="209"/>
      <c r="J108" s="210">
        <f>ROUND(I108*H108,2)</f>
        <v>0</v>
      </c>
      <c r="K108" s="206" t="s">
        <v>1807</v>
      </c>
      <c r="L108" s="211"/>
      <c r="M108" s="212" t="s">
        <v>37</v>
      </c>
      <c r="N108" s="213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214</v>
      </c>
      <c r="AT108" s="24" t="s">
        <v>261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185</v>
      </c>
      <c r="BM108" s="24" t="s">
        <v>197</v>
      </c>
    </row>
    <row r="109" s="1" customFormat="1" ht="16.5" customHeight="1">
      <c r="B109" s="47"/>
      <c r="C109" s="204" t="s">
        <v>178</v>
      </c>
      <c r="D109" s="204" t="s">
        <v>261</v>
      </c>
      <c r="E109" s="205" t="s">
        <v>1831</v>
      </c>
      <c r="F109" s="206" t="s">
        <v>1832</v>
      </c>
      <c r="G109" s="207" t="s">
        <v>207</v>
      </c>
      <c r="H109" s="208">
        <v>8</v>
      </c>
      <c r="I109" s="209"/>
      <c r="J109" s="210">
        <f>ROUND(I109*H109,2)</f>
        <v>0</v>
      </c>
      <c r="K109" s="206" t="s">
        <v>1807</v>
      </c>
      <c r="L109" s="211"/>
      <c r="M109" s="212" t="s">
        <v>37</v>
      </c>
      <c r="N109" s="213" t="s">
        <v>53</v>
      </c>
      <c r="O109" s="48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214</v>
      </c>
      <c r="AT109" s="24" t="s">
        <v>261</v>
      </c>
      <c r="AU109" s="24" t="s">
        <v>24</v>
      </c>
      <c r="AY109" s="24" t="s">
        <v>162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24</v>
      </c>
      <c r="BK109" s="203">
        <f>ROUND(I109*H109,2)</f>
        <v>0</v>
      </c>
      <c r="BL109" s="24" t="s">
        <v>185</v>
      </c>
      <c r="BM109" s="24" t="s">
        <v>200</v>
      </c>
    </row>
    <row r="110" s="1" customFormat="1" ht="16.5" customHeight="1">
      <c r="B110" s="47"/>
      <c r="C110" s="204" t="s">
        <v>201</v>
      </c>
      <c r="D110" s="204" t="s">
        <v>261</v>
      </c>
      <c r="E110" s="205" t="s">
        <v>1833</v>
      </c>
      <c r="F110" s="206" t="s">
        <v>1834</v>
      </c>
      <c r="G110" s="207" t="s">
        <v>344</v>
      </c>
      <c r="H110" s="208">
        <v>500</v>
      </c>
      <c r="I110" s="209"/>
      <c r="J110" s="210">
        <f>ROUND(I110*H110,2)</f>
        <v>0</v>
      </c>
      <c r="K110" s="206" t="s">
        <v>1807</v>
      </c>
      <c r="L110" s="211"/>
      <c r="M110" s="212" t="s">
        <v>37</v>
      </c>
      <c r="N110" s="213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214</v>
      </c>
      <c r="AT110" s="24" t="s">
        <v>261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204</v>
      </c>
    </row>
    <row r="111" s="1" customFormat="1" ht="16.5" customHeight="1">
      <c r="B111" s="47"/>
      <c r="C111" s="204" t="s">
        <v>182</v>
      </c>
      <c r="D111" s="204" t="s">
        <v>261</v>
      </c>
      <c r="E111" s="205" t="s">
        <v>1835</v>
      </c>
      <c r="F111" s="206" t="s">
        <v>1836</v>
      </c>
      <c r="G111" s="207" t="s">
        <v>344</v>
      </c>
      <c r="H111" s="208">
        <v>1</v>
      </c>
      <c r="I111" s="209"/>
      <c r="J111" s="210">
        <f>ROUND(I111*H111,2)</f>
        <v>0</v>
      </c>
      <c r="K111" s="206" t="s">
        <v>1807</v>
      </c>
      <c r="L111" s="211"/>
      <c r="M111" s="212" t="s">
        <v>37</v>
      </c>
      <c r="N111" s="213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214</v>
      </c>
      <c r="AT111" s="24" t="s">
        <v>261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208</v>
      </c>
    </row>
    <row r="112" s="1" customFormat="1" ht="16.5" customHeight="1">
      <c r="B112" s="47"/>
      <c r="C112" s="204" t="s">
        <v>10</v>
      </c>
      <c r="D112" s="204" t="s">
        <v>261</v>
      </c>
      <c r="E112" s="205" t="s">
        <v>1837</v>
      </c>
      <c r="F112" s="206" t="s">
        <v>1838</v>
      </c>
      <c r="G112" s="207" t="s">
        <v>344</v>
      </c>
      <c r="H112" s="208">
        <v>3</v>
      </c>
      <c r="I112" s="209"/>
      <c r="J112" s="210">
        <f>ROUND(I112*H112,2)</f>
        <v>0</v>
      </c>
      <c r="K112" s="206" t="s">
        <v>1807</v>
      </c>
      <c r="L112" s="211"/>
      <c r="M112" s="212" t="s">
        <v>37</v>
      </c>
      <c r="N112" s="213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214</v>
      </c>
      <c r="AT112" s="24" t="s">
        <v>261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185</v>
      </c>
      <c r="BM112" s="24" t="s">
        <v>211</v>
      </c>
    </row>
    <row r="113" s="1" customFormat="1" ht="16.5" customHeight="1">
      <c r="B113" s="47"/>
      <c r="C113" s="192" t="s">
        <v>185</v>
      </c>
      <c r="D113" s="192" t="s">
        <v>156</v>
      </c>
      <c r="E113" s="193" t="s">
        <v>1839</v>
      </c>
      <c r="F113" s="194" t="s">
        <v>1840</v>
      </c>
      <c r="G113" s="195" t="s">
        <v>196</v>
      </c>
      <c r="H113" s="196">
        <v>0.019</v>
      </c>
      <c r="I113" s="197"/>
      <c r="J113" s="198">
        <f>ROUND(I113*H113,2)</f>
        <v>0</v>
      </c>
      <c r="K113" s="194" t="s">
        <v>1807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185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185</v>
      </c>
      <c r="BM113" s="24" t="s">
        <v>214</v>
      </c>
    </row>
    <row r="114" s="10" customFormat="1" ht="37.44" customHeight="1">
      <c r="B114" s="232"/>
      <c r="C114" s="233"/>
      <c r="D114" s="234" t="s">
        <v>81</v>
      </c>
      <c r="E114" s="235" t="s">
        <v>1841</v>
      </c>
      <c r="F114" s="235" t="s">
        <v>1842</v>
      </c>
      <c r="G114" s="233"/>
      <c r="H114" s="233"/>
      <c r="I114" s="236"/>
      <c r="J114" s="237">
        <f>BK114</f>
        <v>0</v>
      </c>
      <c r="K114" s="233"/>
      <c r="L114" s="238"/>
      <c r="M114" s="239"/>
      <c r="N114" s="240"/>
      <c r="O114" s="240"/>
      <c r="P114" s="241">
        <f>SUM(P115:P131)</f>
        <v>0</v>
      </c>
      <c r="Q114" s="240"/>
      <c r="R114" s="241">
        <f>SUM(R115:R131)</f>
        <v>0</v>
      </c>
      <c r="S114" s="240"/>
      <c r="T114" s="242">
        <f>SUM(T115:T131)</f>
        <v>0</v>
      </c>
      <c r="AR114" s="243" t="s">
        <v>91</v>
      </c>
      <c r="AT114" s="244" t="s">
        <v>81</v>
      </c>
      <c r="AU114" s="244" t="s">
        <v>82</v>
      </c>
      <c r="AY114" s="243" t="s">
        <v>162</v>
      </c>
      <c r="BK114" s="245">
        <f>SUM(BK115:BK131)</f>
        <v>0</v>
      </c>
    </row>
    <row r="115" s="1" customFormat="1" ht="16.5" customHeight="1">
      <c r="B115" s="47"/>
      <c r="C115" s="192" t="s">
        <v>215</v>
      </c>
      <c r="D115" s="192" t="s">
        <v>156</v>
      </c>
      <c r="E115" s="193" t="s">
        <v>1843</v>
      </c>
      <c r="F115" s="194" t="s">
        <v>1844</v>
      </c>
      <c r="G115" s="195" t="s">
        <v>207</v>
      </c>
      <c r="H115" s="196">
        <v>4</v>
      </c>
      <c r="I115" s="197"/>
      <c r="J115" s="198">
        <f>ROUND(I115*H115,2)</f>
        <v>0</v>
      </c>
      <c r="K115" s="194" t="s">
        <v>1807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185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185</v>
      </c>
      <c r="BM115" s="24" t="s">
        <v>218</v>
      </c>
    </row>
    <row r="116" s="1" customFormat="1" ht="16.5" customHeight="1">
      <c r="B116" s="47"/>
      <c r="C116" s="192" t="s">
        <v>189</v>
      </c>
      <c r="D116" s="192" t="s">
        <v>156</v>
      </c>
      <c r="E116" s="193" t="s">
        <v>1845</v>
      </c>
      <c r="F116" s="194" t="s">
        <v>1846</v>
      </c>
      <c r="G116" s="195" t="s">
        <v>207</v>
      </c>
      <c r="H116" s="196">
        <v>2</v>
      </c>
      <c r="I116" s="197"/>
      <c r="J116" s="198">
        <f>ROUND(I116*H116,2)</f>
        <v>0</v>
      </c>
      <c r="K116" s="194" t="s">
        <v>1807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185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185</v>
      </c>
      <c r="BM116" s="24" t="s">
        <v>221</v>
      </c>
    </row>
    <row r="117" s="1" customFormat="1" ht="16.5" customHeight="1">
      <c r="B117" s="47"/>
      <c r="C117" s="192" t="s">
        <v>222</v>
      </c>
      <c r="D117" s="192" t="s">
        <v>156</v>
      </c>
      <c r="E117" s="193" t="s">
        <v>1847</v>
      </c>
      <c r="F117" s="194" t="s">
        <v>1848</v>
      </c>
      <c r="G117" s="195" t="s">
        <v>207</v>
      </c>
      <c r="H117" s="196">
        <v>1</v>
      </c>
      <c r="I117" s="197"/>
      <c r="J117" s="198">
        <f>ROUND(I117*H117,2)</f>
        <v>0</v>
      </c>
      <c r="K117" s="194" t="s">
        <v>1807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185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185</v>
      </c>
      <c r="BM117" s="24" t="s">
        <v>225</v>
      </c>
    </row>
    <row r="118" s="1" customFormat="1" ht="16.5" customHeight="1">
      <c r="B118" s="47"/>
      <c r="C118" s="192" t="s">
        <v>192</v>
      </c>
      <c r="D118" s="192" t="s">
        <v>156</v>
      </c>
      <c r="E118" s="193" t="s">
        <v>1849</v>
      </c>
      <c r="F118" s="194" t="s">
        <v>1850</v>
      </c>
      <c r="G118" s="195" t="s">
        <v>207</v>
      </c>
      <c r="H118" s="196">
        <v>16</v>
      </c>
      <c r="I118" s="197"/>
      <c r="J118" s="198">
        <f>ROUND(I118*H118,2)</f>
        <v>0</v>
      </c>
      <c r="K118" s="194" t="s">
        <v>1807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185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185</v>
      </c>
      <c r="BM118" s="24" t="s">
        <v>228</v>
      </c>
    </row>
    <row r="119" s="1" customFormat="1" ht="16.5" customHeight="1">
      <c r="B119" s="47"/>
      <c r="C119" s="192" t="s">
        <v>9</v>
      </c>
      <c r="D119" s="192" t="s">
        <v>156</v>
      </c>
      <c r="E119" s="193" t="s">
        <v>1851</v>
      </c>
      <c r="F119" s="194" t="s">
        <v>1852</v>
      </c>
      <c r="G119" s="195" t="s">
        <v>207</v>
      </c>
      <c r="H119" s="196">
        <v>2</v>
      </c>
      <c r="I119" s="197"/>
      <c r="J119" s="198">
        <f>ROUND(I119*H119,2)</f>
        <v>0</v>
      </c>
      <c r="K119" s="194" t="s">
        <v>1807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185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185</v>
      </c>
      <c r="BM119" s="24" t="s">
        <v>231</v>
      </c>
    </row>
    <row r="120" s="1" customFormat="1" ht="16.5" customHeight="1">
      <c r="B120" s="47"/>
      <c r="C120" s="192" t="s">
        <v>197</v>
      </c>
      <c r="D120" s="192" t="s">
        <v>156</v>
      </c>
      <c r="E120" s="193" t="s">
        <v>1853</v>
      </c>
      <c r="F120" s="194" t="s">
        <v>1854</v>
      </c>
      <c r="G120" s="195" t="s">
        <v>207</v>
      </c>
      <c r="H120" s="196">
        <v>7</v>
      </c>
      <c r="I120" s="197"/>
      <c r="J120" s="198">
        <f>ROUND(I120*H120,2)</f>
        <v>0</v>
      </c>
      <c r="K120" s="194" t="s">
        <v>1807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185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185</v>
      </c>
      <c r="BM120" s="24" t="s">
        <v>234</v>
      </c>
    </row>
    <row r="121" s="1" customFormat="1" ht="16.5" customHeight="1">
      <c r="B121" s="47"/>
      <c r="C121" s="192" t="s">
        <v>235</v>
      </c>
      <c r="D121" s="192" t="s">
        <v>156</v>
      </c>
      <c r="E121" s="193" t="s">
        <v>1855</v>
      </c>
      <c r="F121" s="194" t="s">
        <v>1856</v>
      </c>
      <c r="G121" s="195" t="s">
        <v>207</v>
      </c>
      <c r="H121" s="196">
        <v>2</v>
      </c>
      <c r="I121" s="197"/>
      <c r="J121" s="198">
        <f>ROUND(I121*H121,2)</f>
        <v>0</v>
      </c>
      <c r="K121" s="194" t="s">
        <v>1807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185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185</v>
      </c>
      <c r="BM121" s="24" t="s">
        <v>238</v>
      </c>
    </row>
    <row r="122" s="1" customFormat="1" ht="16.5" customHeight="1">
      <c r="B122" s="47"/>
      <c r="C122" s="192" t="s">
        <v>200</v>
      </c>
      <c r="D122" s="192" t="s">
        <v>156</v>
      </c>
      <c r="E122" s="193" t="s">
        <v>1857</v>
      </c>
      <c r="F122" s="194" t="s">
        <v>1858</v>
      </c>
      <c r="G122" s="195" t="s">
        <v>207</v>
      </c>
      <c r="H122" s="196">
        <v>4</v>
      </c>
      <c r="I122" s="197"/>
      <c r="J122" s="198">
        <f>ROUND(I122*H122,2)</f>
        <v>0</v>
      </c>
      <c r="K122" s="194" t="s">
        <v>1807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185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185</v>
      </c>
      <c r="BM122" s="24" t="s">
        <v>241</v>
      </c>
    </row>
    <row r="123" s="1" customFormat="1" ht="16.5" customHeight="1">
      <c r="B123" s="47"/>
      <c r="C123" s="192" t="s">
        <v>242</v>
      </c>
      <c r="D123" s="192" t="s">
        <v>156</v>
      </c>
      <c r="E123" s="193" t="s">
        <v>1859</v>
      </c>
      <c r="F123" s="194" t="s">
        <v>1860</v>
      </c>
      <c r="G123" s="195" t="s">
        <v>344</v>
      </c>
      <c r="H123" s="196">
        <v>4</v>
      </c>
      <c r="I123" s="197"/>
      <c r="J123" s="198">
        <f>ROUND(I123*H123,2)</f>
        <v>0</v>
      </c>
      <c r="K123" s="194" t="s">
        <v>1807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185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185</v>
      </c>
      <c r="BM123" s="24" t="s">
        <v>243</v>
      </c>
    </row>
    <row r="124" s="1" customFormat="1" ht="16.5" customHeight="1">
      <c r="B124" s="47"/>
      <c r="C124" s="192" t="s">
        <v>204</v>
      </c>
      <c r="D124" s="192" t="s">
        <v>156</v>
      </c>
      <c r="E124" s="193" t="s">
        <v>1861</v>
      </c>
      <c r="F124" s="194" t="s">
        <v>1862</v>
      </c>
      <c r="G124" s="195" t="s">
        <v>344</v>
      </c>
      <c r="H124" s="196">
        <v>2</v>
      </c>
      <c r="I124" s="197"/>
      <c r="J124" s="198">
        <f>ROUND(I124*H124,2)</f>
        <v>0</v>
      </c>
      <c r="K124" s="194" t="s">
        <v>1807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185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185</v>
      </c>
      <c r="BM124" s="24" t="s">
        <v>244</v>
      </c>
    </row>
    <row r="125" s="1" customFormat="1" ht="25.5" customHeight="1">
      <c r="B125" s="47"/>
      <c r="C125" s="192" t="s">
        <v>245</v>
      </c>
      <c r="D125" s="192" t="s">
        <v>156</v>
      </c>
      <c r="E125" s="193" t="s">
        <v>1863</v>
      </c>
      <c r="F125" s="194" t="s">
        <v>1864</v>
      </c>
      <c r="G125" s="195" t="s">
        <v>344</v>
      </c>
      <c r="H125" s="196">
        <v>1</v>
      </c>
      <c r="I125" s="197"/>
      <c r="J125" s="198">
        <f>ROUND(I125*H125,2)</f>
        <v>0</v>
      </c>
      <c r="K125" s="194" t="s">
        <v>1807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185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185</v>
      </c>
      <c r="BM125" s="24" t="s">
        <v>246</v>
      </c>
    </row>
    <row r="126" s="1" customFormat="1" ht="16.5" customHeight="1">
      <c r="B126" s="47"/>
      <c r="C126" s="192" t="s">
        <v>208</v>
      </c>
      <c r="D126" s="192" t="s">
        <v>156</v>
      </c>
      <c r="E126" s="193" t="s">
        <v>1865</v>
      </c>
      <c r="F126" s="194" t="s">
        <v>1866</v>
      </c>
      <c r="G126" s="195" t="s">
        <v>344</v>
      </c>
      <c r="H126" s="196">
        <v>2</v>
      </c>
      <c r="I126" s="197"/>
      <c r="J126" s="198">
        <f>ROUND(I126*H126,2)</f>
        <v>0</v>
      </c>
      <c r="K126" s="194" t="s">
        <v>1807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185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185</v>
      </c>
      <c r="BM126" s="24" t="s">
        <v>249</v>
      </c>
    </row>
    <row r="127" s="1" customFormat="1" ht="16.5" customHeight="1">
      <c r="B127" s="47"/>
      <c r="C127" s="192" t="s">
        <v>250</v>
      </c>
      <c r="D127" s="192" t="s">
        <v>156</v>
      </c>
      <c r="E127" s="193" t="s">
        <v>1867</v>
      </c>
      <c r="F127" s="194" t="s">
        <v>1868</v>
      </c>
      <c r="G127" s="195" t="s">
        <v>344</v>
      </c>
      <c r="H127" s="196">
        <v>2</v>
      </c>
      <c r="I127" s="197"/>
      <c r="J127" s="198">
        <f>ROUND(I127*H127,2)</f>
        <v>0</v>
      </c>
      <c r="K127" s="194" t="s">
        <v>1807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185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185</v>
      </c>
      <c r="BM127" s="24" t="s">
        <v>251</v>
      </c>
    </row>
    <row r="128" s="1" customFormat="1" ht="16.5" customHeight="1">
      <c r="B128" s="47"/>
      <c r="C128" s="192" t="s">
        <v>211</v>
      </c>
      <c r="D128" s="192" t="s">
        <v>156</v>
      </c>
      <c r="E128" s="193" t="s">
        <v>1869</v>
      </c>
      <c r="F128" s="194" t="s">
        <v>1870</v>
      </c>
      <c r="G128" s="195" t="s">
        <v>207</v>
      </c>
      <c r="H128" s="196">
        <v>16</v>
      </c>
      <c r="I128" s="197"/>
      <c r="J128" s="198">
        <f>ROUND(I128*H128,2)</f>
        <v>0</v>
      </c>
      <c r="K128" s="194" t="s">
        <v>1807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185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185</v>
      </c>
      <c r="BM128" s="24" t="s">
        <v>252</v>
      </c>
    </row>
    <row r="129" s="1" customFormat="1" ht="16.5" customHeight="1">
      <c r="B129" s="47"/>
      <c r="C129" s="192" t="s">
        <v>253</v>
      </c>
      <c r="D129" s="192" t="s">
        <v>156</v>
      </c>
      <c r="E129" s="193" t="s">
        <v>1871</v>
      </c>
      <c r="F129" s="194" t="s">
        <v>1872</v>
      </c>
      <c r="G129" s="195" t="s">
        <v>207</v>
      </c>
      <c r="H129" s="196">
        <v>4</v>
      </c>
      <c r="I129" s="197"/>
      <c r="J129" s="198">
        <f>ROUND(I129*H129,2)</f>
        <v>0</v>
      </c>
      <c r="K129" s="194" t="s">
        <v>1807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185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185</v>
      </c>
      <c r="BM129" s="24" t="s">
        <v>256</v>
      </c>
    </row>
    <row r="130" s="1" customFormat="1" ht="16.5" customHeight="1">
      <c r="B130" s="47"/>
      <c r="C130" s="192" t="s">
        <v>214</v>
      </c>
      <c r="D130" s="192" t="s">
        <v>156</v>
      </c>
      <c r="E130" s="193" t="s">
        <v>1873</v>
      </c>
      <c r="F130" s="194" t="s">
        <v>1874</v>
      </c>
      <c r="G130" s="195" t="s">
        <v>207</v>
      </c>
      <c r="H130" s="196">
        <v>18</v>
      </c>
      <c r="I130" s="197"/>
      <c r="J130" s="198">
        <f>ROUND(I130*H130,2)</f>
        <v>0</v>
      </c>
      <c r="K130" s="194" t="s">
        <v>1807</v>
      </c>
      <c r="L130" s="73"/>
      <c r="M130" s="199" t="s">
        <v>37</v>
      </c>
      <c r="N130" s="200" t="s">
        <v>53</v>
      </c>
      <c r="O130" s="48"/>
      <c r="P130" s="201">
        <f>O130*H130</f>
        <v>0</v>
      </c>
      <c r="Q130" s="201">
        <v>0</v>
      </c>
      <c r="R130" s="201">
        <f>Q130*H130</f>
        <v>0</v>
      </c>
      <c r="S130" s="201">
        <v>0</v>
      </c>
      <c r="T130" s="202">
        <f>S130*H130</f>
        <v>0</v>
      </c>
      <c r="AR130" s="24" t="s">
        <v>185</v>
      </c>
      <c r="AT130" s="24" t="s">
        <v>156</v>
      </c>
      <c r="AU130" s="24" t="s">
        <v>24</v>
      </c>
      <c r="AY130" s="24" t="s">
        <v>162</v>
      </c>
      <c r="BE130" s="203">
        <f>IF(N130="základní",J130,0)</f>
        <v>0</v>
      </c>
      <c r="BF130" s="203">
        <f>IF(N130="snížená",J130,0)</f>
        <v>0</v>
      </c>
      <c r="BG130" s="203">
        <f>IF(N130="zákl. přenesená",J130,0)</f>
        <v>0</v>
      </c>
      <c r="BH130" s="203">
        <f>IF(N130="sníž. přenesená",J130,0)</f>
        <v>0</v>
      </c>
      <c r="BI130" s="203">
        <f>IF(N130="nulová",J130,0)</f>
        <v>0</v>
      </c>
      <c r="BJ130" s="24" t="s">
        <v>24</v>
      </c>
      <c r="BK130" s="203">
        <f>ROUND(I130*H130,2)</f>
        <v>0</v>
      </c>
      <c r="BL130" s="24" t="s">
        <v>185</v>
      </c>
      <c r="BM130" s="24" t="s">
        <v>259</v>
      </c>
    </row>
    <row r="131" s="1" customFormat="1" ht="16.5" customHeight="1">
      <c r="B131" s="47"/>
      <c r="C131" s="192" t="s">
        <v>260</v>
      </c>
      <c r="D131" s="192" t="s">
        <v>156</v>
      </c>
      <c r="E131" s="193" t="s">
        <v>1875</v>
      </c>
      <c r="F131" s="194" t="s">
        <v>1876</v>
      </c>
      <c r="G131" s="195" t="s">
        <v>196</v>
      </c>
      <c r="H131" s="196">
        <v>0.053999999999999999</v>
      </c>
      <c r="I131" s="197"/>
      <c r="J131" s="198">
        <f>ROUND(I131*H131,2)</f>
        <v>0</v>
      </c>
      <c r="K131" s="194" t="s">
        <v>1807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185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185</v>
      </c>
      <c r="BM131" s="24" t="s">
        <v>518</v>
      </c>
    </row>
    <row r="132" s="10" customFormat="1" ht="37.44" customHeight="1">
      <c r="B132" s="232"/>
      <c r="C132" s="233"/>
      <c r="D132" s="234" t="s">
        <v>81</v>
      </c>
      <c r="E132" s="235" t="s">
        <v>1877</v>
      </c>
      <c r="F132" s="235" t="s">
        <v>1878</v>
      </c>
      <c r="G132" s="233"/>
      <c r="H132" s="233"/>
      <c r="I132" s="236"/>
      <c r="J132" s="237">
        <f>BK132</f>
        <v>0</v>
      </c>
      <c r="K132" s="233"/>
      <c r="L132" s="238"/>
      <c r="M132" s="239"/>
      <c r="N132" s="240"/>
      <c r="O132" s="240"/>
      <c r="P132" s="241">
        <f>SUM(P133:P149)</f>
        <v>0</v>
      </c>
      <c r="Q132" s="240"/>
      <c r="R132" s="241">
        <f>SUM(R133:R149)</f>
        <v>0</v>
      </c>
      <c r="S132" s="240"/>
      <c r="T132" s="242">
        <f>SUM(T133:T149)</f>
        <v>0</v>
      </c>
      <c r="AR132" s="243" t="s">
        <v>91</v>
      </c>
      <c r="AT132" s="244" t="s">
        <v>81</v>
      </c>
      <c r="AU132" s="244" t="s">
        <v>82</v>
      </c>
      <c r="AY132" s="243" t="s">
        <v>162</v>
      </c>
      <c r="BK132" s="245">
        <f>SUM(BK133:BK149)</f>
        <v>0</v>
      </c>
    </row>
    <row r="133" s="1" customFormat="1" ht="25.5" customHeight="1">
      <c r="B133" s="47"/>
      <c r="C133" s="192" t="s">
        <v>218</v>
      </c>
      <c r="D133" s="192" t="s">
        <v>156</v>
      </c>
      <c r="E133" s="193" t="s">
        <v>1879</v>
      </c>
      <c r="F133" s="194" t="s">
        <v>1880</v>
      </c>
      <c r="G133" s="195" t="s">
        <v>207</v>
      </c>
      <c r="H133" s="196">
        <v>10</v>
      </c>
      <c r="I133" s="197"/>
      <c r="J133" s="198">
        <f>ROUND(I133*H133,2)</f>
        <v>0</v>
      </c>
      <c r="K133" s="194" t="s">
        <v>1807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267</v>
      </c>
    </row>
    <row r="134" s="1" customFormat="1" ht="25.5" customHeight="1">
      <c r="B134" s="47"/>
      <c r="C134" s="192" t="s">
        <v>268</v>
      </c>
      <c r="D134" s="192" t="s">
        <v>156</v>
      </c>
      <c r="E134" s="193" t="s">
        <v>1881</v>
      </c>
      <c r="F134" s="194" t="s">
        <v>1882</v>
      </c>
      <c r="G134" s="195" t="s">
        <v>207</v>
      </c>
      <c r="H134" s="196">
        <v>12</v>
      </c>
      <c r="I134" s="197"/>
      <c r="J134" s="198">
        <f>ROUND(I134*H134,2)</f>
        <v>0</v>
      </c>
      <c r="K134" s="194" t="s">
        <v>1807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185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185</v>
      </c>
      <c r="BM134" s="24" t="s">
        <v>271</v>
      </c>
    </row>
    <row r="135" s="1" customFormat="1" ht="25.5" customHeight="1">
      <c r="B135" s="47"/>
      <c r="C135" s="192" t="s">
        <v>221</v>
      </c>
      <c r="D135" s="192" t="s">
        <v>156</v>
      </c>
      <c r="E135" s="193" t="s">
        <v>1883</v>
      </c>
      <c r="F135" s="194" t="s">
        <v>1884</v>
      </c>
      <c r="G135" s="195" t="s">
        <v>207</v>
      </c>
      <c r="H135" s="196">
        <v>55</v>
      </c>
      <c r="I135" s="197"/>
      <c r="J135" s="198">
        <f>ROUND(I135*H135,2)</f>
        <v>0</v>
      </c>
      <c r="K135" s="194" t="s">
        <v>1807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185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185</v>
      </c>
      <c r="BM135" s="24" t="s">
        <v>531</v>
      </c>
    </row>
    <row r="136" s="1" customFormat="1" ht="16.5" customHeight="1">
      <c r="B136" s="47"/>
      <c r="C136" s="192" t="s">
        <v>275</v>
      </c>
      <c r="D136" s="192" t="s">
        <v>156</v>
      </c>
      <c r="E136" s="193" t="s">
        <v>1885</v>
      </c>
      <c r="F136" s="194" t="s">
        <v>1886</v>
      </c>
      <c r="G136" s="195" t="s">
        <v>207</v>
      </c>
      <c r="H136" s="196">
        <v>30</v>
      </c>
      <c r="I136" s="197"/>
      <c r="J136" s="198">
        <f>ROUND(I136*H136,2)</f>
        <v>0</v>
      </c>
      <c r="K136" s="194" t="s">
        <v>1807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185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185</v>
      </c>
      <c r="BM136" s="24" t="s">
        <v>278</v>
      </c>
    </row>
    <row r="137" s="1" customFormat="1" ht="16.5" customHeight="1">
      <c r="B137" s="47"/>
      <c r="C137" s="192" t="s">
        <v>225</v>
      </c>
      <c r="D137" s="192" t="s">
        <v>156</v>
      </c>
      <c r="E137" s="193" t="s">
        <v>1887</v>
      </c>
      <c r="F137" s="194" t="s">
        <v>1888</v>
      </c>
      <c r="G137" s="195" t="s">
        <v>207</v>
      </c>
      <c r="H137" s="196">
        <v>31</v>
      </c>
      <c r="I137" s="197"/>
      <c r="J137" s="198">
        <f>ROUND(I137*H137,2)</f>
        <v>0</v>
      </c>
      <c r="K137" s="194" t="s">
        <v>1807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281</v>
      </c>
    </row>
    <row r="138" s="1" customFormat="1" ht="16.5" customHeight="1">
      <c r="B138" s="47"/>
      <c r="C138" s="192" t="s">
        <v>282</v>
      </c>
      <c r="D138" s="192" t="s">
        <v>156</v>
      </c>
      <c r="E138" s="193" t="s">
        <v>1889</v>
      </c>
      <c r="F138" s="194" t="s">
        <v>1890</v>
      </c>
      <c r="G138" s="195" t="s">
        <v>207</v>
      </c>
      <c r="H138" s="196">
        <v>12</v>
      </c>
      <c r="I138" s="197"/>
      <c r="J138" s="198">
        <f>ROUND(I138*H138,2)</f>
        <v>0</v>
      </c>
      <c r="K138" s="194" t="s">
        <v>1807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285</v>
      </c>
    </row>
    <row r="139" s="1" customFormat="1" ht="16.5" customHeight="1">
      <c r="B139" s="47"/>
      <c r="C139" s="192" t="s">
        <v>228</v>
      </c>
      <c r="D139" s="192" t="s">
        <v>156</v>
      </c>
      <c r="E139" s="193" t="s">
        <v>1891</v>
      </c>
      <c r="F139" s="194" t="s">
        <v>1892</v>
      </c>
      <c r="G139" s="195" t="s">
        <v>344</v>
      </c>
      <c r="H139" s="196">
        <v>1</v>
      </c>
      <c r="I139" s="197"/>
      <c r="J139" s="198">
        <f>ROUND(I139*H139,2)</f>
        <v>0</v>
      </c>
      <c r="K139" s="194" t="s">
        <v>1807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288</v>
      </c>
    </row>
    <row r="140" s="1" customFormat="1" ht="16.5" customHeight="1">
      <c r="B140" s="47"/>
      <c r="C140" s="192" t="s">
        <v>33</v>
      </c>
      <c r="D140" s="192" t="s">
        <v>156</v>
      </c>
      <c r="E140" s="193" t="s">
        <v>1893</v>
      </c>
      <c r="F140" s="194" t="s">
        <v>1894</v>
      </c>
      <c r="G140" s="195" t="s">
        <v>344</v>
      </c>
      <c r="H140" s="196">
        <v>12</v>
      </c>
      <c r="I140" s="197"/>
      <c r="J140" s="198">
        <f>ROUND(I140*H140,2)</f>
        <v>0</v>
      </c>
      <c r="K140" s="194" t="s">
        <v>1807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291</v>
      </c>
    </row>
    <row r="141" s="1" customFormat="1" ht="16.5" customHeight="1">
      <c r="B141" s="47"/>
      <c r="C141" s="192" t="s">
        <v>231</v>
      </c>
      <c r="D141" s="192" t="s">
        <v>156</v>
      </c>
      <c r="E141" s="193" t="s">
        <v>1895</v>
      </c>
      <c r="F141" s="194" t="s">
        <v>1896</v>
      </c>
      <c r="G141" s="195" t="s">
        <v>344</v>
      </c>
      <c r="H141" s="196">
        <v>1</v>
      </c>
      <c r="I141" s="197"/>
      <c r="J141" s="198">
        <f>ROUND(I141*H141,2)</f>
        <v>0</v>
      </c>
      <c r="K141" s="194" t="s">
        <v>1807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294</v>
      </c>
    </row>
    <row r="142" s="1" customFormat="1" ht="16.5" customHeight="1">
      <c r="B142" s="47"/>
      <c r="C142" s="192" t="s">
        <v>295</v>
      </c>
      <c r="D142" s="192" t="s">
        <v>156</v>
      </c>
      <c r="E142" s="193" t="s">
        <v>1897</v>
      </c>
      <c r="F142" s="194" t="s">
        <v>1898</v>
      </c>
      <c r="G142" s="195" t="s">
        <v>344</v>
      </c>
      <c r="H142" s="196">
        <v>12</v>
      </c>
      <c r="I142" s="197"/>
      <c r="J142" s="198">
        <f>ROUND(I142*H142,2)</f>
        <v>0</v>
      </c>
      <c r="K142" s="194" t="s">
        <v>1807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298</v>
      </c>
    </row>
    <row r="143" s="1" customFormat="1" ht="16.5" customHeight="1">
      <c r="B143" s="47"/>
      <c r="C143" s="192" t="s">
        <v>234</v>
      </c>
      <c r="D143" s="192" t="s">
        <v>156</v>
      </c>
      <c r="E143" s="193" t="s">
        <v>1899</v>
      </c>
      <c r="F143" s="194" t="s">
        <v>1900</v>
      </c>
      <c r="G143" s="195" t="s">
        <v>344</v>
      </c>
      <c r="H143" s="196">
        <v>4</v>
      </c>
      <c r="I143" s="197"/>
      <c r="J143" s="198">
        <f>ROUND(I143*H143,2)</f>
        <v>0</v>
      </c>
      <c r="K143" s="194" t="s">
        <v>1807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185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185</v>
      </c>
      <c r="BM143" s="24" t="s">
        <v>301</v>
      </c>
    </row>
    <row r="144" s="1" customFormat="1" ht="16.5" customHeight="1">
      <c r="B144" s="47"/>
      <c r="C144" s="192" t="s">
        <v>302</v>
      </c>
      <c r="D144" s="192" t="s">
        <v>156</v>
      </c>
      <c r="E144" s="193" t="s">
        <v>1901</v>
      </c>
      <c r="F144" s="194" t="s">
        <v>1902</v>
      </c>
      <c r="G144" s="195" t="s">
        <v>344</v>
      </c>
      <c r="H144" s="196">
        <v>1</v>
      </c>
      <c r="I144" s="197"/>
      <c r="J144" s="198">
        <f>ROUND(I144*H144,2)</f>
        <v>0</v>
      </c>
      <c r="K144" s="194" t="s">
        <v>1807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185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185</v>
      </c>
      <c r="BM144" s="24" t="s">
        <v>305</v>
      </c>
    </row>
    <row r="145" s="1" customFormat="1" ht="16.5" customHeight="1">
      <c r="B145" s="47"/>
      <c r="C145" s="192" t="s">
        <v>238</v>
      </c>
      <c r="D145" s="192" t="s">
        <v>156</v>
      </c>
      <c r="E145" s="193" t="s">
        <v>1903</v>
      </c>
      <c r="F145" s="194" t="s">
        <v>1904</v>
      </c>
      <c r="G145" s="195" t="s">
        <v>207</v>
      </c>
      <c r="H145" s="196">
        <v>83</v>
      </c>
      <c r="I145" s="197"/>
      <c r="J145" s="198">
        <f>ROUND(I145*H145,2)</f>
        <v>0</v>
      </c>
      <c r="K145" s="194" t="s">
        <v>1807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185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185</v>
      </c>
      <c r="BM145" s="24" t="s">
        <v>306</v>
      </c>
    </row>
    <row r="146" s="1" customFormat="1" ht="16.5" customHeight="1">
      <c r="B146" s="47"/>
      <c r="C146" s="192" t="s">
        <v>307</v>
      </c>
      <c r="D146" s="192" t="s">
        <v>156</v>
      </c>
      <c r="E146" s="193" t="s">
        <v>1905</v>
      </c>
      <c r="F146" s="194" t="s">
        <v>1906</v>
      </c>
      <c r="G146" s="195" t="s">
        <v>207</v>
      </c>
      <c r="H146" s="196">
        <v>83</v>
      </c>
      <c r="I146" s="197"/>
      <c r="J146" s="198">
        <f>ROUND(I146*H146,2)</f>
        <v>0</v>
      </c>
      <c r="K146" s="194" t="s">
        <v>1807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185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185</v>
      </c>
      <c r="BM146" s="24" t="s">
        <v>310</v>
      </c>
    </row>
    <row r="147" s="1" customFormat="1" ht="16.5" customHeight="1">
      <c r="B147" s="47"/>
      <c r="C147" s="192" t="s">
        <v>241</v>
      </c>
      <c r="D147" s="192" t="s">
        <v>156</v>
      </c>
      <c r="E147" s="193" t="s">
        <v>1907</v>
      </c>
      <c r="F147" s="194" t="s">
        <v>1908</v>
      </c>
      <c r="G147" s="195" t="s">
        <v>196</v>
      </c>
      <c r="H147" s="196">
        <v>0.36799999999999999</v>
      </c>
      <c r="I147" s="197"/>
      <c r="J147" s="198">
        <f>ROUND(I147*H147,2)</f>
        <v>0</v>
      </c>
      <c r="K147" s="194" t="s">
        <v>1807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185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185</v>
      </c>
      <c r="BM147" s="24" t="s">
        <v>313</v>
      </c>
    </row>
    <row r="148" s="1" customFormat="1" ht="16.5" customHeight="1">
      <c r="B148" s="47"/>
      <c r="C148" s="192" t="s">
        <v>314</v>
      </c>
      <c r="D148" s="192" t="s">
        <v>156</v>
      </c>
      <c r="E148" s="193" t="s">
        <v>1909</v>
      </c>
      <c r="F148" s="194" t="s">
        <v>1910</v>
      </c>
      <c r="G148" s="195" t="s">
        <v>1911</v>
      </c>
      <c r="H148" s="196">
        <v>3</v>
      </c>
      <c r="I148" s="197"/>
      <c r="J148" s="198">
        <f>ROUND(I148*H148,2)</f>
        <v>0</v>
      </c>
      <c r="K148" s="194" t="s">
        <v>1807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185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185</v>
      </c>
      <c r="BM148" s="24" t="s">
        <v>317</v>
      </c>
    </row>
    <row r="149" s="1" customFormat="1" ht="16.5" customHeight="1">
      <c r="B149" s="47"/>
      <c r="C149" s="192" t="s">
        <v>243</v>
      </c>
      <c r="D149" s="192" t="s">
        <v>156</v>
      </c>
      <c r="E149" s="193" t="s">
        <v>1912</v>
      </c>
      <c r="F149" s="194" t="s">
        <v>1913</v>
      </c>
      <c r="G149" s="195" t="s">
        <v>1911</v>
      </c>
      <c r="H149" s="196">
        <v>3</v>
      </c>
      <c r="I149" s="197"/>
      <c r="J149" s="198">
        <f>ROUND(I149*H149,2)</f>
        <v>0</v>
      </c>
      <c r="K149" s="194" t="s">
        <v>1807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185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185</v>
      </c>
      <c r="BM149" s="24" t="s">
        <v>34</v>
      </c>
    </row>
    <row r="150" s="10" customFormat="1" ht="37.44" customHeight="1">
      <c r="B150" s="232"/>
      <c r="C150" s="233"/>
      <c r="D150" s="234" t="s">
        <v>81</v>
      </c>
      <c r="E150" s="235" t="s">
        <v>1914</v>
      </c>
      <c r="F150" s="235" t="s">
        <v>1915</v>
      </c>
      <c r="G150" s="233"/>
      <c r="H150" s="233"/>
      <c r="I150" s="236"/>
      <c r="J150" s="237">
        <f>BK150</f>
        <v>0</v>
      </c>
      <c r="K150" s="233"/>
      <c r="L150" s="238"/>
      <c r="M150" s="239"/>
      <c r="N150" s="240"/>
      <c r="O150" s="240"/>
      <c r="P150" s="241">
        <f>SUM(P151:P164)</f>
        <v>0</v>
      </c>
      <c r="Q150" s="240"/>
      <c r="R150" s="241">
        <f>SUM(R151:R164)</f>
        <v>0</v>
      </c>
      <c r="S150" s="240"/>
      <c r="T150" s="242">
        <f>SUM(T151:T164)</f>
        <v>0</v>
      </c>
      <c r="AR150" s="243" t="s">
        <v>91</v>
      </c>
      <c r="AT150" s="244" t="s">
        <v>81</v>
      </c>
      <c r="AU150" s="244" t="s">
        <v>82</v>
      </c>
      <c r="AY150" s="243" t="s">
        <v>162</v>
      </c>
      <c r="BK150" s="245">
        <f>SUM(BK151:BK164)</f>
        <v>0</v>
      </c>
    </row>
    <row r="151" s="1" customFormat="1" ht="16.5" customHeight="1">
      <c r="B151" s="47"/>
      <c r="C151" s="192" t="s">
        <v>320</v>
      </c>
      <c r="D151" s="192" t="s">
        <v>156</v>
      </c>
      <c r="E151" s="193" t="s">
        <v>1916</v>
      </c>
      <c r="F151" s="194" t="s">
        <v>1917</v>
      </c>
      <c r="G151" s="195" t="s">
        <v>344</v>
      </c>
      <c r="H151" s="196">
        <v>2</v>
      </c>
      <c r="I151" s="197"/>
      <c r="J151" s="198">
        <f>ROUND(I151*H151,2)</f>
        <v>0</v>
      </c>
      <c r="K151" s="194" t="s">
        <v>1807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185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185</v>
      </c>
      <c r="BM151" s="24" t="s">
        <v>323</v>
      </c>
    </row>
    <row r="152" s="1" customFormat="1" ht="16.5" customHeight="1">
      <c r="B152" s="47"/>
      <c r="C152" s="192" t="s">
        <v>244</v>
      </c>
      <c r="D152" s="192" t="s">
        <v>156</v>
      </c>
      <c r="E152" s="193" t="s">
        <v>1918</v>
      </c>
      <c r="F152" s="194" t="s">
        <v>1919</v>
      </c>
      <c r="G152" s="195" t="s">
        <v>344</v>
      </c>
      <c r="H152" s="196">
        <v>2</v>
      </c>
      <c r="I152" s="197"/>
      <c r="J152" s="198">
        <f>ROUND(I152*H152,2)</f>
        <v>0</v>
      </c>
      <c r="K152" s="194" t="s">
        <v>1807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185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185</v>
      </c>
      <c r="BM152" s="24" t="s">
        <v>571</v>
      </c>
    </row>
    <row r="153" s="1" customFormat="1" ht="16.5" customHeight="1">
      <c r="B153" s="47"/>
      <c r="C153" s="192" t="s">
        <v>327</v>
      </c>
      <c r="D153" s="192" t="s">
        <v>156</v>
      </c>
      <c r="E153" s="193" t="s">
        <v>1920</v>
      </c>
      <c r="F153" s="194" t="s">
        <v>1921</v>
      </c>
      <c r="G153" s="195" t="s">
        <v>344</v>
      </c>
      <c r="H153" s="196">
        <v>2</v>
      </c>
      <c r="I153" s="197"/>
      <c r="J153" s="198">
        <f>ROUND(I153*H153,2)</f>
        <v>0</v>
      </c>
      <c r="K153" s="194" t="s">
        <v>1807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185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185</v>
      </c>
      <c r="BM153" s="24" t="s">
        <v>330</v>
      </c>
    </row>
    <row r="154" s="1" customFormat="1" ht="16.5" customHeight="1">
      <c r="B154" s="47"/>
      <c r="C154" s="192" t="s">
        <v>246</v>
      </c>
      <c r="D154" s="192" t="s">
        <v>156</v>
      </c>
      <c r="E154" s="193" t="s">
        <v>1922</v>
      </c>
      <c r="F154" s="194" t="s">
        <v>1923</v>
      </c>
      <c r="G154" s="195" t="s">
        <v>344</v>
      </c>
      <c r="H154" s="196">
        <v>4</v>
      </c>
      <c r="I154" s="197"/>
      <c r="J154" s="198">
        <f>ROUND(I154*H154,2)</f>
        <v>0</v>
      </c>
      <c r="K154" s="194" t="s">
        <v>1807</v>
      </c>
      <c r="L154" s="73"/>
      <c r="M154" s="199" t="s">
        <v>37</v>
      </c>
      <c r="N154" s="200" t="s">
        <v>53</v>
      </c>
      <c r="O154" s="48"/>
      <c r="P154" s="201">
        <f>O154*H154</f>
        <v>0</v>
      </c>
      <c r="Q154" s="201">
        <v>0</v>
      </c>
      <c r="R154" s="201">
        <f>Q154*H154</f>
        <v>0</v>
      </c>
      <c r="S154" s="201">
        <v>0</v>
      </c>
      <c r="T154" s="202">
        <f>S154*H154</f>
        <v>0</v>
      </c>
      <c r="AR154" s="24" t="s">
        <v>185</v>
      </c>
      <c r="AT154" s="24" t="s">
        <v>156</v>
      </c>
      <c r="AU154" s="24" t="s">
        <v>24</v>
      </c>
      <c r="AY154" s="24" t="s">
        <v>162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24</v>
      </c>
      <c r="BK154" s="203">
        <f>ROUND(I154*H154,2)</f>
        <v>0</v>
      </c>
      <c r="BL154" s="24" t="s">
        <v>185</v>
      </c>
      <c r="BM154" s="24" t="s">
        <v>333</v>
      </c>
    </row>
    <row r="155" s="1" customFormat="1" ht="16.5" customHeight="1">
      <c r="B155" s="47"/>
      <c r="C155" s="192" t="s">
        <v>334</v>
      </c>
      <c r="D155" s="192" t="s">
        <v>156</v>
      </c>
      <c r="E155" s="193" t="s">
        <v>1924</v>
      </c>
      <c r="F155" s="194" t="s">
        <v>1925</v>
      </c>
      <c r="G155" s="195" t="s">
        <v>344</v>
      </c>
      <c r="H155" s="196">
        <v>8</v>
      </c>
      <c r="I155" s="197"/>
      <c r="J155" s="198">
        <f>ROUND(I155*H155,2)</f>
        <v>0</v>
      </c>
      <c r="K155" s="194" t="s">
        <v>1807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185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185</v>
      </c>
      <c r="BM155" s="24" t="s">
        <v>337</v>
      </c>
    </row>
    <row r="156" s="1" customFormat="1" ht="16.5" customHeight="1">
      <c r="B156" s="47"/>
      <c r="C156" s="192" t="s">
        <v>249</v>
      </c>
      <c r="D156" s="192" t="s">
        <v>156</v>
      </c>
      <c r="E156" s="193" t="s">
        <v>1926</v>
      </c>
      <c r="F156" s="194" t="s">
        <v>1927</v>
      </c>
      <c r="G156" s="195" t="s">
        <v>344</v>
      </c>
      <c r="H156" s="196">
        <v>2</v>
      </c>
      <c r="I156" s="197"/>
      <c r="J156" s="198">
        <f>ROUND(I156*H156,2)</f>
        <v>0</v>
      </c>
      <c r="K156" s="194" t="s">
        <v>1807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185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185</v>
      </c>
      <c r="BM156" s="24" t="s">
        <v>340</v>
      </c>
    </row>
    <row r="157" s="1" customFormat="1" ht="16.5" customHeight="1">
      <c r="B157" s="47"/>
      <c r="C157" s="192" t="s">
        <v>341</v>
      </c>
      <c r="D157" s="192" t="s">
        <v>156</v>
      </c>
      <c r="E157" s="193" t="s">
        <v>1928</v>
      </c>
      <c r="F157" s="194" t="s">
        <v>1929</v>
      </c>
      <c r="G157" s="195" t="s">
        <v>344</v>
      </c>
      <c r="H157" s="196">
        <v>2</v>
      </c>
      <c r="I157" s="197"/>
      <c r="J157" s="198">
        <f>ROUND(I157*H157,2)</f>
        <v>0</v>
      </c>
      <c r="K157" s="194" t="s">
        <v>1807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185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185</v>
      </c>
      <c r="BM157" s="24" t="s">
        <v>583</v>
      </c>
    </row>
    <row r="158" s="1" customFormat="1" ht="16.5" customHeight="1">
      <c r="B158" s="47"/>
      <c r="C158" s="192" t="s">
        <v>251</v>
      </c>
      <c r="D158" s="192" t="s">
        <v>156</v>
      </c>
      <c r="E158" s="193" t="s">
        <v>1930</v>
      </c>
      <c r="F158" s="194" t="s">
        <v>1931</v>
      </c>
      <c r="G158" s="195" t="s">
        <v>344</v>
      </c>
      <c r="H158" s="196">
        <v>2</v>
      </c>
      <c r="I158" s="197"/>
      <c r="J158" s="198">
        <f>ROUND(I158*H158,2)</f>
        <v>0</v>
      </c>
      <c r="K158" s="194" t="s">
        <v>1807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185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185</v>
      </c>
      <c r="BM158" s="24" t="s">
        <v>348</v>
      </c>
    </row>
    <row r="159" s="1" customFormat="1" ht="16.5" customHeight="1">
      <c r="B159" s="47"/>
      <c r="C159" s="192" t="s">
        <v>349</v>
      </c>
      <c r="D159" s="192" t="s">
        <v>156</v>
      </c>
      <c r="E159" s="193" t="s">
        <v>1932</v>
      </c>
      <c r="F159" s="194" t="s">
        <v>1933</v>
      </c>
      <c r="G159" s="195" t="s">
        <v>344</v>
      </c>
      <c r="H159" s="196">
        <v>2</v>
      </c>
      <c r="I159" s="197"/>
      <c r="J159" s="198">
        <f>ROUND(I159*H159,2)</f>
        <v>0</v>
      </c>
      <c r="K159" s="194" t="s">
        <v>1807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185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185</v>
      </c>
      <c r="BM159" s="24" t="s">
        <v>588</v>
      </c>
    </row>
    <row r="160" s="1" customFormat="1" ht="16.5" customHeight="1">
      <c r="B160" s="47"/>
      <c r="C160" s="192" t="s">
        <v>252</v>
      </c>
      <c r="D160" s="192" t="s">
        <v>156</v>
      </c>
      <c r="E160" s="193" t="s">
        <v>1934</v>
      </c>
      <c r="F160" s="194" t="s">
        <v>1935</v>
      </c>
      <c r="G160" s="195" t="s">
        <v>344</v>
      </c>
      <c r="H160" s="196">
        <v>2</v>
      </c>
      <c r="I160" s="197"/>
      <c r="J160" s="198">
        <f>ROUND(I160*H160,2)</f>
        <v>0</v>
      </c>
      <c r="K160" s="194" t="s">
        <v>1807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185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185</v>
      </c>
      <c r="BM160" s="24" t="s">
        <v>591</v>
      </c>
    </row>
    <row r="161" s="1" customFormat="1" ht="16.5" customHeight="1">
      <c r="B161" s="47"/>
      <c r="C161" s="204" t="s">
        <v>356</v>
      </c>
      <c r="D161" s="204" t="s">
        <v>261</v>
      </c>
      <c r="E161" s="205" t="s">
        <v>1936</v>
      </c>
      <c r="F161" s="206" t="s">
        <v>1937</v>
      </c>
      <c r="G161" s="207" t="s">
        <v>344</v>
      </c>
      <c r="H161" s="208">
        <v>2</v>
      </c>
      <c r="I161" s="209"/>
      <c r="J161" s="210">
        <f>ROUND(I161*H161,2)</f>
        <v>0</v>
      </c>
      <c r="K161" s="206" t="s">
        <v>1807</v>
      </c>
      <c r="L161" s="211"/>
      <c r="M161" s="212" t="s">
        <v>37</v>
      </c>
      <c r="N161" s="213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214</v>
      </c>
      <c r="AT161" s="24" t="s">
        <v>261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185</v>
      </c>
      <c r="BM161" s="24" t="s">
        <v>359</v>
      </c>
    </row>
    <row r="162" s="1" customFormat="1" ht="16.5" customHeight="1">
      <c r="B162" s="47"/>
      <c r="C162" s="204" t="s">
        <v>256</v>
      </c>
      <c r="D162" s="204" t="s">
        <v>261</v>
      </c>
      <c r="E162" s="205" t="s">
        <v>1938</v>
      </c>
      <c r="F162" s="206" t="s">
        <v>1939</v>
      </c>
      <c r="G162" s="207" t="s">
        <v>344</v>
      </c>
      <c r="H162" s="208">
        <v>2</v>
      </c>
      <c r="I162" s="209"/>
      <c r="J162" s="210">
        <f>ROUND(I162*H162,2)</f>
        <v>0</v>
      </c>
      <c r="K162" s="206" t="s">
        <v>1807</v>
      </c>
      <c r="L162" s="211"/>
      <c r="M162" s="212" t="s">
        <v>37</v>
      </c>
      <c r="N162" s="213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214</v>
      </c>
      <c r="AT162" s="24" t="s">
        <v>261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185</v>
      </c>
      <c r="BM162" s="24" t="s">
        <v>362</v>
      </c>
    </row>
    <row r="163" s="1" customFormat="1" ht="16.5" customHeight="1">
      <c r="B163" s="47"/>
      <c r="C163" s="204" t="s">
        <v>363</v>
      </c>
      <c r="D163" s="204" t="s">
        <v>261</v>
      </c>
      <c r="E163" s="205" t="s">
        <v>1940</v>
      </c>
      <c r="F163" s="206" t="s">
        <v>1941</v>
      </c>
      <c r="G163" s="207" t="s">
        <v>344</v>
      </c>
      <c r="H163" s="208">
        <v>2</v>
      </c>
      <c r="I163" s="209"/>
      <c r="J163" s="210">
        <f>ROUND(I163*H163,2)</f>
        <v>0</v>
      </c>
      <c r="K163" s="206" t="s">
        <v>1807</v>
      </c>
      <c r="L163" s="211"/>
      <c r="M163" s="212" t="s">
        <v>37</v>
      </c>
      <c r="N163" s="213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214</v>
      </c>
      <c r="AT163" s="24" t="s">
        <v>261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185</v>
      </c>
      <c r="BM163" s="24" t="s">
        <v>602</v>
      </c>
    </row>
    <row r="164" s="1" customFormat="1" ht="16.5" customHeight="1">
      <c r="B164" s="47"/>
      <c r="C164" s="192" t="s">
        <v>259</v>
      </c>
      <c r="D164" s="192" t="s">
        <v>156</v>
      </c>
      <c r="E164" s="193" t="s">
        <v>1942</v>
      </c>
      <c r="F164" s="194" t="s">
        <v>1943</v>
      </c>
      <c r="G164" s="195" t="s">
        <v>196</v>
      </c>
      <c r="H164" s="196">
        <v>0.13100000000000001</v>
      </c>
      <c r="I164" s="197"/>
      <c r="J164" s="198">
        <f>ROUND(I164*H164,2)</f>
        <v>0</v>
      </c>
      <c r="K164" s="194" t="s">
        <v>1807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185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185</v>
      </c>
      <c r="BM164" s="24" t="s">
        <v>607</v>
      </c>
    </row>
    <row r="165" s="10" customFormat="1" ht="37.44" customHeight="1">
      <c r="B165" s="232"/>
      <c r="C165" s="233"/>
      <c r="D165" s="234" t="s">
        <v>81</v>
      </c>
      <c r="E165" s="235" t="s">
        <v>1944</v>
      </c>
      <c r="F165" s="235" t="s">
        <v>1945</v>
      </c>
      <c r="G165" s="233"/>
      <c r="H165" s="233"/>
      <c r="I165" s="236"/>
      <c r="J165" s="237">
        <f>BK165</f>
        <v>0</v>
      </c>
      <c r="K165" s="233"/>
      <c r="L165" s="238"/>
      <c r="M165" s="239"/>
      <c r="N165" s="240"/>
      <c r="O165" s="240"/>
      <c r="P165" s="241">
        <f>SUM(P166:P171)</f>
        <v>0</v>
      </c>
      <c r="Q165" s="240"/>
      <c r="R165" s="241">
        <f>SUM(R166:R171)</f>
        <v>0</v>
      </c>
      <c r="S165" s="240"/>
      <c r="T165" s="242">
        <f>SUM(T166:T171)</f>
        <v>0</v>
      </c>
      <c r="AR165" s="243" t="s">
        <v>91</v>
      </c>
      <c r="AT165" s="244" t="s">
        <v>81</v>
      </c>
      <c r="AU165" s="244" t="s">
        <v>82</v>
      </c>
      <c r="AY165" s="243" t="s">
        <v>162</v>
      </c>
      <c r="BK165" s="245">
        <f>SUM(BK166:BK171)</f>
        <v>0</v>
      </c>
    </row>
    <row r="166" s="1" customFormat="1" ht="16.5" customHeight="1">
      <c r="B166" s="47"/>
      <c r="C166" s="192" t="s">
        <v>609</v>
      </c>
      <c r="D166" s="192" t="s">
        <v>156</v>
      </c>
      <c r="E166" s="193" t="s">
        <v>1946</v>
      </c>
      <c r="F166" s="194" t="s">
        <v>1947</v>
      </c>
      <c r="G166" s="195" t="s">
        <v>207</v>
      </c>
      <c r="H166" s="196">
        <v>15</v>
      </c>
      <c r="I166" s="197"/>
      <c r="J166" s="198">
        <f>ROUND(I166*H166,2)</f>
        <v>0</v>
      </c>
      <c r="K166" s="194" t="s">
        <v>1807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185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185</v>
      </c>
      <c r="BM166" s="24" t="s">
        <v>367</v>
      </c>
    </row>
    <row r="167" s="1" customFormat="1" ht="16.5" customHeight="1">
      <c r="B167" s="47"/>
      <c r="C167" s="192" t="s">
        <v>518</v>
      </c>
      <c r="D167" s="192" t="s">
        <v>156</v>
      </c>
      <c r="E167" s="193" t="s">
        <v>1948</v>
      </c>
      <c r="F167" s="194" t="s">
        <v>1949</v>
      </c>
      <c r="G167" s="195" t="s">
        <v>344</v>
      </c>
      <c r="H167" s="196">
        <v>8</v>
      </c>
      <c r="I167" s="197"/>
      <c r="J167" s="198">
        <f>ROUND(I167*H167,2)</f>
        <v>0</v>
      </c>
      <c r="K167" s="194" t="s">
        <v>1807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185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185</v>
      </c>
      <c r="BM167" s="24" t="s">
        <v>615</v>
      </c>
    </row>
    <row r="168" s="1" customFormat="1" ht="16.5" customHeight="1">
      <c r="B168" s="47"/>
      <c r="C168" s="204" t="s">
        <v>618</v>
      </c>
      <c r="D168" s="204" t="s">
        <v>261</v>
      </c>
      <c r="E168" s="205" t="s">
        <v>1950</v>
      </c>
      <c r="F168" s="206" t="s">
        <v>1951</v>
      </c>
      <c r="G168" s="207" t="s">
        <v>344</v>
      </c>
      <c r="H168" s="208">
        <v>8</v>
      </c>
      <c r="I168" s="209"/>
      <c r="J168" s="210">
        <f>ROUND(I168*H168,2)</f>
        <v>0</v>
      </c>
      <c r="K168" s="206" t="s">
        <v>1807</v>
      </c>
      <c r="L168" s="211"/>
      <c r="M168" s="212" t="s">
        <v>37</v>
      </c>
      <c r="N168" s="213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214</v>
      </c>
      <c r="AT168" s="24" t="s">
        <v>261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185</v>
      </c>
      <c r="BM168" s="24" t="s">
        <v>621</v>
      </c>
    </row>
    <row r="169" s="1" customFormat="1" ht="16.5" customHeight="1">
      <c r="B169" s="47"/>
      <c r="C169" s="204" t="s">
        <v>267</v>
      </c>
      <c r="D169" s="204" t="s">
        <v>261</v>
      </c>
      <c r="E169" s="205" t="s">
        <v>1952</v>
      </c>
      <c r="F169" s="206" t="s">
        <v>1953</v>
      </c>
      <c r="G169" s="207" t="s">
        <v>344</v>
      </c>
      <c r="H169" s="208">
        <v>1</v>
      </c>
      <c r="I169" s="209"/>
      <c r="J169" s="210">
        <f>ROUND(I169*H169,2)</f>
        <v>0</v>
      </c>
      <c r="K169" s="206" t="s">
        <v>1807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214</v>
      </c>
      <c r="AT169" s="24" t="s">
        <v>261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185</v>
      </c>
      <c r="BM169" s="24" t="s">
        <v>625</v>
      </c>
    </row>
    <row r="170" s="1" customFormat="1" ht="16.5" customHeight="1">
      <c r="B170" s="47"/>
      <c r="C170" s="204" t="s">
        <v>627</v>
      </c>
      <c r="D170" s="204" t="s">
        <v>261</v>
      </c>
      <c r="E170" s="205" t="s">
        <v>1954</v>
      </c>
      <c r="F170" s="206" t="s">
        <v>1955</v>
      </c>
      <c r="G170" s="207" t="s">
        <v>344</v>
      </c>
      <c r="H170" s="208">
        <v>1</v>
      </c>
      <c r="I170" s="209"/>
      <c r="J170" s="210">
        <f>ROUND(I170*H170,2)</f>
        <v>0</v>
      </c>
      <c r="K170" s="206" t="s">
        <v>1807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214</v>
      </c>
      <c r="AT170" s="24" t="s">
        <v>261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185</v>
      </c>
      <c r="BM170" s="24" t="s">
        <v>630</v>
      </c>
    </row>
    <row r="171" s="1" customFormat="1" ht="16.5" customHeight="1">
      <c r="B171" s="47"/>
      <c r="C171" s="192" t="s">
        <v>271</v>
      </c>
      <c r="D171" s="192" t="s">
        <v>156</v>
      </c>
      <c r="E171" s="193" t="s">
        <v>1956</v>
      </c>
      <c r="F171" s="194" t="s">
        <v>1957</v>
      </c>
      <c r="G171" s="195" t="s">
        <v>196</v>
      </c>
      <c r="H171" s="196">
        <v>0.14399999999999999</v>
      </c>
      <c r="I171" s="197"/>
      <c r="J171" s="198">
        <f>ROUND(I171*H171,2)</f>
        <v>0</v>
      </c>
      <c r="K171" s="194" t="s">
        <v>1807</v>
      </c>
      <c r="L171" s="73"/>
      <c r="M171" s="199" t="s">
        <v>37</v>
      </c>
      <c r="N171" s="200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185</v>
      </c>
      <c r="AT171" s="24" t="s">
        <v>156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185</v>
      </c>
      <c r="BM171" s="24" t="s">
        <v>635</v>
      </c>
    </row>
    <row r="172" s="10" customFormat="1" ht="37.44" customHeight="1">
      <c r="B172" s="232"/>
      <c r="C172" s="233"/>
      <c r="D172" s="234" t="s">
        <v>81</v>
      </c>
      <c r="E172" s="235" t="s">
        <v>1958</v>
      </c>
      <c r="F172" s="235" t="s">
        <v>1959</v>
      </c>
      <c r="G172" s="233"/>
      <c r="H172" s="233"/>
      <c r="I172" s="236"/>
      <c r="J172" s="237">
        <f>BK172</f>
        <v>0</v>
      </c>
      <c r="K172" s="233"/>
      <c r="L172" s="238"/>
      <c r="M172" s="239"/>
      <c r="N172" s="240"/>
      <c r="O172" s="240"/>
      <c r="P172" s="241">
        <f>SUM(P173:P181)</f>
        <v>0</v>
      </c>
      <c r="Q172" s="240"/>
      <c r="R172" s="241">
        <f>SUM(R173:R181)</f>
        <v>0</v>
      </c>
      <c r="S172" s="240"/>
      <c r="T172" s="242">
        <f>SUM(T173:T181)</f>
        <v>0</v>
      </c>
      <c r="AR172" s="243" t="s">
        <v>91</v>
      </c>
      <c r="AT172" s="244" t="s">
        <v>81</v>
      </c>
      <c r="AU172" s="244" t="s">
        <v>82</v>
      </c>
      <c r="AY172" s="243" t="s">
        <v>162</v>
      </c>
      <c r="BK172" s="245">
        <f>SUM(BK173:BK181)</f>
        <v>0</v>
      </c>
    </row>
    <row r="173" s="1" customFormat="1" ht="16.5" customHeight="1">
      <c r="B173" s="47"/>
      <c r="C173" s="192" t="s">
        <v>637</v>
      </c>
      <c r="D173" s="192" t="s">
        <v>156</v>
      </c>
      <c r="E173" s="193" t="s">
        <v>1960</v>
      </c>
      <c r="F173" s="194" t="s">
        <v>1961</v>
      </c>
      <c r="G173" s="195" t="s">
        <v>344</v>
      </c>
      <c r="H173" s="196">
        <v>1</v>
      </c>
      <c r="I173" s="197"/>
      <c r="J173" s="198">
        <f>ROUND(I173*H173,2)</f>
        <v>0</v>
      </c>
      <c r="K173" s="194" t="s">
        <v>1807</v>
      </c>
      <c r="L173" s="73"/>
      <c r="M173" s="199" t="s">
        <v>37</v>
      </c>
      <c r="N173" s="200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185</v>
      </c>
      <c r="AT173" s="24" t="s">
        <v>156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185</v>
      </c>
      <c r="BM173" s="24" t="s">
        <v>640</v>
      </c>
    </row>
    <row r="174" s="1" customFormat="1" ht="16.5" customHeight="1">
      <c r="B174" s="47"/>
      <c r="C174" s="192" t="s">
        <v>531</v>
      </c>
      <c r="D174" s="192" t="s">
        <v>156</v>
      </c>
      <c r="E174" s="193" t="s">
        <v>1962</v>
      </c>
      <c r="F174" s="194" t="s">
        <v>1963</v>
      </c>
      <c r="G174" s="195" t="s">
        <v>344</v>
      </c>
      <c r="H174" s="196">
        <v>1</v>
      </c>
      <c r="I174" s="197"/>
      <c r="J174" s="198">
        <f>ROUND(I174*H174,2)</f>
        <v>0</v>
      </c>
      <c r="K174" s="194" t="s">
        <v>1807</v>
      </c>
      <c r="L174" s="73"/>
      <c r="M174" s="199" t="s">
        <v>37</v>
      </c>
      <c r="N174" s="200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185</v>
      </c>
      <c r="AT174" s="24" t="s">
        <v>156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185</v>
      </c>
      <c r="BM174" s="24" t="s">
        <v>644</v>
      </c>
    </row>
    <row r="175" s="1" customFormat="1" ht="16.5" customHeight="1">
      <c r="B175" s="47"/>
      <c r="C175" s="192" t="s">
        <v>646</v>
      </c>
      <c r="D175" s="192" t="s">
        <v>156</v>
      </c>
      <c r="E175" s="193" t="s">
        <v>1964</v>
      </c>
      <c r="F175" s="194" t="s">
        <v>1965</v>
      </c>
      <c r="G175" s="195" t="s">
        <v>1966</v>
      </c>
      <c r="H175" s="196">
        <v>1</v>
      </c>
      <c r="I175" s="197"/>
      <c r="J175" s="198">
        <f>ROUND(I175*H175,2)</f>
        <v>0</v>
      </c>
      <c r="K175" s="194" t="s">
        <v>1807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185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185</v>
      </c>
      <c r="BM175" s="24" t="s">
        <v>649</v>
      </c>
    </row>
    <row r="176" s="1" customFormat="1" ht="16.5" customHeight="1">
      <c r="B176" s="47"/>
      <c r="C176" s="192" t="s">
        <v>278</v>
      </c>
      <c r="D176" s="192" t="s">
        <v>156</v>
      </c>
      <c r="E176" s="193" t="s">
        <v>1967</v>
      </c>
      <c r="F176" s="194" t="s">
        <v>1968</v>
      </c>
      <c r="G176" s="195" t="s">
        <v>344</v>
      </c>
      <c r="H176" s="196">
        <v>1</v>
      </c>
      <c r="I176" s="197"/>
      <c r="J176" s="198">
        <f>ROUND(I176*H176,2)</f>
        <v>0</v>
      </c>
      <c r="K176" s="194" t="s">
        <v>1807</v>
      </c>
      <c r="L176" s="73"/>
      <c r="M176" s="199" t="s">
        <v>37</v>
      </c>
      <c r="N176" s="200" t="s">
        <v>53</v>
      </c>
      <c r="O176" s="48"/>
      <c r="P176" s="201">
        <f>O176*H176</f>
        <v>0</v>
      </c>
      <c r="Q176" s="201">
        <v>0</v>
      </c>
      <c r="R176" s="201">
        <f>Q176*H176</f>
        <v>0</v>
      </c>
      <c r="S176" s="201">
        <v>0</v>
      </c>
      <c r="T176" s="202">
        <f>S176*H176</f>
        <v>0</v>
      </c>
      <c r="AR176" s="24" t="s">
        <v>185</v>
      </c>
      <c r="AT176" s="24" t="s">
        <v>156</v>
      </c>
      <c r="AU176" s="24" t="s">
        <v>24</v>
      </c>
      <c r="AY176" s="24" t="s">
        <v>162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24</v>
      </c>
      <c r="BK176" s="203">
        <f>ROUND(I176*H176,2)</f>
        <v>0</v>
      </c>
      <c r="BL176" s="24" t="s">
        <v>185</v>
      </c>
      <c r="BM176" s="24" t="s">
        <v>653</v>
      </c>
    </row>
    <row r="177" s="1" customFormat="1" ht="16.5" customHeight="1">
      <c r="B177" s="47"/>
      <c r="C177" s="192" t="s">
        <v>655</v>
      </c>
      <c r="D177" s="192" t="s">
        <v>156</v>
      </c>
      <c r="E177" s="193" t="s">
        <v>1969</v>
      </c>
      <c r="F177" s="194" t="s">
        <v>1970</v>
      </c>
      <c r="G177" s="195" t="s">
        <v>344</v>
      </c>
      <c r="H177" s="196">
        <v>1</v>
      </c>
      <c r="I177" s="197"/>
      <c r="J177" s="198">
        <f>ROUND(I177*H177,2)</f>
        <v>0</v>
      </c>
      <c r="K177" s="194" t="s">
        <v>1807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185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185</v>
      </c>
      <c r="BM177" s="24" t="s">
        <v>658</v>
      </c>
    </row>
    <row r="178" s="1" customFormat="1" ht="16.5" customHeight="1">
      <c r="B178" s="47"/>
      <c r="C178" s="204" t="s">
        <v>281</v>
      </c>
      <c r="D178" s="204" t="s">
        <v>261</v>
      </c>
      <c r="E178" s="205" t="s">
        <v>1971</v>
      </c>
      <c r="F178" s="206" t="s">
        <v>1972</v>
      </c>
      <c r="G178" s="207" t="s">
        <v>344</v>
      </c>
      <c r="H178" s="208">
        <v>1</v>
      </c>
      <c r="I178" s="209"/>
      <c r="J178" s="210">
        <f>ROUND(I178*H178,2)</f>
        <v>0</v>
      </c>
      <c r="K178" s="206" t="s">
        <v>1807</v>
      </c>
      <c r="L178" s="211"/>
      <c r="M178" s="212" t="s">
        <v>37</v>
      </c>
      <c r="N178" s="213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214</v>
      </c>
      <c r="AT178" s="24" t="s">
        <v>261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185</v>
      </c>
      <c r="BM178" s="24" t="s">
        <v>662</v>
      </c>
    </row>
    <row r="179" s="1" customFormat="1" ht="25.5" customHeight="1">
      <c r="B179" s="47"/>
      <c r="C179" s="204" t="s">
        <v>664</v>
      </c>
      <c r="D179" s="204" t="s">
        <v>261</v>
      </c>
      <c r="E179" s="205" t="s">
        <v>1973</v>
      </c>
      <c r="F179" s="206" t="s">
        <v>1974</v>
      </c>
      <c r="G179" s="207" t="s">
        <v>344</v>
      </c>
      <c r="H179" s="208">
        <v>1</v>
      </c>
      <c r="I179" s="209"/>
      <c r="J179" s="210">
        <f>ROUND(I179*H179,2)</f>
        <v>0</v>
      </c>
      <c r="K179" s="206" t="s">
        <v>1807</v>
      </c>
      <c r="L179" s="211"/>
      <c r="M179" s="212" t="s">
        <v>37</v>
      </c>
      <c r="N179" s="213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214</v>
      </c>
      <c r="AT179" s="24" t="s">
        <v>261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185</v>
      </c>
      <c r="BM179" s="24" t="s">
        <v>667</v>
      </c>
    </row>
    <row r="180" s="1" customFormat="1" ht="16.5" customHeight="1">
      <c r="B180" s="47"/>
      <c r="C180" s="192" t="s">
        <v>285</v>
      </c>
      <c r="D180" s="192" t="s">
        <v>156</v>
      </c>
      <c r="E180" s="193" t="s">
        <v>1975</v>
      </c>
      <c r="F180" s="194" t="s">
        <v>1976</v>
      </c>
      <c r="G180" s="195" t="s">
        <v>196</v>
      </c>
      <c r="H180" s="196">
        <v>0.062</v>
      </c>
      <c r="I180" s="197"/>
      <c r="J180" s="198">
        <f>ROUND(I180*H180,2)</f>
        <v>0</v>
      </c>
      <c r="K180" s="194" t="s">
        <v>1807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185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185</v>
      </c>
      <c r="BM180" s="24" t="s">
        <v>670</v>
      </c>
    </row>
    <row r="181" s="1" customFormat="1" ht="16.5" customHeight="1">
      <c r="B181" s="47"/>
      <c r="C181" s="192" t="s">
        <v>672</v>
      </c>
      <c r="D181" s="192" t="s">
        <v>156</v>
      </c>
      <c r="E181" s="193" t="s">
        <v>1977</v>
      </c>
      <c r="F181" s="194" t="s">
        <v>1978</v>
      </c>
      <c r="G181" s="195" t="s">
        <v>1911</v>
      </c>
      <c r="H181" s="196">
        <v>36</v>
      </c>
      <c r="I181" s="197"/>
      <c r="J181" s="198">
        <f>ROUND(I181*H181,2)</f>
        <v>0</v>
      </c>
      <c r="K181" s="194" t="s">
        <v>1807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185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185</v>
      </c>
      <c r="BM181" s="24" t="s">
        <v>675</v>
      </c>
    </row>
    <row r="182" s="10" customFormat="1" ht="37.44" customHeight="1">
      <c r="B182" s="232"/>
      <c r="C182" s="233"/>
      <c r="D182" s="234" t="s">
        <v>81</v>
      </c>
      <c r="E182" s="235" t="s">
        <v>1979</v>
      </c>
      <c r="F182" s="235" t="s">
        <v>1980</v>
      </c>
      <c r="G182" s="233"/>
      <c r="H182" s="233"/>
      <c r="I182" s="236"/>
      <c r="J182" s="237">
        <f>BK182</f>
        <v>0</v>
      </c>
      <c r="K182" s="233"/>
      <c r="L182" s="238"/>
      <c r="M182" s="239"/>
      <c r="N182" s="240"/>
      <c r="O182" s="240"/>
      <c r="P182" s="241">
        <f>SUM(P183:P193)</f>
        <v>0</v>
      </c>
      <c r="Q182" s="240"/>
      <c r="R182" s="241">
        <f>SUM(R183:R193)</f>
        <v>0</v>
      </c>
      <c r="S182" s="240"/>
      <c r="T182" s="242">
        <f>SUM(T183:T193)</f>
        <v>0</v>
      </c>
      <c r="AR182" s="243" t="s">
        <v>91</v>
      </c>
      <c r="AT182" s="244" t="s">
        <v>81</v>
      </c>
      <c r="AU182" s="244" t="s">
        <v>82</v>
      </c>
      <c r="AY182" s="243" t="s">
        <v>162</v>
      </c>
      <c r="BK182" s="245">
        <f>SUM(BK183:BK193)</f>
        <v>0</v>
      </c>
    </row>
    <row r="183" s="1" customFormat="1" ht="16.5" customHeight="1">
      <c r="B183" s="47"/>
      <c r="C183" s="192" t="s">
        <v>288</v>
      </c>
      <c r="D183" s="192" t="s">
        <v>156</v>
      </c>
      <c r="E183" s="193" t="s">
        <v>1981</v>
      </c>
      <c r="F183" s="194" t="s">
        <v>1982</v>
      </c>
      <c r="G183" s="195" t="s">
        <v>344</v>
      </c>
      <c r="H183" s="196">
        <v>1</v>
      </c>
      <c r="I183" s="197"/>
      <c r="J183" s="198">
        <f>ROUND(I183*H183,2)</f>
        <v>0</v>
      </c>
      <c r="K183" s="194" t="s">
        <v>1807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185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185</v>
      </c>
      <c r="BM183" s="24" t="s">
        <v>679</v>
      </c>
    </row>
    <row r="184" s="1" customFormat="1" ht="16.5" customHeight="1">
      <c r="B184" s="47"/>
      <c r="C184" s="192" t="s">
        <v>680</v>
      </c>
      <c r="D184" s="192" t="s">
        <v>156</v>
      </c>
      <c r="E184" s="193" t="s">
        <v>1983</v>
      </c>
      <c r="F184" s="194" t="s">
        <v>1984</v>
      </c>
      <c r="G184" s="195" t="s">
        <v>344</v>
      </c>
      <c r="H184" s="196">
        <v>4</v>
      </c>
      <c r="I184" s="197"/>
      <c r="J184" s="198">
        <f>ROUND(I184*H184,2)</f>
        <v>0</v>
      </c>
      <c r="K184" s="194" t="s">
        <v>1807</v>
      </c>
      <c r="L184" s="73"/>
      <c r="M184" s="199" t="s">
        <v>37</v>
      </c>
      <c r="N184" s="200" t="s">
        <v>53</v>
      </c>
      <c r="O184" s="48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185</v>
      </c>
      <c r="AT184" s="24" t="s">
        <v>156</v>
      </c>
      <c r="AU184" s="24" t="s">
        <v>24</v>
      </c>
      <c r="AY184" s="24" t="s">
        <v>162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24</v>
      </c>
      <c r="BK184" s="203">
        <f>ROUND(I184*H184,2)</f>
        <v>0</v>
      </c>
      <c r="BL184" s="24" t="s">
        <v>185</v>
      </c>
      <c r="BM184" s="24" t="s">
        <v>683</v>
      </c>
    </row>
    <row r="185" s="1" customFormat="1" ht="16.5" customHeight="1">
      <c r="B185" s="47"/>
      <c r="C185" s="192" t="s">
        <v>291</v>
      </c>
      <c r="D185" s="192" t="s">
        <v>156</v>
      </c>
      <c r="E185" s="193" t="s">
        <v>1985</v>
      </c>
      <c r="F185" s="194" t="s">
        <v>1986</v>
      </c>
      <c r="G185" s="195" t="s">
        <v>344</v>
      </c>
      <c r="H185" s="196">
        <v>1</v>
      </c>
      <c r="I185" s="197"/>
      <c r="J185" s="198">
        <f>ROUND(I185*H185,2)</f>
        <v>0</v>
      </c>
      <c r="K185" s="194" t="s">
        <v>1807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185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185</v>
      </c>
      <c r="BM185" s="24" t="s">
        <v>686</v>
      </c>
    </row>
    <row r="186" s="1" customFormat="1" ht="16.5" customHeight="1">
      <c r="B186" s="47"/>
      <c r="C186" s="192" t="s">
        <v>691</v>
      </c>
      <c r="D186" s="192" t="s">
        <v>156</v>
      </c>
      <c r="E186" s="193" t="s">
        <v>1987</v>
      </c>
      <c r="F186" s="194" t="s">
        <v>1988</v>
      </c>
      <c r="G186" s="195" t="s">
        <v>344</v>
      </c>
      <c r="H186" s="196">
        <v>1</v>
      </c>
      <c r="I186" s="197"/>
      <c r="J186" s="198">
        <f>ROUND(I186*H186,2)</f>
        <v>0</v>
      </c>
      <c r="K186" s="194" t="s">
        <v>1807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185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185</v>
      </c>
      <c r="BM186" s="24" t="s">
        <v>694</v>
      </c>
    </row>
    <row r="187" s="1" customFormat="1" ht="16.5" customHeight="1">
      <c r="B187" s="47"/>
      <c r="C187" s="192" t="s">
        <v>294</v>
      </c>
      <c r="D187" s="192" t="s">
        <v>156</v>
      </c>
      <c r="E187" s="193" t="s">
        <v>1989</v>
      </c>
      <c r="F187" s="194" t="s">
        <v>1990</v>
      </c>
      <c r="G187" s="195" t="s">
        <v>344</v>
      </c>
      <c r="H187" s="196">
        <v>1</v>
      </c>
      <c r="I187" s="197"/>
      <c r="J187" s="198">
        <f>ROUND(I187*H187,2)</f>
        <v>0</v>
      </c>
      <c r="K187" s="194" t="s">
        <v>1807</v>
      </c>
      <c r="L187" s="73"/>
      <c r="M187" s="199" t="s">
        <v>37</v>
      </c>
      <c r="N187" s="200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185</v>
      </c>
      <c r="AT187" s="24" t="s">
        <v>156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185</v>
      </c>
      <c r="BM187" s="24" t="s">
        <v>697</v>
      </c>
    </row>
    <row r="188" s="1" customFormat="1" ht="16.5" customHeight="1">
      <c r="B188" s="47"/>
      <c r="C188" s="204" t="s">
        <v>699</v>
      </c>
      <c r="D188" s="204" t="s">
        <v>261</v>
      </c>
      <c r="E188" s="205" t="s">
        <v>1991</v>
      </c>
      <c r="F188" s="206" t="s">
        <v>1992</v>
      </c>
      <c r="G188" s="207" t="s">
        <v>344</v>
      </c>
      <c r="H188" s="208">
        <v>1</v>
      </c>
      <c r="I188" s="209"/>
      <c r="J188" s="210">
        <f>ROUND(I188*H188,2)</f>
        <v>0</v>
      </c>
      <c r="K188" s="206" t="s">
        <v>1807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214</v>
      </c>
      <c r="AT188" s="24" t="s">
        <v>261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185</v>
      </c>
      <c r="BM188" s="24" t="s">
        <v>702</v>
      </c>
    </row>
    <row r="189" s="1" customFormat="1" ht="16.5" customHeight="1">
      <c r="B189" s="47"/>
      <c r="C189" s="204" t="s">
        <v>298</v>
      </c>
      <c r="D189" s="204" t="s">
        <v>261</v>
      </c>
      <c r="E189" s="205" t="s">
        <v>1993</v>
      </c>
      <c r="F189" s="206" t="s">
        <v>1994</v>
      </c>
      <c r="G189" s="207" t="s">
        <v>344</v>
      </c>
      <c r="H189" s="208">
        <v>2</v>
      </c>
      <c r="I189" s="209"/>
      <c r="J189" s="210">
        <f>ROUND(I189*H189,2)</f>
        <v>0</v>
      </c>
      <c r="K189" s="206" t="s">
        <v>1807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214</v>
      </c>
      <c r="AT189" s="24" t="s">
        <v>261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185</v>
      </c>
      <c r="BM189" s="24" t="s">
        <v>705</v>
      </c>
    </row>
    <row r="190" s="1" customFormat="1" ht="25.5" customHeight="1">
      <c r="B190" s="47"/>
      <c r="C190" s="204" t="s">
        <v>707</v>
      </c>
      <c r="D190" s="204" t="s">
        <v>261</v>
      </c>
      <c r="E190" s="205" t="s">
        <v>1995</v>
      </c>
      <c r="F190" s="206" t="s">
        <v>1996</v>
      </c>
      <c r="G190" s="207" t="s">
        <v>344</v>
      </c>
      <c r="H190" s="208">
        <v>1</v>
      </c>
      <c r="I190" s="209"/>
      <c r="J190" s="210">
        <f>ROUND(I190*H190,2)</f>
        <v>0</v>
      </c>
      <c r="K190" s="206" t="s">
        <v>1807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214</v>
      </c>
      <c r="AT190" s="24" t="s">
        <v>261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185</v>
      </c>
      <c r="BM190" s="24" t="s">
        <v>710</v>
      </c>
    </row>
    <row r="191" s="1" customFormat="1" ht="16.5" customHeight="1">
      <c r="B191" s="47"/>
      <c r="C191" s="204" t="s">
        <v>301</v>
      </c>
      <c r="D191" s="204" t="s">
        <v>261</v>
      </c>
      <c r="E191" s="205" t="s">
        <v>1997</v>
      </c>
      <c r="F191" s="206" t="s">
        <v>1998</v>
      </c>
      <c r="G191" s="207" t="s">
        <v>344</v>
      </c>
      <c r="H191" s="208">
        <v>1</v>
      </c>
      <c r="I191" s="209"/>
      <c r="J191" s="210">
        <f>ROUND(I191*H191,2)</f>
        <v>0</v>
      </c>
      <c r="K191" s="206" t="s">
        <v>1807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214</v>
      </c>
      <c r="AT191" s="24" t="s">
        <v>261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185</v>
      </c>
      <c r="BM191" s="24" t="s">
        <v>714</v>
      </c>
    </row>
    <row r="192" s="1" customFormat="1" ht="16.5" customHeight="1">
      <c r="B192" s="47"/>
      <c r="C192" s="204" t="s">
        <v>715</v>
      </c>
      <c r="D192" s="204" t="s">
        <v>261</v>
      </c>
      <c r="E192" s="205" t="s">
        <v>1999</v>
      </c>
      <c r="F192" s="206" t="s">
        <v>2000</v>
      </c>
      <c r="G192" s="207" t="s">
        <v>344</v>
      </c>
      <c r="H192" s="208">
        <v>1</v>
      </c>
      <c r="I192" s="209"/>
      <c r="J192" s="210">
        <f>ROUND(I192*H192,2)</f>
        <v>0</v>
      </c>
      <c r="K192" s="206" t="s">
        <v>1807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214</v>
      </c>
      <c r="AT192" s="24" t="s">
        <v>261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185</v>
      </c>
      <c r="BM192" s="24" t="s">
        <v>718</v>
      </c>
    </row>
    <row r="193" s="1" customFormat="1" ht="16.5" customHeight="1">
      <c r="B193" s="47"/>
      <c r="C193" s="192" t="s">
        <v>305</v>
      </c>
      <c r="D193" s="192" t="s">
        <v>156</v>
      </c>
      <c r="E193" s="193" t="s">
        <v>2001</v>
      </c>
      <c r="F193" s="194" t="s">
        <v>2002</v>
      </c>
      <c r="G193" s="195" t="s">
        <v>196</v>
      </c>
      <c r="H193" s="196">
        <v>0.17699999999999999</v>
      </c>
      <c r="I193" s="197"/>
      <c r="J193" s="198">
        <f>ROUND(I193*H193,2)</f>
        <v>0</v>
      </c>
      <c r="K193" s="194" t="s">
        <v>1807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185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185</v>
      </c>
      <c r="BM193" s="24" t="s">
        <v>721</v>
      </c>
    </row>
    <row r="194" s="10" customFormat="1" ht="37.44" customHeight="1">
      <c r="B194" s="232"/>
      <c r="C194" s="233"/>
      <c r="D194" s="234" t="s">
        <v>81</v>
      </c>
      <c r="E194" s="235" t="s">
        <v>2003</v>
      </c>
      <c r="F194" s="235" t="s">
        <v>2004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SUM(P195:P204)</f>
        <v>0</v>
      </c>
      <c r="Q194" s="240"/>
      <c r="R194" s="241">
        <f>SUM(R195:R204)</f>
        <v>0</v>
      </c>
      <c r="S194" s="240"/>
      <c r="T194" s="242">
        <f>SUM(T195:T204)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SUM(BK195:BK204)</f>
        <v>0</v>
      </c>
    </row>
    <row r="195" s="1" customFormat="1" ht="25.5" customHeight="1">
      <c r="B195" s="47"/>
      <c r="C195" s="192" t="s">
        <v>722</v>
      </c>
      <c r="D195" s="192" t="s">
        <v>156</v>
      </c>
      <c r="E195" s="193" t="s">
        <v>2005</v>
      </c>
      <c r="F195" s="194" t="s">
        <v>2006</v>
      </c>
      <c r="G195" s="195" t="s">
        <v>207</v>
      </c>
      <c r="H195" s="196">
        <v>9</v>
      </c>
      <c r="I195" s="197"/>
      <c r="J195" s="198">
        <f>ROUND(I195*H195,2)</f>
        <v>0</v>
      </c>
      <c r="K195" s="194" t="s">
        <v>1807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185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185</v>
      </c>
      <c r="BM195" s="24" t="s">
        <v>725</v>
      </c>
    </row>
    <row r="196" s="1" customFormat="1" ht="25.5" customHeight="1">
      <c r="B196" s="47"/>
      <c r="C196" s="192" t="s">
        <v>306</v>
      </c>
      <c r="D196" s="192" t="s">
        <v>156</v>
      </c>
      <c r="E196" s="193" t="s">
        <v>2007</v>
      </c>
      <c r="F196" s="194" t="s">
        <v>2008</v>
      </c>
      <c r="G196" s="195" t="s">
        <v>207</v>
      </c>
      <c r="H196" s="196">
        <v>43</v>
      </c>
      <c r="I196" s="197"/>
      <c r="J196" s="198">
        <f>ROUND(I196*H196,2)</f>
        <v>0</v>
      </c>
      <c r="K196" s="194" t="s">
        <v>1807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185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185</v>
      </c>
      <c r="BM196" s="24" t="s">
        <v>728</v>
      </c>
    </row>
    <row r="197" s="1" customFormat="1" ht="25.5" customHeight="1">
      <c r="B197" s="47"/>
      <c r="C197" s="192" t="s">
        <v>731</v>
      </c>
      <c r="D197" s="192" t="s">
        <v>156</v>
      </c>
      <c r="E197" s="193" t="s">
        <v>2009</v>
      </c>
      <c r="F197" s="194" t="s">
        <v>2010</v>
      </c>
      <c r="G197" s="195" t="s">
        <v>207</v>
      </c>
      <c r="H197" s="196">
        <v>35</v>
      </c>
      <c r="I197" s="197"/>
      <c r="J197" s="198">
        <f>ROUND(I197*H197,2)</f>
        <v>0</v>
      </c>
      <c r="K197" s="194" t="s">
        <v>1807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185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185</v>
      </c>
      <c r="BM197" s="24" t="s">
        <v>734</v>
      </c>
    </row>
    <row r="198" s="1" customFormat="1" ht="25.5" customHeight="1">
      <c r="B198" s="47"/>
      <c r="C198" s="192" t="s">
        <v>310</v>
      </c>
      <c r="D198" s="192" t="s">
        <v>156</v>
      </c>
      <c r="E198" s="193" t="s">
        <v>2011</v>
      </c>
      <c r="F198" s="194" t="s">
        <v>2012</v>
      </c>
      <c r="G198" s="195" t="s">
        <v>207</v>
      </c>
      <c r="H198" s="196">
        <v>24</v>
      </c>
      <c r="I198" s="197"/>
      <c r="J198" s="198">
        <f>ROUND(I198*H198,2)</f>
        <v>0</v>
      </c>
      <c r="K198" s="194" t="s">
        <v>1807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185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185</v>
      </c>
      <c r="BM198" s="24" t="s">
        <v>741</v>
      </c>
    </row>
    <row r="199" s="1" customFormat="1" ht="25.5" customHeight="1">
      <c r="B199" s="47"/>
      <c r="C199" s="192" t="s">
        <v>743</v>
      </c>
      <c r="D199" s="192" t="s">
        <v>156</v>
      </c>
      <c r="E199" s="193" t="s">
        <v>2013</v>
      </c>
      <c r="F199" s="194" t="s">
        <v>2014</v>
      </c>
      <c r="G199" s="195" t="s">
        <v>207</v>
      </c>
      <c r="H199" s="196">
        <v>8</v>
      </c>
      <c r="I199" s="197"/>
      <c r="J199" s="198">
        <f>ROUND(I199*H199,2)</f>
        <v>0</v>
      </c>
      <c r="K199" s="194" t="s">
        <v>1807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185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185</v>
      </c>
      <c r="BM199" s="24" t="s">
        <v>746</v>
      </c>
    </row>
    <row r="200" s="1" customFormat="1" ht="16.5" customHeight="1">
      <c r="B200" s="47"/>
      <c r="C200" s="192" t="s">
        <v>313</v>
      </c>
      <c r="D200" s="192" t="s">
        <v>156</v>
      </c>
      <c r="E200" s="193" t="s">
        <v>2015</v>
      </c>
      <c r="F200" s="194" t="s">
        <v>2016</v>
      </c>
      <c r="G200" s="195" t="s">
        <v>344</v>
      </c>
      <c r="H200" s="196">
        <v>2</v>
      </c>
      <c r="I200" s="197"/>
      <c r="J200" s="198">
        <f>ROUND(I200*H200,2)</f>
        <v>0</v>
      </c>
      <c r="K200" s="194" t="s">
        <v>1807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185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185</v>
      </c>
      <c r="BM200" s="24" t="s">
        <v>749</v>
      </c>
    </row>
    <row r="201" s="1" customFormat="1" ht="16.5" customHeight="1">
      <c r="B201" s="47"/>
      <c r="C201" s="192" t="s">
        <v>751</v>
      </c>
      <c r="D201" s="192" t="s">
        <v>156</v>
      </c>
      <c r="E201" s="193" t="s">
        <v>2017</v>
      </c>
      <c r="F201" s="194" t="s">
        <v>2018</v>
      </c>
      <c r="G201" s="195" t="s">
        <v>344</v>
      </c>
      <c r="H201" s="196">
        <v>18</v>
      </c>
      <c r="I201" s="197"/>
      <c r="J201" s="198">
        <f>ROUND(I201*H201,2)</f>
        <v>0</v>
      </c>
      <c r="K201" s="194" t="s">
        <v>1807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185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185</v>
      </c>
      <c r="BM201" s="24" t="s">
        <v>754</v>
      </c>
    </row>
    <row r="202" s="1" customFormat="1" ht="16.5" customHeight="1">
      <c r="B202" s="47"/>
      <c r="C202" s="192" t="s">
        <v>317</v>
      </c>
      <c r="D202" s="192" t="s">
        <v>156</v>
      </c>
      <c r="E202" s="193" t="s">
        <v>2019</v>
      </c>
      <c r="F202" s="194" t="s">
        <v>2020</v>
      </c>
      <c r="G202" s="195" t="s">
        <v>207</v>
      </c>
      <c r="H202" s="196">
        <v>119</v>
      </c>
      <c r="I202" s="197"/>
      <c r="J202" s="198">
        <f>ROUND(I202*H202,2)</f>
        <v>0</v>
      </c>
      <c r="K202" s="194" t="s">
        <v>1807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185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185</v>
      </c>
      <c r="BM202" s="24" t="s">
        <v>757</v>
      </c>
    </row>
    <row r="203" s="1" customFormat="1" ht="16.5" customHeight="1">
      <c r="B203" s="47"/>
      <c r="C203" s="204" t="s">
        <v>759</v>
      </c>
      <c r="D203" s="204" t="s">
        <v>261</v>
      </c>
      <c r="E203" s="205" t="s">
        <v>2021</v>
      </c>
      <c r="F203" s="206" t="s">
        <v>2022</v>
      </c>
      <c r="G203" s="207" t="s">
        <v>207</v>
      </c>
      <c r="H203" s="208">
        <v>15</v>
      </c>
      <c r="I203" s="209"/>
      <c r="J203" s="210">
        <f>ROUND(I203*H203,2)</f>
        <v>0</v>
      </c>
      <c r="K203" s="206" t="s">
        <v>1807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214</v>
      </c>
      <c r="AT203" s="24" t="s">
        <v>261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185</v>
      </c>
      <c r="BM203" s="24" t="s">
        <v>762</v>
      </c>
    </row>
    <row r="204" s="1" customFormat="1" ht="16.5" customHeight="1">
      <c r="B204" s="47"/>
      <c r="C204" s="192" t="s">
        <v>34</v>
      </c>
      <c r="D204" s="192" t="s">
        <v>156</v>
      </c>
      <c r="E204" s="193" t="s">
        <v>2023</v>
      </c>
      <c r="F204" s="194" t="s">
        <v>2024</v>
      </c>
      <c r="G204" s="195" t="s">
        <v>196</v>
      </c>
      <c r="H204" s="196">
        <v>0.78300000000000003</v>
      </c>
      <c r="I204" s="197"/>
      <c r="J204" s="198">
        <f>ROUND(I204*H204,2)</f>
        <v>0</v>
      </c>
      <c r="K204" s="194" t="s">
        <v>1807</v>
      </c>
      <c r="L204" s="73"/>
      <c r="M204" s="199" t="s">
        <v>37</v>
      </c>
      <c r="N204" s="200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185</v>
      </c>
      <c r="AT204" s="24" t="s">
        <v>156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185</v>
      </c>
      <c r="BM204" s="24" t="s">
        <v>768</v>
      </c>
    </row>
    <row r="205" s="10" customFormat="1" ht="37.44" customHeight="1">
      <c r="B205" s="232"/>
      <c r="C205" s="233"/>
      <c r="D205" s="234" t="s">
        <v>81</v>
      </c>
      <c r="E205" s="235" t="s">
        <v>2025</v>
      </c>
      <c r="F205" s="235" t="s">
        <v>2026</v>
      </c>
      <c r="G205" s="233"/>
      <c r="H205" s="233"/>
      <c r="I205" s="236"/>
      <c r="J205" s="237">
        <f>BK205</f>
        <v>0</v>
      </c>
      <c r="K205" s="233"/>
      <c r="L205" s="238"/>
      <c r="M205" s="239"/>
      <c r="N205" s="240"/>
      <c r="O205" s="240"/>
      <c r="P205" s="241">
        <f>SUM(P206:P215)</f>
        <v>0</v>
      </c>
      <c r="Q205" s="240"/>
      <c r="R205" s="241">
        <f>SUM(R206:R215)</f>
        <v>0</v>
      </c>
      <c r="S205" s="240"/>
      <c r="T205" s="242">
        <f>SUM(T206:T215)</f>
        <v>0</v>
      </c>
      <c r="AR205" s="243" t="s">
        <v>91</v>
      </c>
      <c r="AT205" s="244" t="s">
        <v>81</v>
      </c>
      <c r="AU205" s="244" t="s">
        <v>82</v>
      </c>
      <c r="AY205" s="243" t="s">
        <v>162</v>
      </c>
      <c r="BK205" s="245">
        <f>SUM(BK206:BK215)</f>
        <v>0</v>
      </c>
    </row>
    <row r="206" s="1" customFormat="1" ht="16.5" customHeight="1">
      <c r="B206" s="47"/>
      <c r="C206" s="192" t="s">
        <v>769</v>
      </c>
      <c r="D206" s="192" t="s">
        <v>156</v>
      </c>
      <c r="E206" s="193" t="s">
        <v>2027</v>
      </c>
      <c r="F206" s="194" t="s">
        <v>2028</v>
      </c>
      <c r="G206" s="195" t="s">
        <v>344</v>
      </c>
      <c r="H206" s="196">
        <v>4</v>
      </c>
      <c r="I206" s="197"/>
      <c r="J206" s="198">
        <f>ROUND(I206*H206,2)</f>
        <v>0</v>
      </c>
      <c r="K206" s="194" t="s">
        <v>1807</v>
      </c>
      <c r="L206" s="73"/>
      <c r="M206" s="199" t="s">
        <v>37</v>
      </c>
      <c r="N206" s="200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185</v>
      </c>
      <c r="AT206" s="24" t="s">
        <v>156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185</v>
      </c>
      <c r="BM206" s="24" t="s">
        <v>772</v>
      </c>
    </row>
    <row r="207" s="1" customFormat="1" ht="16.5" customHeight="1">
      <c r="B207" s="47"/>
      <c r="C207" s="192" t="s">
        <v>323</v>
      </c>
      <c r="D207" s="192" t="s">
        <v>156</v>
      </c>
      <c r="E207" s="193" t="s">
        <v>2029</v>
      </c>
      <c r="F207" s="194" t="s">
        <v>2030</v>
      </c>
      <c r="G207" s="195" t="s">
        <v>344</v>
      </c>
      <c r="H207" s="196">
        <v>36</v>
      </c>
      <c r="I207" s="197"/>
      <c r="J207" s="198">
        <f>ROUND(I207*H207,2)</f>
        <v>0</v>
      </c>
      <c r="K207" s="194" t="s">
        <v>1807</v>
      </c>
      <c r="L207" s="73"/>
      <c r="M207" s="199" t="s">
        <v>37</v>
      </c>
      <c r="N207" s="200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185</v>
      </c>
      <c r="AT207" s="24" t="s">
        <v>156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185</v>
      </c>
      <c r="BM207" s="24" t="s">
        <v>777</v>
      </c>
    </row>
    <row r="208" s="1" customFormat="1" ht="16.5" customHeight="1">
      <c r="B208" s="47"/>
      <c r="C208" s="192" t="s">
        <v>779</v>
      </c>
      <c r="D208" s="192" t="s">
        <v>156</v>
      </c>
      <c r="E208" s="193" t="s">
        <v>2031</v>
      </c>
      <c r="F208" s="194" t="s">
        <v>2032</v>
      </c>
      <c r="G208" s="195" t="s">
        <v>344</v>
      </c>
      <c r="H208" s="196">
        <v>2</v>
      </c>
      <c r="I208" s="197"/>
      <c r="J208" s="198">
        <f>ROUND(I208*H208,2)</f>
        <v>0</v>
      </c>
      <c r="K208" s="194" t="s">
        <v>1807</v>
      </c>
      <c r="L208" s="73"/>
      <c r="M208" s="199" t="s">
        <v>37</v>
      </c>
      <c r="N208" s="200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185</v>
      </c>
      <c r="AT208" s="24" t="s">
        <v>156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185</v>
      </c>
      <c r="BM208" s="24" t="s">
        <v>782</v>
      </c>
    </row>
    <row r="209" s="1" customFormat="1" ht="16.5" customHeight="1">
      <c r="B209" s="47"/>
      <c r="C209" s="204" t="s">
        <v>571</v>
      </c>
      <c r="D209" s="204" t="s">
        <v>261</v>
      </c>
      <c r="E209" s="205" t="s">
        <v>2033</v>
      </c>
      <c r="F209" s="206" t="s">
        <v>2034</v>
      </c>
      <c r="G209" s="207" t="s">
        <v>2035</v>
      </c>
      <c r="H209" s="208">
        <v>10</v>
      </c>
      <c r="I209" s="209"/>
      <c r="J209" s="210">
        <f>ROUND(I209*H209,2)</f>
        <v>0</v>
      </c>
      <c r="K209" s="206" t="s">
        <v>1807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214</v>
      </c>
      <c r="AT209" s="24" t="s">
        <v>261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185</v>
      </c>
      <c r="BM209" s="24" t="s">
        <v>785</v>
      </c>
    </row>
    <row r="210" s="1" customFormat="1" ht="16.5" customHeight="1">
      <c r="B210" s="47"/>
      <c r="C210" s="204" t="s">
        <v>788</v>
      </c>
      <c r="D210" s="204" t="s">
        <v>261</v>
      </c>
      <c r="E210" s="205" t="s">
        <v>2036</v>
      </c>
      <c r="F210" s="206" t="s">
        <v>2037</v>
      </c>
      <c r="G210" s="207" t="s">
        <v>344</v>
      </c>
      <c r="H210" s="208">
        <v>2</v>
      </c>
      <c r="I210" s="209"/>
      <c r="J210" s="210">
        <f>ROUND(I210*H210,2)</f>
        <v>0</v>
      </c>
      <c r="K210" s="206" t="s">
        <v>1807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214</v>
      </c>
      <c r="AT210" s="24" t="s">
        <v>261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185</v>
      </c>
      <c r="BM210" s="24" t="s">
        <v>791</v>
      </c>
    </row>
    <row r="211" s="1" customFormat="1" ht="16.5" customHeight="1">
      <c r="B211" s="47"/>
      <c r="C211" s="204" t="s">
        <v>330</v>
      </c>
      <c r="D211" s="204" t="s">
        <v>261</v>
      </c>
      <c r="E211" s="205" t="s">
        <v>2038</v>
      </c>
      <c r="F211" s="206" t="s">
        <v>2039</v>
      </c>
      <c r="G211" s="207" t="s">
        <v>344</v>
      </c>
      <c r="H211" s="208">
        <v>2</v>
      </c>
      <c r="I211" s="209"/>
      <c r="J211" s="210">
        <f>ROUND(I211*H211,2)</f>
        <v>0</v>
      </c>
      <c r="K211" s="206" t="s">
        <v>1807</v>
      </c>
      <c r="L211" s="211"/>
      <c r="M211" s="212" t="s">
        <v>37</v>
      </c>
      <c r="N211" s="213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214</v>
      </c>
      <c r="AT211" s="24" t="s">
        <v>261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185</v>
      </c>
      <c r="BM211" s="24" t="s">
        <v>794</v>
      </c>
    </row>
    <row r="212" s="1" customFormat="1" ht="16.5" customHeight="1">
      <c r="B212" s="47"/>
      <c r="C212" s="204" t="s">
        <v>797</v>
      </c>
      <c r="D212" s="204" t="s">
        <v>261</v>
      </c>
      <c r="E212" s="205" t="s">
        <v>2040</v>
      </c>
      <c r="F212" s="206" t="s">
        <v>2041</v>
      </c>
      <c r="G212" s="207" t="s">
        <v>344</v>
      </c>
      <c r="H212" s="208">
        <v>20</v>
      </c>
      <c r="I212" s="209"/>
      <c r="J212" s="210">
        <f>ROUND(I212*H212,2)</f>
        <v>0</v>
      </c>
      <c r="K212" s="206" t="s">
        <v>1807</v>
      </c>
      <c r="L212" s="211"/>
      <c r="M212" s="212" t="s">
        <v>37</v>
      </c>
      <c r="N212" s="213" t="s">
        <v>53</v>
      </c>
      <c r="O212" s="48"/>
      <c r="P212" s="201">
        <f>O212*H212</f>
        <v>0</v>
      </c>
      <c r="Q212" s="201">
        <v>0</v>
      </c>
      <c r="R212" s="201">
        <f>Q212*H212</f>
        <v>0</v>
      </c>
      <c r="S212" s="201">
        <v>0</v>
      </c>
      <c r="T212" s="202">
        <f>S212*H212</f>
        <v>0</v>
      </c>
      <c r="AR212" s="24" t="s">
        <v>214</v>
      </c>
      <c r="AT212" s="24" t="s">
        <v>261</v>
      </c>
      <c r="AU212" s="24" t="s">
        <v>24</v>
      </c>
      <c r="AY212" s="24" t="s">
        <v>162</v>
      </c>
      <c r="BE212" s="203">
        <f>IF(N212="základní",J212,0)</f>
        <v>0</v>
      </c>
      <c r="BF212" s="203">
        <f>IF(N212="snížená",J212,0)</f>
        <v>0</v>
      </c>
      <c r="BG212" s="203">
        <f>IF(N212="zákl. přenesená",J212,0)</f>
        <v>0</v>
      </c>
      <c r="BH212" s="203">
        <f>IF(N212="sníž. přenesená",J212,0)</f>
        <v>0</v>
      </c>
      <c r="BI212" s="203">
        <f>IF(N212="nulová",J212,0)</f>
        <v>0</v>
      </c>
      <c r="BJ212" s="24" t="s">
        <v>24</v>
      </c>
      <c r="BK212" s="203">
        <f>ROUND(I212*H212,2)</f>
        <v>0</v>
      </c>
      <c r="BL212" s="24" t="s">
        <v>185</v>
      </c>
      <c r="BM212" s="24" t="s">
        <v>800</v>
      </c>
    </row>
    <row r="213" s="1" customFormat="1" ht="16.5" customHeight="1">
      <c r="B213" s="47"/>
      <c r="C213" s="204" t="s">
        <v>333</v>
      </c>
      <c r="D213" s="204" t="s">
        <v>261</v>
      </c>
      <c r="E213" s="205" t="s">
        <v>2042</v>
      </c>
      <c r="F213" s="206" t="s">
        <v>2043</v>
      </c>
      <c r="G213" s="207" t="s">
        <v>344</v>
      </c>
      <c r="H213" s="208">
        <v>2</v>
      </c>
      <c r="I213" s="209"/>
      <c r="J213" s="210">
        <f>ROUND(I213*H213,2)</f>
        <v>0</v>
      </c>
      <c r="K213" s="206" t="s">
        <v>1807</v>
      </c>
      <c r="L213" s="211"/>
      <c r="M213" s="212" t="s">
        <v>37</v>
      </c>
      <c r="N213" s="213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214</v>
      </c>
      <c r="AT213" s="24" t="s">
        <v>261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185</v>
      </c>
      <c r="BM213" s="24" t="s">
        <v>804</v>
      </c>
    </row>
    <row r="214" s="1" customFormat="1" ht="16.5" customHeight="1">
      <c r="B214" s="47"/>
      <c r="C214" s="204" t="s">
        <v>806</v>
      </c>
      <c r="D214" s="204" t="s">
        <v>261</v>
      </c>
      <c r="E214" s="205" t="s">
        <v>2044</v>
      </c>
      <c r="F214" s="206" t="s">
        <v>2045</v>
      </c>
      <c r="G214" s="207" t="s">
        <v>344</v>
      </c>
      <c r="H214" s="208">
        <v>8</v>
      </c>
      <c r="I214" s="209"/>
      <c r="J214" s="210">
        <f>ROUND(I214*H214,2)</f>
        <v>0</v>
      </c>
      <c r="K214" s="206" t="s">
        <v>1807</v>
      </c>
      <c r="L214" s="211"/>
      <c r="M214" s="212" t="s">
        <v>37</v>
      </c>
      <c r="N214" s="213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214</v>
      </c>
      <c r="AT214" s="24" t="s">
        <v>261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185</v>
      </c>
      <c r="BM214" s="24" t="s">
        <v>809</v>
      </c>
    </row>
    <row r="215" s="1" customFormat="1" ht="16.5" customHeight="1">
      <c r="B215" s="47"/>
      <c r="C215" s="192" t="s">
        <v>337</v>
      </c>
      <c r="D215" s="192" t="s">
        <v>156</v>
      </c>
      <c r="E215" s="193" t="s">
        <v>2046</v>
      </c>
      <c r="F215" s="194" t="s">
        <v>2047</v>
      </c>
      <c r="G215" s="195" t="s">
        <v>196</v>
      </c>
      <c r="H215" s="196">
        <v>0.035999999999999997</v>
      </c>
      <c r="I215" s="197"/>
      <c r="J215" s="198">
        <f>ROUND(I215*H215,2)</f>
        <v>0</v>
      </c>
      <c r="K215" s="194" t="s">
        <v>1807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185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185</v>
      </c>
      <c r="BM215" s="24" t="s">
        <v>812</v>
      </c>
    </row>
    <row r="216" s="10" customFormat="1" ht="37.44" customHeight="1">
      <c r="B216" s="232"/>
      <c r="C216" s="233"/>
      <c r="D216" s="234" t="s">
        <v>81</v>
      </c>
      <c r="E216" s="235" t="s">
        <v>2048</v>
      </c>
      <c r="F216" s="235" t="s">
        <v>2049</v>
      </c>
      <c r="G216" s="233"/>
      <c r="H216" s="233"/>
      <c r="I216" s="236"/>
      <c r="J216" s="237">
        <f>BK216</f>
        <v>0</v>
      </c>
      <c r="K216" s="233"/>
      <c r="L216" s="238"/>
      <c r="M216" s="239"/>
      <c r="N216" s="240"/>
      <c r="O216" s="240"/>
      <c r="P216" s="241">
        <f>SUM(P217:P228)</f>
        <v>0</v>
      </c>
      <c r="Q216" s="240"/>
      <c r="R216" s="241">
        <f>SUM(R217:R228)</f>
        <v>0</v>
      </c>
      <c r="S216" s="240"/>
      <c r="T216" s="242">
        <f>SUM(T217:T228)</f>
        <v>0</v>
      </c>
      <c r="AR216" s="243" t="s">
        <v>91</v>
      </c>
      <c r="AT216" s="244" t="s">
        <v>81</v>
      </c>
      <c r="AU216" s="244" t="s">
        <v>82</v>
      </c>
      <c r="AY216" s="243" t="s">
        <v>162</v>
      </c>
      <c r="BK216" s="245">
        <f>SUM(BK217:BK228)</f>
        <v>0</v>
      </c>
    </row>
    <row r="217" s="1" customFormat="1" ht="16.5" customHeight="1">
      <c r="B217" s="47"/>
      <c r="C217" s="192" t="s">
        <v>815</v>
      </c>
      <c r="D217" s="192" t="s">
        <v>156</v>
      </c>
      <c r="E217" s="193" t="s">
        <v>2050</v>
      </c>
      <c r="F217" s="194" t="s">
        <v>2051</v>
      </c>
      <c r="G217" s="195" t="s">
        <v>344</v>
      </c>
      <c r="H217" s="196">
        <v>10</v>
      </c>
      <c r="I217" s="197"/>
      <c r="J217" s="198">
        <f>ROUND(I217*H217,2)</f>
        <v>0</v>
      </c>
      <c r="K217" s="194" t="s">
        <v>1807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185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185</v>
      </c>
      <c r="BM217" s="24" t="s">
        <v>818</v>
      </c>
    </row>
    <row r="218" s="1" customFormat="1" ht="16.5" customHeight="1">
      <c r="B218" s="47"/>
      <c r="C218" s="192" t="s">
        <v>340</v>
      </c>
      <c r="D218" s="192" t="s">
        <v>156</v>
      </c>
      <c r="E218" s="193" t="s">
        <v>2052</v>
      </c>
      <c r="F218" s="194" t="s">
        <v>2053</v>
      </c>
      <c r="G218" s="195" t="s">
        <v>344</v>
      </c>
      <c r="H218" s="196">
        <v>3</v>
      </c>
      <c r="I218" s="197"/>
      <c r="J218" s="198">
        <f>ROUND(I218*H218,2)</f>
        <v>0</v>
      </c>
      <c r="K218" s="194" t="s">
        <v>1807</v>
      </c>
      <c r="L218" s="73"/>
      <c r="M218" s="199" t="s">
        <v>37</v>
      </c>
      <c r="N218" s="200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185</v>
      </c>
      <c r="AT218" s="24" t="s">
        <v>156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185</v>
      </c>
      <c r="BM218" s="24" t="s">
        <v>821</v>
      </c>
    </row>
    <row r="219" s="1" customFormat="1" ht="16.5" customHeight="1">
      <c r="B219" s="47"/>
      <c r="C219" s="192" t="s">
        <v>822</v>
      </c>
      <c r="D219" s="192" t="s">
        <v>156</v>
      </c>
      <c r="E219" s="193" t="s">
        <v>2054</v>
      </c>
      <c r="F219" s="194" t="s">
        <v>2055</v>
      </c>
      <c r="G219" s="195" t="s">
        <v>344</v>
      </c>
      <c r="H219" s="196">
        <v>7</v>
      </c>
      <c r="I219" s="197"/>
      <c r="J219" s="198">
        <f>ROUND(I219*H219,2)</f>
        <v>0</v>
      </c>
      <c r="K219" s="194" t="s">
        <v>1807</v>
      </c>
      <c r="L219" s="73"/>
      <c r="M219" s="199" t="s">
        <v>37</v>
      </c>
      <c r="N219" s="200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185</v>
      </c>
      <c r="AT219" s="24" t="s">
        <v>156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185</v>
      </c>
      <c r="BM219" s="24" t="s">
        <v>825</v>
      </c>
    </row>
    <row r="220" s="1" customFormat="1" ht="16.5" customHeight="1">
      <c r="B220" s="47"/>
      <c r="C220" s="192" t="s">
        <v>583</v>
      </c>
      <c r="D220" s="192" t="s">
        <v>156</v>
      </c>
      <c r="E220" s="193" t="s">
        <v>2056</v>
      </c>
      <c r="F220" s="194" t="s">
        <v>2057</v>
      </c>
      <c r="G220" s="195" t="s">
        <v>344</v>
      </c>
      <c r="H220" s="196">
        <v>3</v>
      </c>
      <c r="I220" s="197"/>
      <c r="J220" s="198">
        <f>ROUND(I220*H220,2)</f>
        <v>0</v>
      </c>
      <c r="K220" s="194" t="s">
        <v>1807</v>
      </c>
      <c r="L220" s="73"/>
      <c r="M220" s="199" t="s">
        <v>37</v>
      </c>
      <c r="N220" s="200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185</v>
      </c>
      <c r="AT220" s="24" t="s">
        <v>156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185</v>
      </c>
      <c r="BM220" s="24" t="s">
        <v>828</v>
      </c>
    </row>
    <row r="221" s="1" customFormat="1" ht="16.5" customHeight="1">
      <c r="B221" s="47"/>
      <c r="C221" s="192" t="s">
        <v>830</v>
      </c>
      <c r="D221" s="192" t="s">
        <v>156</v>
      </c>
      <c r="E221" s="193" t="s">
        <v>2058</v>
      </c>
      <c r="F221" s="194" t="s">
        <v>2059</v>
      </c>
      <c r="G221" s="195" t="s">
        <v>344</v>
      </c>
      <c r="H221" s="196">
        <v>4</v>
      </c>
      <c r="I221" s="197"/>
      <c r="J221" s="198">
        <f>ROUND(I221*H221,2)</f>
        <v>0</v>
      </c>
      <c r="K221" s="194" t="s">
        <v>1807</v>
      </c>
      <c r="L221" s="73"/>
      <c r="M221" s="199" t="s">
        <v>37</v>
      </c>
      <c r="N221" s="200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185</v>
      </c>
      <c r="AT221" s="24" t="s">
        <v>156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185</v>
      </c>
      <c r="BM221" s="24" t="s">
        <v>833</v>
      </c>
    </row>
    <row r="222" s="1" customFormat="1" ht="16.5" customHeight="1">
      <c r="B222" s="47"/>
      <c r="C222" s="192" t="s">
        <v>348</v>
      </c>
      <c r="D222" s="192" t="s">
        <v>156</v>
      </c>
      <c r="E222" s="193" t="s">
        <v>2060</v>
      </c>
      <c r="F222" s="194" t="s">
        <v>2061</v>
      </c>
      <c r="G222" s="195" t="s">
        <v>344</v>
      </c>
      <c r="H222" s="196">
        <v>3</v>
      </c>
      <c r="I222" s="197"/>
      <c r="J222" s="198">
        <f>ROUND(I222*H222,2)</f>
        <v>0</v>
      </c>
      <c r="K222" s="194" t="s">
        <v>1807</v>
      </c>
      <c r="L222" s="73"/>
      <c r="M222" s="199" t="s">
        <v>37</v>
      </c>
      <c r="N222" s="200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185</v>
      </c>
      <c r="AT222" s="24" t="s">
        <v>156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185</v>
      </c>
      <c r="BM222" s="24" t="s">
        <v>836</v>
      </c>
    </row>
    <row r="223" s="1" customFormat="1" ht="25.5" customHeight="1">
      <c r="B223" s="47"/>
      <c r="C223" s="204" t="s">
        <v>838</v>
      </c>
      <c r="D223" s="204" t="s">
        <v>261</v>
      </c>
      <c r="E223" s="205" t="s">
        <v>2062</v>
      </c>
      <c r="F223" s="206" t="s">
        <v>2063</v>
      </c>
      <c r="G223" s="207" t="s">
        <v>344</v>
      </c>
      <c r="H223" s="208">
        <v>2</v>
      </c>
      <c r="I223" s="209"/>
      <c r="J223" s="210">
        <f>ROUND(I223*H223,2)</f>
        <v>0</v>
      </c>
      <c r="K223" s="206" t="s">
        <v>1807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214</v>
      </c>
      <c r="AT223" s="24" t="s">
        <v>261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185</v>
      </c>
      <c r="BM223" s="24" t="s">
        <v>841</v>
      </c>
    </row>
    <row r="224" s="1" customFormat="1" ht="25.5" customHeight="1">
      <c r="B224" s="47"/>
      <c r="C224" s="204" t="s">
        <v>588</v>
      </c>
      <c r="D224" s="204" t="s">
        <v>261</v>
      </c>
      <c r="E224" s="205" t="s">
        <v>2064</v>
      </c>
      <c r="F224" s="206" t="s">
        <v>2065</v>
      </c>
      <c r="G224" s="207" t="s">
        <v>344</v>
      </c>
      <c r="H224" s="208">
        <v>1</v>
      </c>
      <c r="I224" s="209"/>
      <c r="J224" s="210">
        <f>ROUND(I224*H224,2)</f>
        <v>0</v>
      </c>
      <c r="K224" s="206" t="s">
        <v>1807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214</v>
      </c>
      <c r="AT224" s="24" t="s">
        <v>261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185</v>
      </c>
      <c r="BM224" s="24" t="s">
        <v>844</v>
      </c>
    </row>
    <row r="225" s="1" customFormat="1" ht="25.5" customHeight="1">
      <c r="B225" s="47"/>
      <c r="C225" s="204" t="s">
        <v>845</v>
      </c>
      <c r="D225" s="204" t="s">
        <v>261</v>
      </c>
      <c r="E225" s="205" t="s">
        <v>2066</v>
      </c>
      <c r="F225" s="206" t="s">
        <v>2067</v>
      </c>
      <c r="G225" s="207" t="s">
        <v>344</v>
      </c>
      <c r="H225" s="208">
        <v>1</v>
      </c>
      <c r="I225" s="209"/>
      <c r="J225" s="210">
        <f>ROUND(I225*H225,2)</f>
        <v>0</v>
      </c>
      <c r="K225" s="206" t="s">
        <v>1807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214</v>
      </c>
      <c r="AT225" s="24" t="s">
        <v>261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185</v>
      </c>
      <c r="BM225" s="24" t="s">
        <v>848</v>
      </c>
    </row>
    <row r="226" s="1" customFormat="1" ht="25.5" customHeight="1">
      <c r="B226" s="47"/>
      <c r="C226" s="204" t="s">
        <v>591</v>
      </c>
      <c r="D226" s="204" t="s">
        <v>261</v>
      </c>
      <c r="E226" s="205" t="s">
        <v>2068</v>
      </c>
      <c r="F226" s="206" t="s">
        <v>2069</v>
      </c>
      <c r="G226" s="207" t="s">
        <v>344</v>
      </c>
      <c r="H226" s="208">
        <v>3</v>
      </c>
      <c r="I226" s="209"/>
      <c r="J226" s="210">
        <f>ROUND(I226*H226,2)</f>
        <v>0</v>
      </c>
      <c r="K226" s="206" t="s">
        <v>1807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214</v>
      </c>
      <c r="AT226" s="24" t="s">
        <v>261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185</v>
      </c>
      <c r="BM226" s="24" t="s">
        <v>853</v>
      </c>
    </row>
    <row r="227" s="1" customFormat="1" ht="25.5" customHeight="1">
      <c r="B227" s="47"/>
      <c r="C227" s="204" t="s">
        <v>855</v>
      </c>
      <c r="D227" s="204" t="s">
        <v>261</v>
      </c>
      <c r="E227" s="205" t="s">
        <v>2070</v>
      </c>
      <c r="F227" s="206" t="s">
        <v>2071</v>
      </c>
      <c r="G227" s="207" t="s">
        <v>344</v>
      </c>
      <c r="H227" s="208">
        <v>3</v>
      </c>
      <c r="I227" s="209"/>
      <c r="J227" s="210">
        <f>ROUND(I227*H227,2)</f>
        <v>0</v>
      </c>
      <c r="K227" s="206" t="s">
        <v>1807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214</v>
      </c>
      <c r="AT227" s="24" t="s">
        <v>261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185</v>
      </c>
      <c r="BM227" s="24" t="s">
        <v>858</v>
      </c>
    </row>
    <row r="228" s="1" customFormat="1" ht="16.5" customHeight="1">
      <c r="B228" s="47"/>
      <c r="C228" s="192" t="s">
        <v>359</v>
      </c>
      <c r="D228" s="192" t="s">
        <v>156</v>
      </c>
      <c r="E228" s="193" t="s">
        <v>2072</v>
      </c>
      <c r="F228" s="194" t="s">
        <v>2073</v>
      </c>
      <c r="G228" s="195" t="s">
        <v>196</v>
      </c>
      <c r="H228" s="196">
        <v>0.25</v>
      </c>
      <c r="I228" s="197"/>
      <c r="J228" s="198">
        <f>ROUND(I228*H228,2)</f>
        <v>0</v>
      </c>
      <c r="K228" s="194" t="s">
        <v>1807</v>
      </c>
      <c r="L228" s="73"/>
      <c r="M228" s="199" t="s">
        <v>37</v>
      </c>
      <c r="N228" s="200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185</v>
      </c>
      <c r="AT228" s="24" t="s">
        <v>156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185</v>
      </c>
      <c r="BM228" s="24" t="s">
        <v>862</v>
      </c>
    </row>
    <row r="229" s="10" customFormat="1" ht="37.44" customHeight="1">
      <c r="B229" s="232"/>
      <c r="C229" s="233"/>
      <c r="D229" s="234" t="s">
        <v>81</v>
      </c>
      <c r="E229" s="235" t="s">
        <v>2074</v>
      </c>
      <c r="F229" s="235" t="s">
        <v>2075</v>
      </c>
      <c r="G229" s="233"/>
      <c r="H229" s="233"/>
      <c r="I229" s="236"/>
      <c r="J229" s="237">
        <f>BK229</f>
        <v>0</v>
      </c>
      <c r="K229" s="233"/>
      <c r="L229" s="238"/>
      <c r="M229" s="239"/>
      <c r="N229" s="240"/>
      <c r="O229" s="240"/>
      <c r="P229" s="241">
        <f>P230</f>
        <v>0</v>
      </c>
      <c r="Q229" s="240"/>
      <c r="R229" s="241">
        <f>R230</f>
        <v>0</v>
      </c>
      <c r="S229" s="240"/>
      <c r="T229" s="242">
        <f>T230</f>
        <v>0</v>
      </c>
      <c r="AR229" s="243" t="s">
        <v>24</v>
      </c>
      <c r="AT229" s="244" t="s">
        <v>81</v>
      </c>
      <c r="AU229" s="244" t="s">
        <v>82</v>
      </c>
      <c r="AY229" s="243" t="s">
        <v>162</v>
      </c>
      <c r="BK229" s="245">
        <f>BK230</f>
        <v>0</v>
      </c>
    </row>
    <row r="230" s="1" customFormat="1" ht="16.5" customHeight="1">
      <c r="B230" s="47"/>
      <c r="C230" s="192" t="s">
        <v>865</v>
      </c>
      <c r="D230" s="192" t="s">
        <v>156</v>
      </c>
      <c r="E230" s="193" t="s">
        <v>2076</v>
      </c>
      <c r="F230" s="194" t="s">
        <v>2077</v>
      </c>
      <c r="G230" s="195" t="s">
        <v>1911</v>
      </c>
      <c r="H230" s="196">
        <v>50</v>
      </c>
      <c r="I230" s="197"/>
      <c r="J230" s="198">
        <f>ROUND(I230*H230,2)</f>
        <v>0</v>
      </c>
      <c r="K230" s="194" t="s">
        <v>1807</v>
      </c>
      <c r="L230" s="73"/>
      <c r="M230" s="199" t="s">
        <v>37</v>
      </c>
      <c r="N230" s="200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161</v>
      </c>
      <c r="AT230" s="24" t="s">
        <v>156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868</v>
      </c>
    </row>
    <row r="231" s="10" customFormat="1" ht="37.44" customHeight="1">
      <c r="B231" s="232"/>
      <c r="C231" s="233"/>
      <c r="D231" s="234" t="s">
        <v>81</v>
      </c>
      <c r="E231" s="235" t="s">
        <v>2078</v>
      </c>
      <c r="F231" s="235" t="s">
        <v>2079</v>
      </c>
      <c r="G231" s="233"/>
      <c r="H231" s="233"/>
      <c r="I231" s="236"/>
      <c r="J231" s="237">
        <f>BK231</f>
        <v>0</v>
      </c>
      <c r="K231" s="233"/>
      <c r="L231" s="238"/>
      <c r="M231" s="239"/>
      <c r="N231" s="240"/>
      <c r="O231" s="240"/>
      <c r="P231" s="241">
        <f>SUM(P232:P246)</f>
        <v>0</v>
      </c>
      <c r="Q231" s="240"/>
      <c r="R231" s="241">
        <f>SUM(R232:R246)</f>
        <v>0</v>
      </c>
      <c r="S231" s="240"/>
      <c r="T231" s="242">
        <f>SUM(T232:T246)</f>
        <v>0</v>
      </c>
      <c r="AR231" s="243" t="s">
        <v>24</v>
      </c>
      <c r="AT231" s="244" t="s">
        <v>81</v>
      </c>
      <c r="AU231" s="244" t="s">
        <v>82</v>
      </c>
      <c r="AY231" s="243" t="s">
        <v>162</v>
      </c>
      <c r="BK231" s="245">
        <f>SUM(BK232:BK246)</f>
        <v>0</v>
      </c>
    </row>
    <row r="232" s="1" customFormat="1" ht="16.5" customHeight="1">
      <c r="B232" s="47"/>
      <c r="C232" s="192" t="s">
        <v>362</v>
      </c>
      <c r="D232" s="192" t="s">
        <v>156</v>
      </c>
      <c r="E232" s="193" t="s">
        <v>2080</v>
      </c>
      <c r="F232" s="194" t="s">
        <v>2081</v>
      </c>
      <c r="G232" s="195" t="s">
        <v>344</v>
      </c>
      <c r="H232" s="196">
        <v>5</v>
      </c>
      <c r="I232" s="197"/>
      <c r="J232" s="198">
        <f>ROUND(I232*H232,2)</f>
        <v>0</v>
      </c>
      <c r="K232" s="194" t="s">
        <v>1807</v>
      </c>
      <c r="L232" s="73"/>
      <c r="M232" s="199" t="s">
        <v>37</v>
      </c>
      <c r="N232" s="200" t="s">
        <v>53</v>
      </c>
      <c r="O232" s="48"/>
      <c r="P232" s="201">
        <f>O232*H232</f>
        <v>0</v>
      </c>
      <c r="Q232" s="201">
        <v>0</v>
      </c>
      <c r="R232" s="201">
        <f>Q232*H232</f>
        <v>0</v>
      </c>
      <c r="S232" s="201">
        <v>0</v>
      </c>
      <c r="T232" s="202">
        <f>S232*H232</f>
        <v>0</v>
      </c>
      <c r="AR232" s="24" t="s">
        <v>161</v>
      </c>
      <c r="AT232" s="24" t="s">
        <v>156</v>
      </c>
      <c r="AU232" s="24" t="s">
        <v>24</v>
      </c>
      <c r="AY232" s="24" t="s">
        <v>162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24</v>
      </c>
      <c r="BK232" s="203">
        <f>ROUND(I232*H232,2)</f>
        <v>0</v>
      </c>
      <c r="BL232" s="24" t="s">
        <v>161</v>
      </c>
      <c r="BM232" s="24" t="s">
        <v>871</v>
      </c>
    </row>
    <row r="233" s="1" customFormat="1" ht="16.5" customHeight="1">
      <c r="B233" s="47"/>
      <c r="C233" s="192" t="s">
        <v>872</v>
      </c>
      <c r="D233" s="192" t="s">
        <v>156</v>
      </c>
      <c r="E233" s="193" t="s">
        <v>2082</v>
      </c>
      <c r="F233" s="194" t="s">
        <v>2083</v>
      </c>
      <c r="G233" s="195" t="s">
        <v>344</v>
      </c>
      <c r="H233" s="196">
        <v>1</v>
      </c>
      <c r="I233" s="197"/>
      <c r="J233" s="198">
        <f>ROUND(I233*H233,2)</f>
        <v>0</v>
      </c>
      <c r="K233" s="194" t="s">
        <v>1807</v>
      </c>
      <c r="L233" s="73"/>
      <c r="M233" s="199" t="s">
        <v>37</v>
      </c>
      <c r="N233" s="200" t="s">
        <v>53</v>
      </c>
      <c r="O233" s="48"/>
      <c r="P233" s="201">
        <f>O233*H233</f>
        <v>0</v>
      </c>
      <c r="Q233" s="201">
        <v>0</v>
      </c>
      <c r="R233" s="201">
        <f>Q233*H233</f>
        <v>0</v>
      </c>
      <c r="S233" s="201">
        <v>0</v>
      </c>
      <c r="T233" s="202">
        <f>S233*H233</f>
        <v>0</v>
      </c>
      <c r="AR233" s="24" t="s">
        <v>161</v>
      </c>
      <c r="AT233" s="24" t="s">
        <v>156</v>
      </c>
      <c r="AU233" s="24" t="s">
        <v>24</v>
      </c>
      <c r="AY233" s="24" t="s">
        <v>162</v>
      </c>
      <c r="BE233" s="203">
        <f>IF(N233="základní",J233,0)</f>
        <v>0</v>
      </c>
      <c r="BF233" s="203">
        <f>IF(N233="snížená",J233,0)</f>
        <v>0</v>
      </c>
      <c r="BG233" s="203">
        <f>IF(N233="zákl. přenesená",J233,0)</f>
        <v>0</v>
      </c>
      <c r="BH233" s="203">
        <f>IF(N233="sníž. přenesená",J233,0)</f>
        <v>0</v>
      </c>
      <c r="BI233" s="203">
        <f>IF(N233="nulová",J233,0)</f>
        <v>0</v>
      </c>
      <c r="BJ233" s="24" t="s">
        <v>24</v>
      </c>
      <c r="BK233" s="203">
        <f>ROUND(I233*H233,2)</f>
        <v>0</v>
      </c>
      <c r="BL233" s="24" t="s">
        <v>161</v>
      </c>
      <c r="BM233" s="24" t="s">
        <v>875</v>
      </c>
    </row>
    <row r="234" s="1" customFormat="1" ht="16.5" customHeight="1">
      <c r="B234" s="47"/>
      <c r="C234" s="192" t="s">
        <v>602</v>
      </c>
      <c r="D234" s="192" t="s">
        <v>156</v>
      </c>
      <c r="E234" s="193" t="s">
        <v>2084</v>
      </c>
      <c r="F234" s="194" t="s">
        <v>2085</v>
      </c>
      <c r="G234" s="195" t="s">
        <v>207</v>
      </c>
      <c r="H234" s="196">
        <v>1.3</v>
      </c>
      <c r="I234" s="197"/>
      <c r="J234" s="198">
        <f>ROUND(I234*H234,2)</f>
        <v>0</v>
      </c>
      <c r="K234" s="194" t="s">
        <v>1807</v>
      </c>
      <c r="L234" s="73"/>
      <c r="M234" s="199" t="s">
        <v>37</v>
      </c>
      <c r="N234" s="200" t="s">
        <v>53</v>
      </c>
      <c r="O234" s="48"/>
      <c r="P234" s="201">
        <f>O234*H234</f>
        <v>0</v>
      </c>
      <c r="Q234" s="201">
        <v>0</v>
      </c>
      <c r="R234" s="201">
        <f>Q234*H234</f>
        <v>0</v>
      </c>
      <c r="S234" s="201">
        <v>0</v>
      </c>
      <c r="T234" s="202">
        <f>S234*H234</f>
        <v>0</v>
      </c>
      <c r="AR234" s="24" t="s">
        <v>161</v>
      </c>
      <c r="AT234" s="24" t="s">
        <v>156</v>
      </c>
      <c r="AU234" s="24" t="s">
        <v>24</v>
      </c>
      <c r="AY234" s="24" t="s">
        <v>162</v>
      </c>
      <c r="BE234" s="203">
        <f>IF(N234="základní",J234,0)</f>
        <v>0</v>
      </c>
      <c r="BF234" s="203">
        <f>IF(N234="snížená",J234,0)</f>
        <v>0</v>
      </c>
      <c r="BG234" s="203">
        <f>IF(N234="zákl. přenesená",J234,0)</f>
        <v>0</v>
      </c>
      <c r="BH234" s="203">
        <f>IF(N234="sníž. přenesená",J234,0)</f>
        <v>0</v>
      </c>
      <c r="BI234" s="203">
        <f>IF(N234="nulová",J234,0)</f>
        <v>0</v>
      </c>
      <c r="BJ234" s="24" t="s">
        <v>24</v>
      </c>
      <c r="BK234" s="203">
        <f>ROUND(I234*H234,2)</f>
        <v>0</v>
      </c>
      <c r="BL234" s="24" t="s">
        <v>161</v>
      </c>
      <c r="BM234" s="24" t="s">
        <v>881</v>
      </c>
    </row>
    <row r="235" s="1" customFormat="1" ht="16.5" customHeight="1">
      <c r="B235" s="47"/>
      <c r="C235" s="192" t="s">
        <v>878</v>
      </c>
      <c r="D235" s="192" t="s">
        <v>156</v>
      </c>
      <c r="E235" s="193" t="s">
        <v>2086</v>
      </c>
      <c r="F235" s="194" t="s">
        <v>2087</v>
      </c>
      <c r="G235" s="195" t="s">
        <v>207</v>
      </c>
      <c r="H235" s="196">
        <v>2.2999999999999998</v>
      </c>
      <c r="I235" s="197"/>
      <c r="J235" s="198">
        <f>ROUND(I235*H235,2)</f>
        <v>0</v>
      </c>
      <c r="K235" s="194" t="s">
        <v>1807</v>
      </c>
      <c r="L235" s="73"/>
      <c r="M235" s="199" t="s">
        <v>37</v>
      </c>
      <c r="N235" s="200" t="s">
        <v>53</v>
      </c>
      <c r="O235" s="48"/>
      <c r="P235" s="201">
        <f>O235*H235</f>
        <v>0</v>
      </c>
      <c r="Q235" s="201">
        <v>0</v>
      </c>
      <c r="R235" s="201">
        <f>Q235*H235</f>
        <v>0</v>
      </c>
      <c r="S235" s="201">
        <v>0</v>
      </c>
      <c r="T235" s="202">
        <f>S235*H235</f>
        <v>0</v>
      </c>
      <c r="AR235" s="24" t="s">
        <v>161</v>
      </c>
      <c r="AT235" s="24" t="s">
        <v>156</v>
      </c>
      <c r="AU235" s="24" t="s">
        <v>24</v>
      </c>
      <c r="AY235" s="24" t="s">
        <v>162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24</v>
      </c>
      <c r="BK235" s="203">
        <f>ROUND(I235*H235,2)</f>
        <v>0</v>
      </c>
      <c r="BL235" s="24" t="s">
        <v>161</v>
      </c>
      <c r="BM235" s="24" t="s">
        <v>886</v>
      </c>
    </row>
    <row r="236" s="1" customFormat="1" ht="16.5" customHeight="1">
      <c r="B236" s="47"/>
      <c r="C236" s="204" t="s">
        <v>607</v>
      </c>
      <c r="D236" s="204" t="s">
        <v>261</v>
      </c>
      <c r="E236" s="205" t="s">
        <v>2088</v>
      </c>
      <c r="F236" s="206" t="s">
        <v>2089</v>
      </c>
      <c r="G236" s="207" t="s">
        <v>344</v>
      </c>
      <c r="H236" s="208">
        <v>1</v>
      </c>
      <c r="I236" s="209"/>
      <c r="J236" s="210">
        <f>ROUND(I236*H236,2)</f>
        <v>0</v>
      </c>
      <c r="K236" s="206" t="s">
        <v>1807</v>
      </c>
      <c r="L236" s="211"/>
      <c r="M236" s="212" t="s">
        <v>37</v>
      </c>
      <c r="N236" s="213" t="s">
        <v>53</v>
      </c>
      <c r="O236" s="48"/>
      <c r="P236" s="201">
        <f>O236*H236</f>
        <v>0</v>
      </c>
      <c r="Q236" s="201">
        <v>0</v>
      </c>
      <c r="R236" s="201">
        <f>Q236*H236</f>
        <v>0</v>
      </c>
      <c r="S236" s="201">
        <v>0</v>
      </c>
      <c r="T236" s="202">
        <f>S236*H236</f>
        <v>0</v>
      </c>
      <c r="AR236" s="24" t="s">
        <v>172</v>
      </c>
      <c r="AT236" s="24" t="s">
        <v>261</v>
      </c>
      <c r="AU236" s="24" t="s">
        <v>24</v>
      </c>
      <c r="AY236" s="24" t="s">
        <v>162</v>
      </c>
      <c r="BE236" s="203">
        <f>IF(N236="základní",J236,0)</f>
        <v>0</v>
      </c>
      <c r="BF236" s="203">
        <f>IF(N236="snížená",J236,0)</f>
        <v>0</v>
      </c>
      <c r="BG236" s="203">
        <f>IF(N236="zákl. přenesená",J236,0)</f>
        <v>0</v>
      </c>
      <c r="BH236" s="203">
        <f>IF(N236="sníž. přenesená",J236,0)</f>
        <v>0</v>
      </c>
      <c r="BI236" s="203">
        <f>IF(N236="nulová",J236,0)</f>
        <v>0</v>
      </c>
      <c r="BJ236" s="24" t="s">
        <v>24</v>
      </c>
      <c r="BK236" s="203">
        <f>ROUND(I236*H236,2)</f>
        <v>0</v>
      </c>
      <c r="BL236" s="24" t="s">
        <v>161</v>
      </c>
      <c r="BM236" s="24" t="s">
        <v>891</v>
      </c>
    </row>
    <row r="237" s="1" customFormat="1" ht="16.5" customHeight="1">
      <c r="B237" s="47"/>
      <c r="C237" s="204" t="s">
        <v>888</v>
      </c>
      <c r="D237" s="204" t="s">
        <v>261</v>
      </c>
      <c r="E237" s="205" t="s">
        <v>2090</v>
      </c>
      <c r="F237" s="206" t="s">
        <v>2091</v>
      </c>
      <c r="G237" s="207" t="s">
        <v>344</v>
      </c>
      <c r="H237" s="208">
        <v>5</v>
      </c>
      <c r="I237" s="209"/>
      <c r="J237" s="210">
        <f>ROUND(I237*H237,2)</f>
        <v>0</v>
      </c>
      <c r="K237" s="206" t="s">
        <v>1807</v>
      </c>
      <c r="L237" s="211"/>
      <c r="M237" s="212" t="s">
        <v>37</v>
      </c>
      <c r="N237" s="213" t="s">
        <v>53</v>
      </c>
      <c r="O237" s="48"/>
      <c r="P237" s="201">
        <f>O237*H237</f>
        <v>0</v>
      </c>
      <c r="Q237" s="201">
        <v>0</v>
      </c>
      <c r="R237" s="201">
        <f>Q237*H237</f>
        <v>0</v>
      </c>
      <c r="S237" s="201">
        <v>0</v>
      </c>
      <c r="T237" s="202">
        <f>S237*H237</f>
        <v>0</v>
      </c>
      <c r="AR237" s="24" t="s">
        <v>172</v>
      </c>
      <c r="AT237" s="24" t="s">
        <v>261</v>
      </c>
      <c r="AU237" s="24" t="s">
        <v>24</v>
      </c>
      <c r="AY237" s="24" t="s">
        <v>162</v>
      </c>
      <c r="BE237" s="203">
        <f>IF(N237="základní",J237,0)</f>
        <v>0</v>
      </c>
      <c r="BF237" s="203">
        <f>IF(N237="snížená",J237,0)</f>
        <v>0</v>
      </c>
      <c r="BG237" s="203">
        <f>IF(N237="zákl. přenesená",J237,0)</f>
        <v>0</v>
      </c>
      <c r="BH237" s="203">
        <f>IF(N237="sníž. přenesená",J237,0)</f>
        <v>0</v>
      </c>
      <c r="BI237" s="203">
        <f>IF(N237="nulová",J237,0)</f>
        <v>0</v>
      </c>
      <c r="BJ237" s="24" t="s">
        <v>24</v>
      </c>
      <c r="BK237" s="203">
        <f>ROUND(I237*H237,2)</f>
        <v>0</v>
      </c>
      <c r="BL237" s="24" t="s">
        <v>161</v>
      </c>
      <c r="BM237" s="24" t="s">
        <v>895</v>
      </c>
    </row>
    <row r="238" s="1" customFormat="1" ht="16.5" customHeight="1">
      <c r="B238" s="47"/>
      <c r="C238" s="204" t="s">
        <v>367</v>
      </c>
      <c r="D238" s="204" t="s">
        <v>261</v>
      </c>
      <c r="E238" s="205" t="s">
        <v>2092</v>
      </c>
      <c r="F238" s="206" t="s">
        <v>2093</v>
      </c>
      <c r="G238" s="207" t="s">
        <v>207</v>
      </c>
      <c r="H238" s="208">
        <v>1.3</v>
      </c>
      <c r="I238" s="209"/>
      <c r="J238" s="210">
        <f>ROUND(I238*H238,2)</f>
        <v>0</v>
      </c>
      <c r="K238" s="206" t="s">
        <v>1807</v>
      </c>
      <c r="L238" s="211"/>
      <c r="M238" s="212" t="s">
        <v>37</v>
      </c>
      <c r="N238" s="213" t="s">
        <v>53</v>
      </c>
      <c r="O238" s="48"/>
      <c r="P238" s="201">
        <f>O238*H238</f>
        <v>0</v>
      </c>
      <c r="Q238" s="201">
        <v>0</v>
      </c>
      <c r="R238" s="201">
        <f>Q238*H238</f>
        <v>0</v>
      </c>
      <c r="S238" s="201">
        <v>0</v>
      </c>
      <c r="T238" s="202">
        <f>S238*H238</f>
        <v>0</v>
      </c>
      <c r="AR238" s="24" t="s">
        <v>172</v>
      </c>
      <c r="AT238" s="24" t="s">
        <v>261</v>
      </c>
      <c r="AU238" s="24" t="s">
        <v>24</v>
      </c>
      <c r="AY238" s="24" t="s">
        <v>162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24</v>
      </c>
      <c r="BK238" s="203">
        <f>ROUND(I238*H238,2)</f>
        <v>0</v>
      </c>
      <c r="BL238" s="24" t="s">
        <v>161</v>
      </c>
      <c r="BM238" s="24" t="s">
        <v>899</v>
      </c>
    </row>
    <row r="239" s="1" customFormat="1" ht="16.5" customHeight="1">
      <c r="B239" s="47"/>
      <c r="C239" s="204" t="s">
        <v>896</v>
      </c>
      <c r="D239" s="204" t="s">
        <v>261</v>
      </c>
      <c r="E239" s="205" t="s">
        <v>2094</v>
      </c>
      <c r="F239" s="206" t="s">
        <v>2095</v>
      </c>
      <c r="G239" s="207" t="s">
        <v>207</v>
      </c>
      <c r="H239" s="208">
        <v>0.59999999999999998</v>
      </c>
      <c r="I239" s="209"/>
      <c r="J239" s="210">
        <f>ROUND(I239*H239,2)</f>
        <v>0</v>
      </c>
      <c r="K239" s="206" t="s">
        <v>1807</v>
      </c>
      <c r="L239" s="211"/>
      <c r="M239" s="212" t="s">
        <v>37</v>
      </c>
      <c r="N239" s="213" t="s">
        <v>53</v>
      </c>
      <c r="O239" s="48"/>
      <c r="P239" s="201">
        <f>O239*H239</f>
        <v>0</v>
      </c>
      <c r="Q239" s="201">
        <v>0</v>
      </c>
      <c r="R239" s="201">
        <f>Q239*H239</f>
        <v>0</v>
      </c>
      <c r="S239" s="201">
        <v>0</v>
      </c>
      <c r="T239" s="202">
        <f>S239*H239</f>
        <v>0</v>
      </c>
      <c r="AR239" s="24" t="s">
        <v>172</v>
      </c>
      <c r="AT239" s="24" t="s">
        <v>261</v>
      </c>
      <c r="AU239" s="24" t="s">
        <v>24</v>
      </c>
      <c r="AY239" s="24" t="s">
        <v>162</v>
      </c>
      <c r="BE239" s="203">
        <f>IF(N239="základní",J239,0)</f>
        <v>0</v>
      </c>
      <c r="BF239" s="203">
        <f>IF(N239="snížená",J239,0)</f>
        <v>0</v>
      </c>
      <c r="BG239" s="203">
        <f>IF(N239="zákl. přenesená",J239,0)</f>
        <v>0</v>
      </c>
      <c r="BH239" s="203">
        <f>IF(N239="sníž. přenesená",J239,0)</f>
        <v>0</v>
      </c>
      <c r="BI239" s="203">
        <f>IF(N239="nulová",J239,0)</f>
        <v>0</v>
      </c>
      <c r="BJ239" s="24" t="s">
        <v>24</v>
      </c>
      <c r="BK239" s="203">
        <f>ROUND(I239*H239,2)</f>
        <v>0</v>
      </c>
      <c r="BL239" s="24" t="s">
        <v>161</v>
      </c>
      <c r="BM239" s="24" t="s">
        <v>902</v>
      </c>
    </row>
    <row r="240" s="1" customFormat="1" ht="16.5" customHeight="1">
      <c r="B240" s="47"/>
      <c r="C240" s="204" t="s">
        <v>615</v>
      </c>
      <c r="D240" s="204" t="s">
        <v>261</v>
      </c>
      <c r="E240" s="205" t="s">
        <v>2096</v>
      </c>
      <c r="F240" s="206" t="s">
        <v>2097</v>
      </c>
      <c r="G240" s="207" t="s">
        <v>207</v>
      </c>
      <c r="H240" s="208">
        <v>1.7</v>
      </c>
      <c r="I240" s="209"/>
      <c r="J240" s="210">
        <f>ROUND(I240*H240,2)</f>
        <v>0</v>
      </c>
      <c r="K240" s="206" t="s">
        <v>1807</v>
      </c>
      <c r="L240" s="211"/>
      <c r="M240" s="212" t="s">
        <v>37</v>
      </c>
      <c r="N240" s="213" t="s">
        <v>53</v>
      </c>
      <c r="O240" s="48"/>
      <c r="P240" s="201">
        <f>O240*H240</f>
        <v>0</v>
      </c>
      <c r="Q240" s="201">
        <v>0</v>
      </c>
      <c r="R240" s="201">
        <f>Q240*H240</f>
        <v>0</v>
      </c>
      <c r="S240" s="201">
        <v>0</v>
      </c>
      <c r="T240" s="202">
        <f>S240*H240</f>
        <v>0</v>
      </c>
      <c r="AR240" s="24" t="s">
        <v>172</v>
      </c>
      <c r="AT240" s="24" t="s">
        <v>261</v>
      </c>
      <c r="AU240" s="24" t="s">
        <v>24</v>
      </c>
      <c r="AY240" s="24" t="s">
        <v>162</v>
      </c>
      <c r="BE240" s="203">
        <f>IF(N240="základní",J240,0)</f>
        <v>0</v>
      </c>
      <c r="BF240" s="203">
        <f>IF(N240="snížená",J240,0)</f>
        <v>0</v>
      </c>
      <c r="BG240" s="203">
        <f>IF(N240="zákl. přenesená",J240,0)</f>
        <v>0</v>
      </c>
      <c r="BH240" s="203">
        <f>IF(N240="sníž. přenesená",J240,0)</f>
        <v>0</v>
      </c>
      <c r="BI240" s="203">
        <f>IF(N240="nulová",J240,0)</f>
        <v>0</v>
      </c>
      <c r="BJ240" s="24" t="s">
        <v>24</v>
      </c>
      <c r="BK240" s="203">
        <f>ROUND(I240*H240,2)</f>
        <v>0</v>
      </c>
      <c r="BL240" s="24" t="s">
        <v>161</v>
      </c>
      <c r="BM240" s="24" t="s">
        <v>908</v>
      </c>
    </row>
    <row r="241" s="1" customFormat="1" ht="16.5" customHeight="1">
      <c r="B241" s="47"/>
      <c r="C241" s="204" t="s">
        <v>905</v>
      </c>
      <c r="D241" s="204" t="s">
        <v>261</v>
      </c>
      <c r="E241" s="205" t="s">
        <v>2098</v>
      </c>
      <c r="F241" s="206" t="s">
        <v>2099</v>
      </c>
      <c r="G241" s="207" t="s">
        <v>344</v>
      </c>
      <c r="H241" s="208">
        <v>1</v>
      </c>
      <c r="I241" s="209"/>
      <c r="J241" s="210">
        <f>ROUND(I241*H241,2)</f>
        <v>0</v>
      </c>
      <c r="K241" s="206" t="s">
        <v>1807</v>
      </c>
      <c r="L241" s="211"/>
      <c r="M241" s="212" t="s">
        <v>37</v>
      </c>
      <c r="N241" s="213" t="s">
        <v>53</v>
      </c>
      <c r="O241" s="48"/>
      <c r="P241" s="201">
        <f>O241*H241</f>
        <v>0</v>
      </c>
      <c r="Q241" s="201">
        <v>0</v>
      </c>
      <c r="R241" s="201">
        <f>Q241*H241</f>
        <v>0</v>
      </c>
      <c r="S241" s="201">
        <v>0</v>
      </c>
      <c r="T241" s="202">
        <f>S241*H241</f>
        <v>0</v>
      </c>
      <c r="AR241" s="24" t="s">
        <v>172</v>
      </c>
      <c r="AT241" s="24" t="s">
        <v>261</v>
      </c>
      <c r="AU241" s="24" t="s">
        <v>24</v>
      </c>
      <c r="AY241" s="24" t="s">
        <v>162</v>
      </c>
      <c r="BE241" s="203">
        <f>IF(N241="základní",J241,0)</f>
        <v>0</v>
      </c>
      <c r="BF241" s="203">
        <f>IF(N241="snížená",J241,0)</f>
        <v>0</v>
      </c>
      <c r="BG241" s="203">
        <f>IF(N241="zákl. přenesená",J241,0)</f>
        <v>0</v>
      </c>
      <c r="BH241" s="203">
        <f>IF(N241="sníž. přenesená",J241,0)</f>
        <v>0</v>
      </c>
      <c r="BI241" s="203">
        <f>IF(N241="nulová",J241,0)</f>
        <v>0</v>
      </c>
      <c r="BJ241" s="24" t="s">
        <v>24</v>
      </c>
      <c r="BK241" s="203">
        <f>ROUND(I241*H241,2)</f>
        <v>0</v>
      </c>
      <c r="BL241" s="24" t="s">
        <v>161</v>
      </c>
      <c r="BM241" s="24" t="s">
        <v>913</v>
      </c>
    </row>
    <row r="242" s="1" customFormat="1" ht="16.5" customHeight="1">
      <c r="B242" s="47"/>
      <c r="C242" s="204" t="s">
        <v>621</v>
      </c>
      <c r="D242" s="204" t="s">
        <v>261</v>
      </c>
      <c r="E242" s="205" t="s">
        <v>2100</v>
      </c>
      <c r="F242" s="206" t="s">
        <v>2101</v>
      </c>
      <c r="G242" s="207" t="s">
        <v>344</v>
      </c>
      <c r="H242" s="208">
        <v>1</v>
      </c>
      <c r="I242" s="209"/>
      <c r="J242" s="210">
        <f>ROUND(I242*H242,2)</f>
        <v>0</v>
      </c>
      <c r="K242" s="206" t="s">
        <v>1807</v>
      </c>
      <c r="L242" s="211"/>
      <c r="M242" s="212" t="s">
        <v>37</v>
      </c>
      <c r="N242" s="213" t="s">
        <v>53</v>
      </c>
      <c r="O242" s="48"/>
      <c r="P242" s="201">
        <f>O242*H242</f>
        <v>0</v>
      </c>
      <c r="Q242" s="201">
        <v>0</v>
      </c>
      <c r="R242" s="201">
        <f>Q242*H242</f>
        <v>0</v>
      </c>
      <c r="S242" s="201">
        <v>0</v>
      </c>
      <c r="T242" s="202">
        <f>S242*H242</f>
        <v>0</v>
      </c>
      <c r="AR242" s="24" t="s">
        <v>172</v>
      </c>
      <c r="AT242" s="24" t="s">
        <v>261</v>
      </c>
      <c r="AU242" s="24" t="s">
        <v>24</v>
      </c>
      <c r="AY242" s="24" t="s">
        <v>162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24</v>
      </c>
      <c r="BK242" s="203">
        <f>ROUND(I242*H242,2)</f>
        <v>0</v>
      </c>
      <c r="BL242" s="24" t="s">
        <v>161</v>
      </c>
      <c r="BM242" s="24" t="s">
        <v>917</v>
      </c>
    </row>
    <row r="243" s="1" customFormat="1" ht="16.5" customHeight="1">
      <c r="B243" s="47"/>
      <c r="C243" s="204" t="s">
        <v>914</v>
      </c>
      <c r="D243" s="204" t="s">
        <v>261</v>
      </c>
      <c r="E243" s="205" t="s">
        <v>2102</v>
      </c>
      <c r="F243" s="206" t="s">
        <v>2103</v>
      </c>
      <c r="G243" s="207" t="s">
        <v>344</v>
      </c>
      <c r="H243" s="208">
        <v>1</v>
      </c>
      <c r="I243" s="209"/>
      <c r="J243" s="210">
        <f>ROUND(I243*H243,2)</f>
        <v>0</v>
      </c>
      <c r="K243" s="206" t="s">
        <v>1807</v>
      </c>
      <c r="L243" s="211"/>
      <c r="M243" s="212" t="s">
        <v>37</v>
      </c>
      <c r="N243" s="213" t="s">
        <v>53</v>
      </c>
      <c r="O243" s="48"/>
      <c r="P243" s="201">
        <f>O243*H243</f>
        <v>0</v>
      </c>
      <c r="Q243" s="201">
        <v>0</v>
      </c>
      <c r="R243" s="201">
        <f>Q243*H243</f>
        <v>0</v>
      </c>
      <c r="S243" s="201">
        <v>0</v>
      </c>
      <c r="T243" s="202">
        <f>S243*H243</f>
        <v>0</v>
      </c>
      <c r="AR243" s="24" t="s">
        <v>172</v>
      </c>
      <c r="AT243" s="24" t="s">
        <v>261</v>
      </c>
      <c r="AU243" s="24" t="s">
        <v>24</v>
      </c>
      <c r="AY243" s="24" t="s">
        <v>162</v>
      </c>
      <c r="BE243" s="203">
        <f>IF(N243="základní",J243,0)</f>
        <v>0</v>
      </c>
      <c r="BF243" s="203">
        <f>IF(N243="snížená",J243,0)</f>
        <v>0</v>
      </c>
      <c r="BG243" s="203">
        <f>IF(N243="zákl. přenesená",J243,0)</f>
        <v>0</v>
      </c>
      <c r="BH243" s="203">
        <f>IF(N243="sníž. přenesená",J243,0)</f>
        <v>0</v>
      </c>
      <c r="BI243" s="203">
        <f>IF(N243="nulová",J243,0)</f>
        <v>0</v>
      </c>
      <c r="BJ243" s="24" t="s">
        <v>24</v>
      </c>
      <c r="BK243" s="203">
        <f>ROUND(I243*H243,2)</f>
        <v>0</v>
      </c>
      <c r="BL243" s="24" t="s">
        <v>161</v>
      </c>
      <c r="BM243" s="24" t="s">
        <v>922</v>
      </c>
    </row>
    <row r="244" s="1" customFormat="1" ht="16.5" customHeight="1">
      <c r="B244" s="47"/>
      <c r="C244" s="204" t="s">
        <v>625</v>
      </c>
      <c r="D244" s="204" t="s">
        <v>261</v>
      </c>
      <c r="E244" s="205" t="s">
        <v>2104</v>
      </c>
      <c r="F244" s="206" t="s">
        <v>2105</v>
      </c>
      <c r="G244" s="207" t="s">
        <v>344</v>
      </c>
      <c r="H244" s="208">
        <v>1</v>
      </c>
      <c r="I244" s="209"/>
      <c r="J244" s="210">
        <f>ROUND(I244*H244,2)</f>
        <v>0</v>
      </c>
      <c r="K244" s="206" t="s">
        <v>1807</v>
      </c>
      <c r="L244" s="211"/>
      <c r="M244" s="212" t="s">
        <v>37</v>
      </c>
      <c r="N244" s="213" t="s">
        <v>53</v>
      </c>
      <c r="O244" s="48"/>
      <c r="P244" s="201">
        <f>O244*H244</f>
        <v>0</v>
      </c>
      <c r="Q244" s="201">
        <v>0</v>
      </c>
      <c r="R244" s="201">
        <f>Q244*H244</f>
        <v>0</v>
      </c>
      <c r="S244" s="201">
        <v>0</v>
      </c>
      <c r="T244" s="202">
        <f>S244*H244</f>
        <v>0</v>
      </c>
      <c r="AR244" s="24" t="s">
        <v>172</v>
      </c>
      <c r="AT244" s="24" t="s">
        <v>261</v>
      </c>
      <c r="AU244" s="24" t="s">
        <v>24</v>
      </c>
      <c r="AY244" s="24" t="s">
        <v>162</v>
      </c>
      <c r="BE244" s="203">
        <f>IF(N244="základní",J244,0)</f>
        <v>0</v>
      </c>
      <c r="BF244" s="203">
        <f>IF(N244="snížená",J244,0)</f>
        <v>0</v>
      </c>
      <c r="BG244" s="203">
        <f>IF(N244="zákl. přenesená",J244,0)</f>
        <v>0</v>
      </c>
      <c r="BH244" s="203">
        <f>IF(N244="sníž. přenesená",J244,0)</f>
        <v>0</v>
      </c>
      <c r="BI244" s="203">
        <f>IF(N244="nulová",J244,0)</f>
        <v>0</v>
      </c>
      <c r="BJ244" s="24" t="s">
        <v>24</v>
      </c>
      <c r="BK244" s="203">
        <f>ROUND(I244*H244,2)</f>
        <v>0</v>
      </c>
      <c r="BL244" s="24" t="s">
        <v>161</v>
      </c>
      <c r="BM244" s="24" t="s">
        <v>928</v>
      </c>
    </row>
    <row r="245" s="1" customFormat="1" ht="16.5" customHeight="1">
      <c r="B245" s="47"/>
      <c r="C245" s="204" t="s">
        <v>925</v>
      </c>
      <c r="D245" s="204" t="s">
        <v>261</v>
      </c>
      <c r="E245" s="205" t="s">
        <v>2106</v>
      </c>
      <c r="F245" s="206" t="s">
        <v>2107</v>
      </c>
      <c r="G245" s="207" t="s">
        <v>1108</v>
      </c>
      <c r="H245" s="208">
        <v>10</v>
      </c>
      <c r="I245" s="209"/>
      <c r="J245" s="210">
        <f>ROUND(I245*H245,2)</f>
        <v>0</v>
      </c>
      <c r="K245" s="206" t="s">
        <v>1807</v>
      </c>
      <c r="L245" s="211"/>
      <c r="M245" s="212" t="s">
        <v>37</v>
      </c>
      <c r="N245" s="213" t="s">
        <v>53</v>
      </c>
      <c r="O245" s="48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172</v>
      </c>
      <c r="AT245" s="24" t="s">
        <v>261</v>
      </c>
      <c r="AU245" s="24" t="s">
        <v>24</v>
      </c>
      <c r="AY245" s="24" t="s">
        <v>162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24</v>
      </c>
      <c r="BK245" s="203">
        <f>ROUND(I245*H245,2)</f>
        <v>0</v>
      </c>
      <c r="BL245" s="24" t="s">
        <v>161</v>
      </c>
      <c r="BM245" s="24" t="s">
        <v>933</v>
      </c>
    </row>
    <row r="246" s="1" customFormat="1" ht="16.5" customHeight="1">
      <c r="B246" s="47"/>
      <c r="C246" s="192" t="s">
        <v>630</v>
      </c>
      <c r="D246" s="192" t="s">
        <v>156</v>
      </c>
      <c r="E246" s="193" t="s">
        <v>1909</v>
      </c>
      <c r="F246" s="194" t="s">
        <v>1910</v>
      </c>
      <c r="G246" s="195" t="s">
        <v>1911</v>
      </c>
      <c r="H246" s="196">
        <v>3</v>
      </c>
      <c r="I246" s="197"/>
      <c r="J246" s="198">
        <f>ROUND(I246*H246,2)</f>
        <v>0</v>
      </c>
      <c r="K246" s="194" t="s">
        <v>1807</v>
      </c>
      <c r="L246" s="73"/>
      <c r="M246" s="199" t="s">
        <v>37</v>
      </c>
      <c r="N246" s="214" t="s">
        <v>53</v>
      </c>
      <c r="O246" s="215"/>
      <c r="P246" s="216">
        <f>O246*H246</f>
        <v>0</v>
      </c>
      <c r="Q246" s="216">
        <v>0</v>
      </c>
      <c r="R246" s="216">
        <f>Q246*H246</f>
        <v>0</v>
      </c>
      <c r="S246" s="216">
        <v>0</v>
      </c>
      <c r="T246" s="217">
        <f>S246*H246</f>
        <v>0</v>
      </c>
      <c r="AR246" s="24" t="s">
        <v>161</v>
      </c>
      <c r="AT246" s="24" t="s">
        <v>156</v>
      </c>
      <c r="AU246" s="24" t="s">
        <v>24</v>
      </c>
      <c r="AY246" s="24" t="s">
        <v>162</v>
      </c>
      <c r="BE246" s="203">
        <f>IF(N246="základní",J246,0)</f>
        <v>0</v>
      </c>
      <c r="BF246" s="203">
        <f>IF(N246="snížená",J246,0)</f>
        <v>0</v>
      </c>
      <c r="BG246" s="203">
        <f>IF(N246="zákl. přenesená",J246,0)</f>
        <v>0</v>
      </c>
      <c r="BH246" s="203">
        <f>IF(N246="sníž. přenesená",J246,0)</f>
        <v>0</v>
      </c>
      <c r="BI246" s="203">
        <f>IF(N246="nulová",J246,0)</f>
        <v>0</v>
      </c>
      <c r="BJ246" s="24" t="s">
        <v>24</v>
      </c>
      <c r="BK246" s="203">
        <f>ROUND(I246*H246,2)</f>
        <v>0</v>
      </c>
      <c r="BL246" s="24" t="s">
        <v>161</v>
      </c>
      <c r="BM246" s="24" t="s">
        <v>939</v>
      </c>
    </row>
    <row r="247" s="1" customFormat="1" ht="6.96" customHeight="1">
      <c r="B247" s="68"/>
      <c r="C247" s="69"/>
      <c r="D247" s="69"/>
      <c r="E247" s="69"/>
      <c r="F247" s="69"/>
      <c r="G247" s="69"/>
      <c r="H247" s="69"/>
      <c r="I247" s="167"/>
      <c r="J247" s="69"/>
      <c r="K247" s="69"/>
      <c r="L247" s="73"/>
    </row>
  </sheetData>
  <sheetProtection sheet="1" autoFilter="0" formatColumns="0" formatRows="0" objects="1" scenarios="1" spinCount="100000" saltValue="J1FIqLm0oas5RlnmXWjtuC1lc02sebKRiwag/A4XuwKDCuLlZfopDWzlQzjJtp6D9qQiBewoDegFn12fN3jvYg==" hashValue="JkyNj/lqhsZ9sqnAka/buKFhKk3rT5J+WCetpDTrGg0C5xKbQTN+s+cqn/n9UQ/vaFld9UrDbXIMihV5b0gDHA==" algorithmName="SHA-512" password="CC35"/>
  <autoFilter ref="C91:K246"/>
  <mergeCells count="10">
    <mergeCell ref="E7:H7"/>
    <mergeCell ref="E9:H9"/>
    <mergeCell ref="E24:H24"/>
    <mergeCell ref="E45:H45"/>
    <mergeCell ref="E47:H47"/>
    <mergeCell ref="J51:J52"/>
    <mergeCell ref="E82:H82"/>
    <mergeCell ref="E84:H84"/>
    <mergeCell ref="G1:H1"/>
    <mergeCell ref="L2:V2"/>
  </mergeCells>
  <hyperlinks>
    <hyperlink ref="F1:G1" location="C2" display="1) Krycí list soupisu"/>
    <hyperlink ref="G1:H1" location="C54" display="2) Rekapitulace"/>
    <hyperlink ref="J1" location="C91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xl/worksheets/sheet9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>
      <pane activePane="bottomLeft" state="frozen" topLeftCell="A2" ySplit="1"/>
    </sheetView>
  </sheetViews>
  <cols>
    <col min="1" max="1" width="8.33" customWidth="1"/>
    <col min="2" max="2" width="1.67" customWidth="1"/>
    <col min="3" max="3" width="4.17" customWidth="1"/>
    <col min="4" max="4" width="4.33" customWidth="1"/>
    <col min="5" max="5" width="17.17" customWidth="1"/>
    <col min="6" max="6" width="75" customWidth="1"/>
    <col min="7" max="7" width="8.67" customWidth="1"/>
    <col min="8" max="8" width="11.17" customWidth="1"/>
    <col min="9" max="9" width="12.67" style="137" customWidth="1"/>
    <col min="10" max="10" width="23.5" customWidth="1"/>
    <col min="11" max="11" width="15.5" customWidth="1"/>
    <col min="13" max="13" width="9.33" hidden="1"/>
    <col min="14" max="14" width="9.33" hidden="1"/>
    <col min="15" max="15" width="9.33" hidden="1"/>
    <col min="16" max="16" width="9.33" hidden="1"/>
    <col min="17" max="17" width="9.33" hidden="1"/>
    <col min="18" max="18" width="9.33" hidden="1"/>
    <col min="19" max="19" width="8.17" hidden="1" customWidth="1"/>
    <col min="20" max="20" width="29.67" hidden="1" customWidth="1"/>
    <col min="21" max="21" width="16.33" hidden="1" customWidth="1"/>
    <col min="22" max="22" width="12.33" customWidth="1"/>
    <col min="23" max="23" width="16.33" customWidth="1"/>
    <col min="24" max="24" width="12.33" customWidth="1"/>
    <col min="25" max="25" width="15" customWidth="1"/>
    <col min="26" max="26" width="11" customWidth="1"/>
    <col min="27" max="27" width="15" customWidth="1"/>
    <col min="28" max="28" width="16.33" customWidth="1"/>
    <col min="29" max="29" width="11" customWidth="1"/>
    <col min="30" max="30" width="15" customWidth="1"/>
    <col min="31" max="31" width="16.33" customWidth="1"/>
    <col min="44" max="44" width="9.33" hidden="1"/>
    <col min="45" max="45" width="9.33" hidden="1"/>
    <col min="46" max="46" width="9.33" hidden="1"/>
    <col min="47" max="47" width="9.33" hidden="1"/>
    <col min="48" max="48" width="9.33" hidden="1"/>
    <col min="49" max="49" width="9.33" hidden="1"/>
    <col min="50" max="50" width="9.33" hidden="1"/>
    <col min="51" max="51" width="9.33" hidden="1"/>
    <col min="52" max="52" width="9.33" hidden="1"/>
    <col min="53" max="53" width="9.33" hidden="1"/>
    <col min="54" max="54" width="9.33" hidden="1"/>
    <col min="55" max="55" width="9.33" hidden="1"/>
    <col min="56" max="56" width="9.33" hidden="1"/>
    <col min="57" max="57" width="9.33" hidden="1"/>
    <col min="58" max="58" width="9.33" hidden="1"/>
    <col min="59" max="59" width="9.33" hidden="1"/>
    <col min="60" max="60" width="9.33" hidden="1"/>
    <col min="61" max="61" width="9.33" hidden="1"/>
    <col min="62" max="62" width="9.33" hidden="1"/>
    <col min="63" max="63" width="9.33" hidden="1"/>
    <col min="64" max="64" width="9.33" hidden="1"/>
    <col min="65" max="65" width="9.33" hidden="1"/>
  </cols>
  <sheetData>
    <row r="1" ht="21.84" customHeight="1">
      <c r="A1" s="21"/>
      <c r="B1" s="138"/>
      <c r="C1" s="138"/>
      <c r="D1" s="139" t="s">
        <v>1</v>
      </c>
      <c r="E1" s="138"/>
      <c r="F1" s="140" t="s">
        <v>128</v>
      </c>
      <c r="G1" s="140" t="s">
        <v>129</v>
      </c>
      <c r="H1" s="140"/>
      <c r="I1" s="141"/>
      <c r="J1" s="140" t="s">
        <v>130</v>
      </c>
      <c r="K1" s="139" t="s">
        <v>131</v>
      </c>
      <c r="L1" s="140" t="s">
        <v>132</v>
      </c>
      <c r="M1" s="140"/>
      <c r="N1" s="140"/>
      <c r="O1" s="140"/>
      <c r="P1" s="140"/>
      <c r="Q1" s="140"/>
      <c r="R1" s="140"/>
      <c r="S1" s="140"/>
      <c r="T1" s="140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ht="36.96" customHeight="1">
      <c r="L2"/>
      <c r="AT2" s="24" t="s">
        <v>112</v>
      </c>
    </row>
    <row r="3" ht="6.96" customHeight="1">
      <c r="B3" s="25"/>
      <c r="C3" s="26"/>
      <c r="D3" s="26"/>
      <c r="E3" s="26"/>
      <c r="F3" s="26"/>
      <c r="G3" s="26"/>
      <c r="H3" s="26"/>
      <c r="I3" s="142"/>
      <c r="J3" s="26"/>
      <c r="K3" s="27"/>
      <c r="AT3" s="24" t="s">
        <v>91</v>
      </c>
    </row>
    <row r="4" ht="36.96" customHeight="1">
      <c r="B4" s="28"/>
      <c r="C4" s="29"/>
      <c r="D4" s="30" t="s">
        <v>133</v>
      </c>
      <c r="E4" s="29"/>
      <c r="F4" s="29"/>
      <c r="G4" s="29"/>
      <c r="H4" s="29"/>
      <c r="I4" s="143"/>
      <c r="J4" s="29"/>
      <c r="K4" s="31"/>
      <c r="M4" s="32" t="s">
        <v>12</v>
      </c>
      <c r="AT4" s="24" t="s">
        <v>6</v>
      </c>
    </row>
    <row r="5" ht="6.96" customHeight="1">
      <c r="B5" s="28"/>
      <c r="C5" s="29"/>
      <c r="D5" s="29"/>
      <c r="E5" s="29"/>
      <c r="F5" s="29"/>
      <c r="G5" s="29"/>
      <c r="H5" s="29"/>
      <c r="I5" s="143"/>
      <c r="J5" s="29"/>
      <c r="K5" s="31"/>
    </row>
    <row r="6">
      <c r="B6" s="28"/>
      <c r="C6" s="29"/>
      <c r="D6" s="40" t="s">
        <v>18</v>
      </c>
      <c r="E6" s="29"/>
      <c r="F6" s="29"/>
      <c r="G6" s="29"/>
      <c r="H6" s="29"/>
      <c r="I6" s="143"/>
      <c r="J6" s="29"/>
      <c r="K6" s="31"/>
    </row>
    <row r="7" ht="16.5" customHeight="1">
      <c r="B7" s="28"/>
      <c r="C7" s="29"/>
      <c r="D7" s="29"/>
      <c r="E7" s="144" t="str">
        <f>'Rekapitulace stavby'!K6</f>
        <v>Rekonstrukce a přístavby hasičské zbrojnice Hošťálkovice</v>
      </c>
      <c r="F7" s="40"/>
      <c r="G7" s="40"/>
      <c r="H7" s="40"/>
      <c r="I7" s="143"/>
      <c r="J7" s="29"/>
      <c r="K7" s="31"/>
    </row>
    <row r="8" s="1" customFormat="1">
      <c r="B8" s="47"/>
      <c r="C8" s="48"/>
      <c r="D8" s="40" t="s">
        <v>134</v>
      </c>
      <c r="E8" s="48"/>
      <c r="F8" s="48"/>
      <c r="G8" s="48"/>
      <c r="H8" s="48"/>
      <c r="I8" s="145"/>
      <c r="J8" s="48"/>
      <c r="K8" s="52"/>
    </row>
    <row r="9" s="1" customFormat="1" ht="36.96" customHeight="1">
      <c r="B9" s="47"/>
      <c r="C9" s="48"/>
      <c r="D9" s="48"/>
      <c r="E9" s="146" t="s">
        <v>2108</v>
      </c>
      <c r="F9" s="48"/>
      <c r="G9" s="48"/>
      <c r="H9" s="48"/>
      <c r="I9" s="145"/>
      <c r="J9" s="48"/>
      <c r="K9" s="52"/>
    </row>
    <row r="10" s="1" customFormat="1">
      <c r="B10" s="47"/>
      <c r="C10" s="48"/>
      <c r="D10" s="48"/>
      <c r="E10" s="48"/>
      <c r="F10" s="48"/>
      <c r="G10" s="48"/>
      <c r="H10" s="48"/>
      <c r="I10" s="145"/>
      <c r="J10" s="48"/>
      <c r="K10" s="52"/>
    </row>
    <row r="11" s="1" customFormat="1" ht="14.4" customHeight="1">
      <c r="B11" s="47"/>
      <c r="C11" s="48"/>
      <c r="D11" s="40" t="s">
        <v>21</v>
      </c>
      <c r="E11" s="48"/>
      <c r="F11" s="35" t="s">
        <v>37</v>
      </c>
      <c r="G11" s="48"/>
      <c r="H11" s="48"/>
      <c r="I11" s="147" t="s">
        <v>23</v>
      </c>
      <c r="J11" s="35" t="s">
        <v>37</v>
      </c>
      <c r="K11" s="52"/>
    </row>
    <row r="12" s="1" customFormat="1" ht="14.4" customHeight="1">
      <c r="B12" s="47"/>
      <c r="C12" s="48"/>
      <c r="D12" s="40" t="s">
        <v>25</v>
      </c>
      <c r="E12" s="48"/>
      <c r="F12" s="35" t="s">
        <v>136</v>
      </c>
      <c r="G12" s="48"/>
      <c r="H12" s="48"/>
      <c r="I12" s="147" t="s">
        <v>27</v>
      </c>
      <c r="J12" s="148" t="str">
        <f>'Rekapitulace stavby'!AN8</f>
        <v>2. 12. 2016</v>
      </c>
      <c r="K12" s="52"/>
    </row>
    <row r="13" s="1" customFormat="1" ht="10.8" customHeight="1">
      <c r="B13" s="47"/>
      <c r="C13" s="48"/>
      <c r="D13" s="48"/>
      <c r="E13" s="48"/>
      <c r="F13" s="48"/>
      <c r="G13" s="48"/>
      <c r="H13" s="48"/>
      <c r="I13" s="145"/>
      <c r="J13" s="48"/>
      <c r="K13" s="52"/>
    </row>
    <row r="14" s="1" customFormat="1" ht="14.4" customHeight="1">
      <c r="B14" s="47"/>
      <c r="C14" s="48"/>
      <c r="D14" s="40" t="s">
        <v>35</v>
      </c>
      <c r="E14" s="48"/>
      <c r="F14" s="48"/>
      <c r="G14" s="48"/>
      <c r="H14" s="48"/>
      <c r="I14" s="147" t="s">
        <v>36</v>
      </c>
      <c r="J14" s="35" t="str">
        <f>IF('Rekapitulace stavby'!AN10="","",'Rekapitulace stavby'!AN10)</f>
        <v/>
      </c>
      <c r="K14" s="52"/>
    </row>
    <row r="15" s="1" customFormat="1" ht="18" customHeight="1">
      <c r="B15" s="47"/>
      <c r="C15" s="48"/>
      <c r="D15" s="48"/>
      <c r="E15" s="35" t="str">
        <f>IF('Rekapitulace stavby'!E11="","",'Rekapitulace stavby'!E11)</f>
        <v xml:space="preserve">Statutární město Ostrava,MOb Hošťálkovice </v>
      </c>
      <c r="F15" s="48"/>
      <c r="G15" s="48"/>
      <c r="H15" s="48"/>
      <c r="I15" s="147" t="s">
        <v>39</v>
      </c>
      <c r="J15" s="35" t="str">
        <f>IF('Rekapitulace stavby'!AN11="","",'Rekapitulace stavby'!AN11)</f>
        <v/>
      </c>
      <c r="K15" s="52"/>
    </row>
    <row r="16" s="1" customFormat="1" ht="6.96" customHeight="1">
      <c r="B16" s="47"/>
      <c r="C16" s="48"/>
      <c r="D16" s="48"/>
      <c r="E16" s="48"/>
      <c r="F16" s="48"/>
      <c r="G16" s="48"/>
      <c r="H16" s="48"/>
      <c r="I16" s="145"/>
      <c r="J16" s="48"/>
      <c r="K16" s="52"/>
    </row>
    <row r="17" s="1" customFormat="1" ht="14.4" customHeight="1">
      <c r="B17" s="47"/>
      <c r="C17" s="48"/>
      <c r="D17" s="40" t="s">
        <v>40</v>
      </c>
      <c r="E17" s="48"/>
      <c r="F17" s="48"/>
      <c r="G17" s="48"/>
      <c r="H17" s="48"/>
      <c r="I17" s="147" t="s">
        <v>36</v>
      </c>
      <c r="J17" s="35" t="str">
        <f>IF('Rekapitulace stavby'!AN13="Vyplň údaj","",IF('Rekapitulace stavby'!AN13="","",'Rekapitulace stavby'!AN13))</f>
        <v/>
      </c>
      <c r="K17" s="52"/>
    </row>
    <row r="18" s="1" customFormat="1" ht="18" customHeight="1">
      <c r="B18" s="47"/>
      <c r="C18" s="48"/>
      <c r="D18" s="48"/>
      <c r="E18" s="35" t="str">
        <f>IF('Rekapitulace stavby'!E14="Vyplň údaj","",IF('Rekapitulace stavby'!E14="","",'Rekapitulace stavby'!E14))</f>
        <v/>
      </c>
      <c r="F18" s="48"/>
      <c r="G18" s="48"/>
      <c r="H18" s="48"/>
      <c r="I18" s="147" t="s">
        <v>39</v>
      </c>
      <c r="J18" s="35" t="str">
        <f>IF('Rekapitulace stavby'!AN14="Vyplň údaj","",IF('Rekapitulace stavby'!AN14="","",'Rekapitulace stavby'!AN14))</f>
        <v/>
      </c>
      <c r="K18" s="52"/>
    </row>
    <row r="19" s="1" customFormat="1" ht="6.96" customHeight="1">
      <c r="B19" s="47"/>
      <c r="C19" s="48"/>
      <c r="D19" s="48"/>
      <c r="E19" s="48"/>
      <c r="F19" s="48"/>
      <c r="G19" s="48"/>
      <c r="H19" s="48"/>
      <c r="I19" s="145"/>
      <c r="J19" s="48"/>
      <c r="K19" s="52"/>
    </row>
    <row r="20" s="1" customFormat="1" ht="14.4" customHeight="1">
      <c r="B20" s="47"/>
      <c r="C20" s="48"/>
      <c r="D20" s="40" t="s">
        <v>42</v>
      </c>
      <c r="E20" s="48"/>
      <c r="F20" s="48"/>
      <c r="G20" s="48"/>
      <c r="H20" s="48"/>
      <c r="I20" s="147" t="s">
        <v>36</v>
      </c>
      <c r="J20" s="35" t="str">
        <f>IF('Rekapitulace stavby'!AN16="","",'Rekapitulace stavby'!AN16)</f>
        <v>63307111</v>
      </c>
      <c r="K20" s="52"/>
    </row>
    <row r="21" s="1" customFormat="1" ht="18" customHeight="1">
      <c r="B21" s="47"/>
      <c r="C21" s="48"/>
      <c r="D21" s="48"/>
      <c r="E21" s="35" t="str">
        <f>IF('Rekapitulace stavby'!E17="","",'Rekapitulace stavby'!E17)</f>
        <v xml:space="preserve">Lenka Jerakasová </v>
      </c>
      <c r="F21" s="48"/>
      <c r="G21" s="48"/>
      <c r="H21" s="48"/>
      <c r="I21" s="147" t="s">
        <v>39</v>
      </c>
      <c r="J21" s="35" t="str">
        <f>IF('Rekapitulace stavby'!AN17="","",'Rekapitulace stavby'!AN17)</f>
        <v/>
      </c>
      <c r="K21" s="52"/>
    </row>
    <row r="22" s="1" customFormat="1" ht="6.96" customHeight="1">
      <c r="B22" s="47"/>
      <c r="C22" s="48"/>
      <c r="D22" s="48"/>
      <c r="E22" s="48"/>
      <c r="F22" s="48"/>
      <c r="G22" s="48"/>
      <c r="H22" s="48"/>
      <c r="I22" s="145"/>
      <c r="J22" s="48"/>
      <c r="K22" s="52"/>
    </row>
    <row r="23" s="1" customFormat="1" ht="14.4" customHeight="1">
      <c r="B23" s="47"/>
      <c r="C23" s="48"/>
      <c r="D23" s="40" t="s">
        <v>46</v>
      </c>
      <c r="E23" s="48"/>
      <c r="F23" s="48"/>
      <c r="G23" s="48"/>
      <c r="H23" s="48"/>
      <c r="I23" s="145"/>
      <c r="J23" s="48"/>
      <c r="K23" s="52"/>
    </row>
    <row r="24" s="6" customFormat="1" ht="16.5" customHeight="1">
      <c r="B24" s="149"/>
      <c r="C24" s="150"/>
      <c r="D24" s="150"/>
      <c r="E24" s="45" t="s">
        <v>37</v>
      </c>
      <c r="F24" s="45"/>
      <c r="G24" s="45"/>
      <c r="H24" s="45"/>
      <c r="I24" s="151"/>
      <c r="J24" s="150"/>
      <c r="K24" s="152"/>
    </row>
    <row r="25" s="1" customFormat="1" ht="6.96" customHeight="1">
      <c r="B25" s="47"/>
      <c r="C25" s="48"/>
      <c r="D25" s="48"/>
      <c r="E25" s="48"/>
      <c r="F25" s="48"/>
      <c r="G25" s="48"/>
      <c r="H25" s="48"/>
      <c r="I25" s="145"/>
      <c r="J25" s="48"/>
      <c r="K25" s="52"/>
    </row>
    <row r="26" s="1" customFormat="1" ht="6.96" customHeight="1">
      <c r="B26" s="47"/>
      <c r="C26" s="48"/>
      <c r="D26" s="107"/>
      <c r="E26" s="107"/>
      <c r="F26" s="107"/>
      <c r="G26" s="107"/>
      <c r="H26" s="107"/>
      <c r="I26" s="153"/>
      <c r="J26" s="107"/>
      <c r="K26" s="154"/>
    </row>
    <row r="27" s="1" customFormat="1" ht="25.44" customHeight="1">
      <c r="B27" s="47"/>
      <c r="C27" s="48"/>
      <c r="D27" s="155" t="s">
        <v>48</v>
      </c>
      <c r="E27" s="48"/>
      <c r="F27" s="48"/>
      <c r="G27" s="48"/>
      <c r="H27" s="48"/>
      <c r="I27" s="145"/>
      <c r="J27" s="156">
        <f>ROUND(J88,2)</f>
        <v>0</v>
      </c>
      <c r="K27" s="52"/>
    </row>
    <row r="28" s="1" customFormat="1" ht="6.96" customHeight="1">
      <c r="B28" s="47"/>
      <c r="C28" s="48"/>
      <c r="D28" s="107"/>
      <c r="E28" s="107"/>
      <c r="F28" s="107"/>
      <c r="G28" s="107"/>
      <c r="H28" s="107"/>
      <c r="I28" s="153"/>
      <c r="J28" s="107"/>
      <c r="K28" s="154"/>
    </row>
    <row r="29" s="1" customFormat="1" ht="14.4" customHeight="1">
      <c r="B29" s="47"/>
      <c r="C29" s="48"/>
      <c r="D29" s="48"/>
      <c r="E29" s="48"/>
      <c r="F29" s="53" t="s">
        <v>50</v>
      </c>
      <c r="G29" s="48"/>
      <c r="H29" s="48"/>
      <c r="I29" s="157" t="s">
        <v>49</v>
      </c>
      <c r="J29" s="53" t="s">
        <v>51</v>
      </c>
      <c r="K29" s="52"/>
    </row>
    <row r="30" s="1" customFormat="1" ht="14.4" customHeight="1">
      <c r="B30" s="47"/>
      <c r="C30" s="48"/>
      <c r="D30" s="56" t="s">
        <v>52</v>
      </c>
      <c r="E30" s="56" t="s">
        <v>53</v>
      </c>
      <c r="F30" s="158">
        <f>ROUND(SUM(BE88:BE231), 2)</f>
        <v>0</v>
      </c>
      <c r="G30" s="48"/>
      <c r="H30" s="48"/>
      <c r="I30" s="159">
        <v>0.20999999999999999</v>
      </c>
      <c r="J30" s="158">
        <f>ROUND(ROUND((SUM(BE88:BE231)), 2)*I30, 2)</f>
        <v>0</v>
      </c>
      <c r="K30" s="52"/>
    </row>
    <row r="31" s="1" customFormat="1" ht="14.4" customHeight="1">
      <c r="B31" s="47"/>
      <c r="C31" s="48"/>
      <c r="D31" s="48"/>
      <c r="E31" s="56" t="s">
        <v>54</v>
      </c>
      <c r="F31" s="158">
        <f>ROUND(SUM(BF88:BF231), 2)</f>
        <v>0</v>
      </c>
      <c r="G31" s="48"/>
      <c r="H31" s="48"/>
      <c r="I31" s="159">
        <v>0.14999999999999999</v>
      </c>
      <c r="J31" s="158">
        <f>ROUND(ROUND((SUM(BF88:BF231)), 2)*I31, 2)</f>
        <v>0</v>
      </c>
      <c r="K31" s="52"/>
    </row>
    <row r="32" hidden="1" s="1" customFormat="1" ht="14.4" customHeight="1">
      <c r="B32" s="47"/>
      <c r="C32" s="48"/>
      <c r="D32" s="48"/>
      <c r="E32" s="56" t="s">
        <v>55</v>
      </c>
      <c r="F32" s="158">
        <f>ROUND(SUM(BG88:BG231), 2)</f>
        <v>0</v>
      </c>
      <c r="G32" s="48"/>
      <c r="H32" s="48"/>
      <c r="I32" s="159">
        <v>0.20999999999999999</v>
      </c>
      <c r="J32" s="158">
        <v>0</v>
      </c>
      <c r="K32" s="52"/>
    </row>
    <row r="33" hidden="1" s="1" customFormat="1" ht="14.4" customHeight="1">
      <c r="B33" s="47"/>
      <c r="C33" s="48"/>
      <c r="D33" s="48"/>
      <c r="E33" s="56" t="s">
        <v>56</v>
      </c>
      <c r="F33" s="158">
        <f>ROUND(SUM(BH88:BH231), 2)</f>
        <v>0</v>
      </c>
      <c r="G33" s="48"/>
      <c r="H33" s="48"/>
      <c r="I33" s="159">
        <v>0.14999999999999999</v>
      </c>
      <c r="J33" s="158">
        <v>0</v>
      </c>
      <c r="K33" s="52"/>
    </row>
    <row r="34" hidden="1" s="1" customFormat="1" ht="14.4" customHeight="1">
      <c r="B34" s="47"/>
      <c r="C34" s="48"/>
      <c r="D34" s="48"/>
      <c r="E34" s="56" t="s">
        <v>57</v>
      </c>
      <c r="F34" s="158">
        <f>ROUND(SUM(BI88:BI231), 2)</f>
        <v>0</v>
      </c>
      <c r="G34" s="48"/>
      <c r="H34" s="48"/>
      <c r="I34" s="159">
        <v>0</v>
      </c>
      <c r="J34" s="158">
        <v>0</v>
      </c>
      <c r="K34" s="52"/>
    </row>
    <row r="35" s="1" customFormat="1" ht="6.96" customHeight="1">
      <c r="B35" s="47"/>
      <c r="C35" s="48"/>
      <c r="D35" s="48"/>
      <c r="E35" s="48"/>
      <c r="F35" s="48"/>
      <c r="G35" s="48"/>
      <c r="H35" s="48"/>
      <c r="I35" s="145"/>
      <c r="J35" s="48"/>
      <c r="K35" s="52"/>
    </row>
    <row r="36" s="1" customFormat="1" ht="25.44" customHeight="1">
      <c r="B36" s="47"/>
      <c r="C36" s="160"/>
      <c r="D36" s="161" t="s">
        <v>58</v>
      </c>
      <c r="E36" s="99"/>
      <c r="F36" s="99"/>
      <c r="G36" s="162" t="s">
        <v>59</v>
      </c>
      <c r="H36" s="163" t="s">
        <v>60</v>
      </c>
      <c r="I36" s="164"/>
      <c r="J36" s="165">
        <f>SUM(J27:J34)</f>
        <v>0</v>
      </c>
      <c r="K36" s="166"/>
    </row>
    <row r="37" s="1" customFormat="1" ht="14.4" customHeight="1">
      <c r="B37" s="68"/>
      <c r="C37" s="69"/>
      <c r="D37" s="69"/>
      <c r="E37" s="69"/>
      <c r="F37" s="69"/>
      <c r="G37" s="69"/>
      <c r="H37" s="69"/>
      <c r="I37" s="167"/>
      <c r="J37" s="69"/>
      <c r="K37" s="70"/>
    </row>
    <row r="41" s="1" customFormat="1" ht="6.96" customHeight="1">
      <c r="B41" s="168"/>
      <c r="C41" s="169"/>
      <c r="D41" s="169"/>
      <c r="E41" s="169"/>
      <c r="F41" s="169"/>
      <c r="G41" s="169"/>
      <c r="H41" s="169"/>
      <c r="I41" s="170"/>
      <c r="J41" s="169"/>
      <c r="K41" s="171"/>
    </row>
    <row r="42" s="1" customFormat="1" ht="36.96" customHeight="1">
      <c r="B42" s="47"/>
      <c r="C42" s="30" t="s">
        <v>137</v>
      </c>
      <c r="D42" s="48"/>
      <c r="E42" s="48"/>
      <c r="F42" s="48"/>
      <c r="G42" s="48"/>
      <c r="H42" s="48"/>
      <c r="I42" s="145"/>
      <c r="J42" s="48"/>
      <c r="K42" s="52"/>
    </row>
    <row r="43" s="1" customFormat="1" ht="6.96" customHeight="1">
      <c r="B43" s="47"/>
      <c r="C43" s="48"/>
      <c r="D43" s="48"/>
      <c r="E43" s="48"/>
      <c r="F43" s="48"/>
      <c r="G43" s="48"/>
      <c r="H43" s="48"/>
      <c r="I43" s="145"/>
      <c r="J43" s="48"/>
      <c r="K43" s="52"/>
    </row>
    <row r="44" s="1" customFormat="1" ht="14.4" customHeight="1">
      <c r="B44" s="47"/>
      <c r="C44" s="40" t="s">
        <v>18</v>
      </c>
      <c r="D44" s="48"/>
      <c r="E44" s="48"/>
      <c r="F44" s="48"/>
      <c r="G44" s="48"/>
      <c r="H44" s="48"/>
      <c r="I44" s="145"/>
      <c r="J44" s="48"/>
      <c r="K44" s="52"/>
    </row>
    <row r="45" s="1" customFormat="1" ht="16.5" customHeight="1">
      <c r="B45" s="47"/>
      <c r="C45" s="48"/>
      <c r="D45" s="48"/>
      <c r="E45" s="144" t="str">
        <f>E7</f>
        <v>Rekonstrukce a přístavby hasičské zbrojnice Hošťálkovice</v>
      </c>
      <c r="F45" s="40"/>
      <c r="G45" s="40"/>
      <c r="H45" s="40"/>
      <c r="I45" s="145"/>
      <c r="J45" s="48"/>
      <c r="K45" s="52"/>
    </row>
    <row r="46" s="1" customFormat="1" ht="14.4" customHeight="1">
      <c r="B46" s="47"/>
      <c r="C46" s="40" t="s">
        <v>134</v>
      </c>
      <c r="D46" s="48"/>
      <c r="E46" s="48"/>
      <c r="F46" s="48"/>
      <c r="G46" s="48"/>
      <c r="H46" s="48"/>
      <c r="I46" s="145"/>
      <c r="J46" s="48"/>
      <c r="K46" s="52"/>
    </row>
    <row r="47" s="1" customFormat="1" ht="17.25" customHeight="1">
      <c r="B47" s="47"/>
      <c r="C47" s="48"/>
      <c r="D47" s="48"/>
      <c r="E47" s="146" t="str">
        <f>E9</f>
        <v xml:space="preserve">SO 02 - Přístavba - SO 02 - Přístavba _D.1.4 Technika prostředí staveb - ZTI,Vytápění,Odvětrání </v>
      </c>
      <c r="F47" s="48"/>
      <c r="G47" s="48"/>
      <c r="H47" s="48"/>
      <c r="I47" s="145"/>
      <c r="J47" s="48"/>
      <c r="K47" s="52"/>
    </row>
    <row r="48" s="1" customFormat="1" ht="6.96" customHeight="1">
      <c r="B48" s="47"/>
      <c r="C48" s="48"/>
      <c r="D48" s="48"/>
      <c r="E48" s="48"/>
      <c r="F48" s="48"/>
      <c r="G48" s="48"/>
      <c r="H48" s="48"/>
      <c r="I48" s="145"/>
      <c r="J48" s="48"/>
      <c r="K48" s="52"/>
    </row>
    <row r="49" s="1" customFormat="1" ht="18" customHeight="1">
      <c r="B49" s="47"/>
      <c r="C49" s="40" t="s">
        <v>25</v>
      </c>
      <c r="D49" s="48"/>
      <c r="E49" s="48"/>
      <c r="F49" s="35" t="str">
        <f>F12</f>
        <v xml:space="preserve"> </v>
      </c>
      <c r="G49" s="48"/>
      <c r="H49" s="48"/>
      <c r="I49" s="147" t="s">
        <v>27</v>
      </c>
      <c r="J49" s="148" t="str">
        <f>IF(J12="","",J12)</f>
        <v>2. 12. 2016</v>
      </c>
      <c r="K49" s="52"/>
    </row>
    <row r="50" s="1" customFormat="1" ht="6.96" customHeight="1">
      <c r="B50" s="47"/>
      <c r="C50" s="48"/>
      <c r="D50" s="48"/>
      <c r="E50" s="48"/>
      <c r="F50" s="48"/>
      <c r="G50" s="48"/>
      <c r="H50" s="48"/>
      <c r="I50" s="145"/>
      <c r="J50" s="48"/>
      <c r="K50" s="52"/>
    </row>
    <row r="51" s="1" customFormat="1">
      <c r="B51" s="47"/>
      <c r="C51" s="40" t="s">
        <v>35</v>
      </c>
      <c r="D51" s="48"/>
      <c r="E51" s="48"/>
      <c r="F51" s="35" t="str">
        <f>E15</f>
        <v xml:space="preserve">Statutární město Ostrava,MOb Hošťálkovice </v>
      </c>
      <c r="G51" s="48"/>
      <c r="H51" s="48"/>
      <c r="I51" s="147" t="s">
        <v>42</v>
      </c>
      <c r="J51" s="45" t="str">
        <f>E21</f>
        <v xml:space="preserve">Lenka Jerakasová </v>
      </c>
      <c r="K51" s="52"/>
    </row>
    <row r="52" s="1" customFormat="1" ht="14.4" customHeight="1">
      <c r="B52" s="47"/>
      <c r="C52" s="40" t="s">
        <v>40</v>
      </c>
      <c r="D52" s="48"/>
      <c r="E52" s="48"/>
      <c r="F52" s="35" t="str">
        <f>IF(E18="","",E18)</f>
        <v/>
      </c>
      <c r="G52" s="48"/>
      <c r="H52" s="48"/>
      <c r="I52" s="145"/>
      <c r="J52" s="172"/>
      <c r="K52" s="52"/>
    </row>
    <row r="53" s="1" customFormat="1" ht="10.32" customHeight="1">
      <c r="B53" s="47"/>
      <c r="C53" s="48"/>
      <c r="D53" s="48"/>
      <c r="E53" s="48"/>
      <c r="F53" s="48"/>
      <c r="G53" s="48"/>
      <c r="H53" s="48"/>
      <c r="I53" s="145"/>
      <c r="J53" s="48"/>
      <c r="K53" s="52"/>
    </row>
    <row r="54" s="1" customFormat="1" ht="29.28" customHeight="1">
      <c r="B54" s="47"/>
      <c r="C54" s="173" t="s">
        <v>138</v>
      </c>
      <c r="D54" s="160"/>
      <c r="E54" s="160"/>
      <c r="F54" s="160"/>
      <c r="G54" s="160"/>
      <c r="H54" s="160"/>
      <c r="I54" s="174"/>
      <c r="J54" s="175" t="s">
        <v>139</v>
      </c>
      <c r="K54" s="176"/>
    </row>
    <row r="55" s="1" customFormat="1" ht="10.32" customHeight="1">
      <c r="B55" s="47"/>
      <c r="C55" s="48"/>
      <c r="D55" s="48"/>
      <c r="E55" s="48"/>
      <c r="F55" s="48"/>
      <c r="G55" s="48"/>
      <c r="H55" s="48"/>
      <c r="I55" s="145"/>
      <c r="J55" s="48"/>
      <c r="K55" s="52"/>
    </row>
    <row r="56" s="1" customFormat="1" ht="29.28" customHeight="1">
      <c r="B56" s="47"/>
      <c r="C56" s="177" t="s">
        <v>140</v>
      </c>
      <c r="D56" s="48"/>
      <c r="E56" s="48"/>
      <c r="F56" s="48"/>
      <c r="G56" s="48"/>
      <c r="H56" s="48"/>
      <c r="I56" s="145"/>
      <c r="J56" s="156">
        <f>J88</f>
        <v>0</v>
      </c>
      <c r="K56" s="52"/>
      <c r="AU56" s="24" t="s">
        <v>141</v>
      </c>
    </row>
    <row r="57" s="8" customFormat="1" ht="24.96" customHeight="1">
      <c r="B57" s="218"/>
      <c r="C57" s="219"/>
      <c r="D57" s="220" t="s">
        <v>1789</v>
      </c>
      <c r="E57" s="221"/>
      <c r="F57" s="221"/>
      <c r="G57" s="221"/>
      <c r="H57" s="221"/>
      <c r="I57" s="222"/>
      <c r="J57" s="223">
        <f>J89</f>
        <v>0</v>
      </c>
      <c r="K57" s="224"/>
    </row>
    <row r="58" s="8" customFormat="1" ht="24.96" customHeight="1">
      <c r="B58" s="218"/>
      <c r="C58" s="219"/>
      <c r="D58" s="220" t="s">
        <v>1790</v>
      </c>
      <c r="E58" s="221"/>
      <c r="F58" s="221"/>
      <c r="G58" s="221"/>
      <c r="H58" s="221"/>
      <c r="I58" s="222"/>
      <c r="J58" s="223">
        <f>J91</f>
        <v>0</v>
      </c>
      <c r="K58" s="224"/>
    </row>
    <row r="59" s="8" customFormat="1" ht="24.96" customHeight="1">
      <c r="B59" s="218"/>
      <c r="C59" s="219"/>
      <c r="D59" s="220" t="s">
        <v>1791</v>
      </c>
      <c r="E59" s="221"/>
      <c r="F59" s="221"/>
      <c r="G59" s="221"/>
      <c r="H59" s="221"/>
      <c r="I59" s="222"/>
      <c r="J59" s="223">
        <f>J94</f>
        <v>0</v>
      </c>
      <c r="K59" s="224"/>
    </row>
    <row r="60" s="8" customFormat="1" ht="24.96" customHeight="1">
      <c r="B60" s="218"/>
      <c r="C60" s="219"/>
      <c r="D60" s="220" t="s">
        <v>1792</v>
      </c>
      <c r="E60" s="221"/>
      <c r="F60" s="221"/>
      <c r="G60" s="221"/>
      <c r="H60" s="221"/>
      <c r="I60" s="222"/>
      <c r="J60" s="223">
        <f>J97</f>
        <v>0</v>
      </c>
      <c r="K60" s="224"/>
    </row>
    <row r="61" s="8" customFormat="1" ht="24.96" customHeight="1">
      <c r="B61" s="218"/>
      <c r="C61" s="219"/>
      <c r="D61" s="220" t="s">
        <v>1793</v>
      </c>
      <c r="E61" s="221"/>
      <c r="F61" s="221"/>
      <c r="G61" s="221"/>
      <c r="H61" s="221"/>
      <c r="I61" s="222"/>
      <c r="J61" s="223">
        <f>J99</f>
        <v>0</v>
      </c>
      <c r="K61" s="224"/>
    </row>
    <row r="62" s="8" customFormat="1" ht="24.96" customHeight="1">
      <c r="B62" s="218"/>
      <c r="C62" s="219"/>
      <c r="D62" s="220" t="s">
        <v>1794</v>
      </c>
      <c r="E62" s="221"/>
      <c r="F62" s="221"/>
      <c r="G62" s="221"/>
      <c r="H62" s="221"/>
      <c r="I62" s="222"/>
      <c r="J62" s="223">
        <f>J109</f>
        <v>0</v>
      </c>
      <c r="K62" s="224"/>
    </row>
    <row r="63" s="8" customFormat="1" ht="24.96" customHeight="1">
      <c r="B63" s="218"/>
      <c r="C63" s="219"/>
      <c r="D63" s="220" t="s">
        <v>1795</v>
      </c>
      <c r="E63" s="221"/>
      <c r="F63" s="221"/>
      <c r="G63" s="221"/>
      <c r="H63" s="221"/>
      <c r="I63" s="222"/>
      <c r="J63" s="223">
        <f>J130</f>
        <v>0</v>
      </c>
      <c r="K63" s="224"/>
    </row>
    <row r="64" s="8" customFormat="1" ht="24.96" customHeight="1">
      <c r="B64" s="218"/>
      <c r="C64" s="219"/>
      <c r="D64" s="220" t="s">
        <v>1796</v>
      </c>
      <c r="E64" s="221"/>
      <c r="F64" s="221"/>
      <c r="G64" s="221"/>
      <c r="H64" s="221"/>
      <c r="I64" s="222"/>
      <c r="J64" s="223">
        <f>J154</f>
        <v>0</v>
      </c>
      <c r="K64" s="224"/>
    </row>
    <row r="65" s="8" customFormat="1" ht="24.96" customHeight="1">
      <c r="B65" s="218"/>
      <c r="C65" s="219"/>
      <c r="D65" s="220" t="s">
        <v>1800</v>
      </c>
      <c r="E65" s="221"/>
      <c r="F65" s="221"/>
      <c r="G65" s="221"/>
      <c r="H65" s="221"/>
      <c r="I65" s="222"/>
      <c r="J65" s="223">
        <f>J176</f>
        <v>0</v>
      </c>
      <c r="K65" s="224"/>
    </row>
    <row r="66" s="8" customFormat="1" ht="24.96" customHeight="1">
      <c r="B66" s="218"/>
      <c r="C66" s="219"/>
      <c r="D66" s="220" t="s">
        <v>1801</v>
      </c>
      <c r="E66" s="221"/>
      <c r="F66" s="221"/>
      <c r="G66" s="221"/>
      <c r="H66" s="221"/>
      <c r="I66" s="222"/>
      <c r="J66" s="223">
        <f>J184</f>
        <v>0</v>
      </c>
      <c r="K66" s="224"/>
    </row>
    <row r="67" s="8" customFormat="1" ht="24.96" customHeight="1">
      <c r="B67" s="218"/>
      <c r="C67" s="219"/>
      <c r="D67" s="220" t="s">
        <v>1802</v>
      </c>
      <c r="E67" s="221"/>
      <c r="F67" s="221"/>
      <c r="G67" s="221"/>
      <c r="H67" s="221"/>
      <c r="I67" s="222"/>
      <c r="J67" s="223">
        <f>J194</f>
        <v>0</v>
      </c>
      <c r="K67" s="224"/>
    </row>
    <row r="68" s="8" customFormat="1" ht="24.96" customHeight="1">
      <c r="B68" s="218"/>
      <c r="C68" s="219"/>
      <c r="D68" s="220" t="s">
        <v>1804</v>
      </c>
      <c r="E68" s="221"/>
      <c r="F68" s="221"/>
      <c r="G68" s="221"/>
      <c r="H68" s="221"/>
      <c r="I68" s="222"/>
      <c r="J68" s="223">
        <f>J212</f>
        <v>0</v>
      </c>
      <c r="K68" s="224"/>
    </row>
    <row r="69" s="1" customFormat="1" ht="21.84" customHeight="1">
      <c r="B69" s="47"/>
      <c r="C69" s="48"/>
      <c r="D69" s="48"/>
      <c r="E69" s="48"/>
      <c r="F69" s="48"/>
      <c r="G69" s="48"/>
      <c r="H69" s="48"/>
      <c r="I69" s="145"/>
      <c r="J69" s="48"/>
      <c r="K69" s="52"/>
    </row>
    <row r="70" s="1" customFormat="1" ht="6.96" customHeight="1">
      <c r="B70" s="68"/>
      <c r="C70" s="69"/>
      <c r="D70" s="69"/>
      <c r="E70" s="69"/>
      <c r="F70" s="69"/>
      <c r="G70" s="69"/>
      <c r="H70" s="69"/>
      <c r="I70" s="167"/>
      <c r="J70" s="69"/>
      <c r="K70" s="70"/>
    </row>
    <row r="74" s="1" customFormat="1" ht="6.96" customHeight="1">
      <c r="B74" s="71"/>
      <c r="C74" s="72"/>
      <c r="D74" s="72"/>
      <c r="E74" s="72"/>
      <c r="F74" s="72"/>
      <c r="G74" s="72"/>
      <c r="H74" s="72"/>
      <c r="I74" s="170"/>
      <c r="J74" s="72"/>
      <c r="K74" s="72"/>
      <c r="L74" s="73"/>
    </row>
    <row r="75" s="1" customFormat="1" ht="36.96" customHeight="1">
      <c r="B75" s="47"/>
      <c r="C75" s="74" t="s">
        <v>142</v>
      </c>
      <c r="D75" s="75"/>
      <c r="E75" s="75"/>
      <c r="F75" s="75"/>
      <c r="G75" s="75"/>
      <c r="H75" s="75"/>
      <c r="I75" s="178"/>
      <c r="J75" s="75"/>
      <c r="K75" s="75"/>
      <c r="L75" s="73"/>
    </row>
    <row r="76" s="1" customFormat="1" ht="6.96" customHeight="1">
      <c r="B76" s="47"/>
      <c r="C76" s="75"/>
      <c r="D76" s="75"/>
      <c r="E76" s="75"/>
      <c r="F76" s="75"/>
      <c r="G76" s="75"/>
      <c r="H76" s="75"/>
      <c r="I76" s="178"/>
      <c r="J76" s="75"/>
      <c r="K76" s="75"/>
      <c r="L76" s="73"/>
    </row>
    <row r="77" s="1" customFormat="1" ht="14.4" customHeight="1">
      <c r="B77" s="47"/>
      <c r="C77" s="77" t="s">
        <v>18</v>
      </c>
      <c r="D77" s="75"/>
      <c r="E77" s="75"/>
      <c r="F77" s="75"/>
      <c r="G77" s="75"/>
      <c r="H77" s="75"/>
      <c r="I77" s="178"/>
      <c r="J77" s="75"/>
      <c r="K77" s="75"/>
      <c r="L77" s="73"/>
    </row>
    <row r="78" s="1" customFormat="1" ht="16.5" customHeight="1">
      <c r="B78" s="47"/>
      <c r="C78" s="75"/>
      <c r="D78" s="75"/>
      <c r="E78" s="179" t="str">
        <f>E7</f>
        <v>Rekonstrukce a přístavby hasičské zbrojnice Hošťálkovice</v>
      </c>
      <c r="F78" s="77"/>
      <c r="G78" s="77"/>
      <c r="H78" s="77"/>
      <c r="I78" s="178"/>
      <c r="J78" s="75"/>
      <c r="K78" s="75"/>
      <c r="L78" s="73"/>
    </row>
    <row r="79" s="1" customFormat="1" ht="14.4" customHeight="1">
      <c r="B79" s="47"/>
      <c r="C79" s="77" t="s">
        <v>134</v>
      </c>
      <c r="D79" s="75"/>
      <c r="E79" s="75"/>
      <c r="F79" s="75"/>
      <c r="G79" s="75"/>
      <c r="H79" s="75"/>
      <c r="I79" s="178"/>
      <c r="J79" s="75"/>
      <c r="K79" s="75"/>
      <c r="L79" s="73"/>
    </row>
    <row r="80" s="1" customFormat="1" ht="17.25" customHeight="1">
      <c r="B80" s="47"/>
      <c r="C80" s="75"/>
      <c r="D80" s="75"/>
      <c r="E80" s="83" t="str">
        <f>E9</f>
        <v xml:space="preserve">SO 02 - Přístavba - SO 02 - Přístavba _D.1.4 Technika prostředí staveb - ZTI,Vytápění,Odvětrání </v>
      </c>
      <c r="F80" s="75"/>
      <c r="G80" s="75"/>
      <c r="H80" s="75"/>
      <c r="I80" s="178"/>
      <c r="J80" s="75"/>
      <c r="K80" s="75"/>
      <c r="L80" s="73"/>
    </row>
    <row r="81" s="1" customFormat="1" ht="6.96" customHeight="1">
      <c r="B81" s="47"/>
      <c r="C81" s="75"/>
      <c r="D81" s="75"/>
      <c r="E81" s="75"/>
      <c r="F81" s="75"/>
      <c r="G81" s="75"/>
      <c r="H81" s="75"/>
      <c r="I81" s="178"/>
      <c r="J81" s="75"/>
      <c r="K81" s="75"/>
      <c r="L81" s="73"/>
    </row>
    <row r="82" s="1" customFormat="1" ht="18" customHeight="1">
      <c r="B82" s="47"/>
      <c r="C82" s="77" t="s">
        <v>25</v>
      </c>
      <c r="D82" s="75"/>
      <c r="E82" s="75"/>
      <c r="F82" s="180" t="str">
        <f>F12</f>
        <v xml:space="preserve"> </v>
      </c>
      <c r="G82" s="75"/>
      <c r="H82" s="75"/>
      <c r="I82" s="181" t="s">
        <v>27</v>
      </c>
      <c r="J82" s="86" t="str">
        <f>IF(J12="","",J12)</f>
        <v>2. 12. 2016</v>
      </c>
      <c r="K82" s="75"/>
      <c r="L82" s="73"/>
    </row>
    <row r="83" s="1" customFormat="1" ht="6.96" customHeight="1">
      <c r="B83" s="47"/>
      <c r="C83" s="75"/>
      <c r="D83" s="75"/>
      <c r="E83" s="75"/>
      <c r="F83" s="75"/>
      <c r="G83" s="75"/>
      <c r="H83" s="75"/>
      <c r="I83" s="178"/>
      <c r="J83" s="75"/>
      <c r="K83" s="75"/>
      <c r="L83" s="73"/>
    </row>
    <row r="84" s="1" customFormat="1">
      <c r="B84" s="47"/>
      <c r="C84" s="77" t="s">
        <v>35</v>
      </c>
      <c r="D84" s="75"/>
      <c r="E84" s="75"/>
      <c r="F84" s="180" t="str">
        <f>E15</f>
        <v xml:space="preserve">Statutární město Ostrava,MOb Hošťálkovice </v>
      </c>
      <c r="G84" s="75"/>
      <c r="H84" s="75"/>
      <c r="I84" s="181" t="s">
        <v>42</v>
      </c>
      <c r="J84" s="180" t="str">
        <f>E21</f>
        <v xml:space="preserve">Lenka Jerakasová </v>
      </c>
      <c r="K84" s="75"/>
      <c r="L84" s="73"/>
    </row>
    <row r="85" s="1" customFormat="1" ht="14.4" customHeight="1">
      <c r="B85" s="47"/>
      <c r="C85" s="77" t="s">
        <v>40</v>
      </c>
      <c r="D85" s="75"/>
      <c r="E85" s="75"/>
      <c r="F85" s="180" t="str">
        <f>IF(E18="","",E18)</f>
        <v/>
      </c>
      <c r="G85" s="75"/>
      <c r="H85" s="75"/>
      <c r="I85" s="178"/>
      <c r="J85" s="75"/>
      <c r="K85" s="75"/>
      <c r="L85" s="73"/>
    </row>
    <row r="86" s="1" customFormat="1" ht="10.32" customHeight="1">
      <c r="B86" s="47"/>
      <c r="C86" s="75"/>
      <c r="D86" s="75"/>
      <c r="E86" s="75"/>
      <c r="F86" s="75"/>
      <c r="G86" s="75"/>
      <c r="H86" s="75"/>
      <c r="I86" s="178"/>
      <c r="J86" s="75"/>
      <c r="K86" s="75"/>
      <c r="L86" s="73"/>
    </row>
    <row r="87" s="7" customFormat="1" ht="29.28" customHeight="1">
      <c r="B87" s="182"/>
      <c r="C87" s="183" t="s">
        <v>143</v>
      </c>
      <c r="D87" s="184" t="s">
        <v>67</v>
      </c>
      <c r="E87" s="184" t="s">
        <v>63</v>
      </c>
      <c r="F87" s="184" t="s">
        <v>144</v>
      </c>
      <c r="G87" s="184" t="s">
        <v>145</v>
      </c>
      <c r="H87" s="184" t="s">
        <v>146</v>
      </c>
      <c r="I87" s="185" t="s">
        <v>147</v>
      </c>
      <c r="J87" s="184" t="s">
        <v>139</v>
      </c>
      <c r="K87" s="186" t="s">
        <v>148</v>
      </c>
      <c r="L87" s="187"/>
      <c r="M87" s="103" t="s">
        <v>149</v>
      </c>
      <c r="N87" s="104" t="s">
        <v>52</v>
      </c>
      <c r="O87" s="104" t="s">
        <v>150</v>
      </c>
      <c r="P87" s="104" t="s">
        <v>151</v>
      </c>
      <c r="Q87" s="104" t="s">
        <v>152</v>
      </c>
      <c r="R87" s="104" t="s">
        <v>153</v>
      </c>
      <c r="S87" s="104" t="s">
        <v>154</v>
      </c>
      <c r="T87" s="105" t="s">
        <v>155</v>
      </c>
    </row>
    <row r="88" s="1" customFormat="1" ht="29.28" customHeight="1">
      <c r="B88" s="47"/>
      <c r="C88" s="109" t="s">
        <v>140</v>
      </c>
      <c r="D88" s="75"/>
      <c r="E88" s="75"/>
      <c r="F88" s="75"/>
      <c r="G88" s="75"/>
      <c r="H88" s="75"/>
      <c r="I88" s="178"/>
      <c r="J88" s="188">
        <f>BK88</f>
        <v>0</v>
      </c>
      <c r="K88" s="75"/>
      <c r="L88" s="73"/>
      <c r="M88" s="106"/>
      <c r="N88" s="107"/>
      <c r="O88" s="107"/>
      <c r="P88" s="189">
        <f>P89+P91+P94+P97+P99+P109+P130+P154+P176+P184+P194+P212</f>
        <v>0</v>
      </c>
      <c r="Q88" s="107"/>
      <c r="R88" s="189">
        <f>R89+R91+R94+R97+R99+R109+R130+R154+R176+R184+R194+R212</f>
        <v>0</v>
      </c>
      <c r="S88" s="107"/>
      <c r="T88" s="190">
        <f>T89+T91+T94+T97+T99+T109+T130+T154+T176+T184+T194+T212</f>
        <v>0</v>
      </c>
      <c r="AT88" s="24" t="s">
        <v>81</v>
      </c>
      <c r="AU88" s="24" t="s">
        <v>141</v>
      </c>
      <c r="BK88" s="191">
        <f>BK89+BK91+BK94+BK97+BK99+BK109+BK130+BK154+BK176+BK184+BK194+BK212</f>
        <v>0</v>
      </c>
    </row>
    <row r="89" s="10" customFormat="1" ht="37.44" customHeight="1">
      <c r="B89" s="232"/>
      <c r="C89" s="233"/>
      <c r="D89" s="234" t="s">
        <v>81</v>
      </c>
      <c r="E89" s="235" t="s">
        <v>161</v>
      </c>
      <c r="F89" s="235" t="s">
        <v>444</v>
      </c>
      <c r="G89" s="233"/>
      <c r="H89" s="233"/>
      <c r="I89" s="236"/>
      <c r="J89" s="237">
        <f>BK89</f>
        <v>0</v>
      </c>
      <c r="K89" s="233"/>
      <c r="L89" s="238"/>
      <c r="M89" s="239"/>
      <c r="N89" s="240"/>
      <c r="O89" s="240"/>
      <c r="P89" s="241">
        <f>P90</f>
        <v>0</v>
      </c>
      <c r="Q89" s="240"/>
      <c r="R89" s="241">
        <f>R90</f>
        <v>0</v>
      </c>
      <c r="S89" s="240"/>
      <c r="T89" s="242">
        <f>T90</f>
        <v>0</v>
      </c>
      <c r="AR89" s="243" t="s">
        <v>24</v>
      </c>
      <c r="AT89" s="244" t="s">
        <v>81</v>
      </c>
      <c r="AU89" s="244" t="s">
        <v>82</v>
      </c>
      <c r="AY89" s="243" t="s">
        <v>162</v>
      </c>
      <c r="BK89" s="245">
        <f>BK90</f>
        <v>0</v>
      </c>
    </row>
    <row r="90" s="1" customFormat="1" ht="16.5" customHeight="1">
      <c r="B90" s="47"/>
      <c r="C90" s="192" t="s">
        <v>24</v>
      </c>
      <c r="D90" s="192" t="s">
        <v>156</v>
      </c>
      <c r="E90" s="193" t="s">
        <v>2109</v>
      </c>
      <c r="F90" s="194" t="s">
        <v>1806</v>
      </c>
      <c r="G90" s="195" t="s">
        <v>159</v>
      </c>
      <c r="H90" s="196">
        <v>5.1399999999999997</v>
      </c>
      <c r="I90" s="197"/>
      <c r="J90" s="198">
        <f>ROUND(I90*H90,2)</f>
        <v>0</v>
      </c>
      <c r="K90" s="194" t="s">
        <v>2110</v>
      </c>
      <c r="L90" s="73"/>
      <c r="M90" s="199" t="s">
        <v>37</v>
      </c>
      <c r="N90" s="200" t="s">
        <v>53</v>
      </c>
      <c r="O90" s="48"/>
      <c r="P90" s="201">
        <f>O90*H90</f>
        <v>0</v>
      </c>
      <c r="Q90" s="201">
        <v>0</v>
      </c>
      <c r="R90" s="201">
        <f>Q90*H90</f>
        <v>0</v>
      </c>
      <c r="S90" s="201">
        <v>0</v>
      </c>
      <c r="T90" s="202">
        <f>S90*H90</f>
        <v>0</v>
      </c>
      <c r="AR90" s="24" t="s">
        <v>161</v>
      </c>
      <c r="AT90" s="24" t="s">
        <v>156</v>
      </c>
      <c r="AU90" s="24" t="s">
        <v>24</v>
      </c>
      <c r="AY90" s="24" t="s">
        <v>162</v>
      </c>
      <c r="BE90" s="203">
        <f>IF(N90="základní",J90,0)</f>
        <v>0</v>
      </c>
      <c r="BF90" s="203">
        <f>IF(N90="snížená",J90,0)</f>
        <v>0</v>
      </c>
      <c r="BG90" s="203">
        <f>IF(N90="zákl. přenesená",J90,0)</f>
        <v>0</v>
      </c>
      <c r="BH90" s="203">
        <f>IF(N90="sníž. přenesená",J90,0)</f>
        <v>0</v>
      </c>
      <c r="BI90" s="203">
        <f>IF(N90="nulová",J90,0)</f>
        <v>0</v>
      </c>
      <c r="BJ90" s="24" t="s">
        <v>24</v>
      </c>
      <c r="BK90" s="203">
        <f>ROUND(I90*H90,2)</f>
        <v>0</v>
      </c>
      <c r="BL90" s="24" t="s">
        <v>161</v>
      </c>
      <c r="BM90" s="24" t="s">
        <v>91</v>
      </c>
    </row>
    <row r="91" s="10" customFormat="1" ht="37.44" customHeight="1">
      <c r="B91" s="232"/>
      <c r="C91" s="233"/>
      <c r="D91" s="234" t="s">
        <v>81</v>
      </c>
      <c r="E91" s="235" t="s">
        <v>356</v>
      </c>
      <c r="F91" s="235" t="s">
        <v>1808</v>
      </c>
      <c r="G91" s="233"/>
      <c r="H91" s="233"/>
      <c r="I91" s="236"/>
      <c r="J91" s="237">
        <f>BK91</f>
        <v>0</v>
      </c>
      <c r="K91" s="233"/>
      <c r="L91" s="238"/>
      <c r="M91" s="239"/>
      <c r="N91" s="240"/>
      <c r="O91" s="240"/>
      <c r="P91" s="241">
        <f>SUM(P92:P93)</f>
        <v>0</v>
      </c>
      <c r="Q91" s="240"/>
      <c r="R91" s="241">
        <f>SUM(R92:R93)</f>
        <v>0</v>
      </c>
      <c r="S91" s="240"/>
      <c r="T91" s="242">
        <f>SUM(T92:T93)</f>
        <v>0</v>
      </c>
      <c r="AR91" s="243" t="s">
        <v>24</v>
      </c>
      <c r="AT91" s="244" t="s">
        <v>81</v>
      </c>
      <c r="AU91" s="244" t="s">
        <v>82</v>
      </c>
      <c r="AY91" s="243" t="s">
        <v>162</v>
      </c>
      <c r="BK91" s="245">
        <f>SUM(BK92:BK93)</f>
        <v>0</v>
      </c>
    </row>
    <row r="92" s="1" customFormat="1" ht="16.5" customHeight="1">
      <c r="B92" s="47"/>
      <c r="C92" s="192" t="s">
        <v>91</v>
      </c>
      <c r="D92" s="192" t="s">
        <v>156</v>
      </c>
      <c r="E92" s="193" t="s">
        <v>2111</v>
      </c>
      <c r="F92" s="194" t="s">
        <v>1810</v>
      </c>
      <c r="G92" s="195" t="s">
        <v>207</v>
      </c>
      <c r="H92" s="196">
        <v>7</v>
      </c>
      <c r="I92" s="197"/>
      <c r="J92" s="198">
        <f>ROUND(I92*H92,2)</f>
        <v>0</v>
      </c>
      <c r="K92" s="194" t="s">
        <v>2110</v>
      </c>
      <c r="L92" s="73"/>
      <c r="M92" s="199" t="s">
        <v>37</v>
      </c>
      <c r="N92" s="200" t="s">
        <v>53</v>
      </c>
      <c r="O92" s="48"/>
      <c r="P92" s="201">
        <f>O92*H92</f>
        <v>0</v>
      </c>
      <c r="Q92" s="201">
        <v>0</v>
      </c>
      <c r="R92" s="201">
        <f>Q92*H92</f>
        <v>0</v>
      </c>
      <c r="S92" s="201">
        <v>0</v>
      </c>
      <c r="T92" s="202">
        <f>S92*H92</f>
        <v>0</v>
      </c>
      <c r="AR92" s="24" t="s">
        <v>161</v>
      </c>
      <c r="AT92" s="24" t="s">
        <v>156</v>
      </c>
      <c r="AU92" s="24" t="s">
        <v>24</v>
      </c>
      <c r="AY92" s="24" t="s">
        <v>162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24</v>
      </c>
      <c r="BK92" s="203">
        <f>ROUND(I92*H92,2)</f>
        <v>0</v>
      </c>
      <c r="BL92" s="24" t="s">
        <v>161</v>
      </c>
      <c r="BM92" s="24" t="s">
        <v>161</v>
      </c>
    </row>
    <row r="93" s="1" customFormat="1" ht="16.5" customHeight="1">
      <c r="B93" s="47"/>
      <c r="C93" s="192" t="s">
        <v>165</v>
      </c>
      <c r="D93" s="192" t="s">
        <v>156</v>
      </c>
      <c r="E93" s="193" t="s">
        <v>2112</v>
      </c>
      <c r="F93" s="194" t="s">
        <v>1812</v>
      </c>
      <c r="G93" s="195" t="s">
        <v>207</v>
      </c>
      <c r="H93" s="196">
        <v>40</v>
      </c>
      <c r="I93" s="197"/>
      <c r="J93" s="198">
        <f>ROUND(I93*H93,2)</f>
        <v>0</v>
      </c>
      <c r="K93" s="194" t="s">
        <v>2110</v>
      </c>
      <c r="L93" s="73"/>
      <c r="M93" s="199" t="s">
        <v>37</v>
      </c>
      <c r="N93" s="200" t="s">
        <v>53</v>
      </c>
      <c r="O93" s="48"/>
      <c r="P93" s="201">
        <f>O93*H93</f>
        <v>0</v>
      </c>
      <c r="Q93" s="201">
        <v>0</v>
      </c>
      <c r="R93" s="201">
        <f>Q93*H93</f>
        <v>0</v>
      </c>
      <c r="S93" s="201">
        <v>0</v>
      </c>
      <c r="T93" s="202">
        <f>S93*H93</f>
        <v>0</v>
      </c>
      <c r="AR93" s="24" t="s">
        <v>161</v>
      </c>
      <c r="AT93" s="24" t="s">
        <v>156</v>
      </c>
      <c r="AU93" s="24" t="s">
        <v>24</v>
      </c>
      <c r="AY93" s="24" t="s">
        <v>162</v>
      </c>
      <c r="BE93" s="203">
        <f>IF(N93="základní",J93,0)</f>
        <v>0</v>
      </c>
      <c r="BF93" s="203">
        <f>IF(N93="snížená",J93,0)</f>
        <v>0</v>
      </c>
      <c r="BG93" s="203">
        <f>IF(N93="zákl. přenesená",J93,0)</f>
        <v>0</v>
      </c>
      <c r="BH93" s="203">
        <f>IF(N93="sníž. přenesená",J93,0)</f>
        <v>0</v>
      </c>
      <c r="BI93" s="203">
        <f>IF(N93="nulová",J93,0)</f>
        <v>0</v>
      </c>
      <c r="BJ93" s="24" t="s">
        <v>24</v>
      </c>
      <c r="BK93" s="203">
        <f>ROUND(I93*H93,2)</f>
        <v>0</v>
      </c>
      <c r="BL93" s="24" t="s">
        <v>161</v>
      </c>
      <c r="BM93" s="24" t="s">
        <v>168</v>
      </c>
    </row>
    <row r="94" s="10" customFormat="1" ht="37.44" customHeight="1">
      <c r="B94" s="232"/>
      <c r="C94" s="233"/>
      <c r="D94" s="234" t="s">
        <v>81</v>
      </c>
      <c r="E94" s="235" t="s">
        <v>751</v>
      </c>
      <c r="F94" s="235" t="s">
        <v>1813</v>
      </c>
      <c r="G94" s="233"/>
      <c r="H94" s="233"/>
      <c r="I94" s="236"/>
      <c r="J94" s="237">
        <f>BK94</f>
        <v>0</v>
      </c>
      <c r="K94" s="233"/>
      <c r="L94" s="238"/>
      <c r="M94" s="239"/>
      <c r="N94" s="240"/>
      <c r="O94" s="240"/>
      <c r="P94" s="241">
        <f>SUM(P95:P96)</f>
        <v>0</v>
      </c>
      <c r="Q94" s="240"/>
      <c r="R94" s="241">
        <f>SUM(R95:R96)</f>
        <v>0</v>
      </c>
      <c r="S94" s="240"/>
      <c r="T94" s="242">
        <f>SUM(T95:T96)</f>
        <v>0</v>
      </c>
      <c r="AR94" s="243" t="s">
        <v>24</v>
      </c>
      <c r="AT94" s="244" t="s">
        <v>81</v>
      </c>
      <c r="AU94" s="244" t="s">
        <v>82</v>
      </c>
      <c r="AY94" s="243" t="s">
        <v>162</v>
      </c>
      <c r="BK94" s="245">
        <f>SUM(BK95:BK96)</f>
        <v>0</v>
      </c>
    </row>
    <row r="95" s="1" customFormat="1" ht="16.5" customHeight="1">
      <c r="B95" s="47"/>
      <c r="C95" s="192" t="s">
        <v>161</v>
      </c>
      <c r="D95" s="192" t="s">
        <v>156</v>
      </c>
      <c r="E95" s="193" t="s">
        <v>2113</v>
      </c>
      <c r="F95" s="194" t="s">
        <v>1815</v>
      </c>
      <c r="G95" s="195" t="s">
        <v>207</v>
      </c>
      <c r="H95" s="196">
        <v>7</v>
      </c>
      <c r="I95" s="197"/>
      <c r="J95" s="198">
        <f>ROUND(I95*H95,2)</f>
        <v>0</v>
      </c>
      <c r="K95" s="194" t="s">
        <v>2110</v>
      </c>
      <c r="L95" s="73"/>
      <c r="M95" s="199" t="s">
        <v>37</v>
      </c>
      <c r="N95" s="200" t="s">
        <v>53</v>
      </c>
      <c r="O95" s="48"/>
      <c r="P95" s="201">
        <f>O95*H95</f>
        <v>0</v>
      </c>
      <c r="Q95" s="201">
        <v>0</v>
      </c>
      <c r="R95" s="201">
        <f>Q95*H95</f>
        <v>0</v>
      </c>
      <c r="S95" s="201">
        <v>0</v>
      </c>
      <c r="T95" s="202">
        <f>S95*H95</f>
        <v>0</v>
      </c>
      <c r="AR95" s="24" t="s">
        <v>161</v>
      </c>
      <c r="AT95" s="24" t="s">
        <v>156</v>
      </c>
      <c r="AU95" s="24" t="s">
        <v>24</v>
      </c>
      <c r="AY95" s="24" t="s">
        <v>162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24</v>
      </c>
      <c r="BK95" s="203">
        <f>ROUND(I95*H95,2)</f>
        <v>0</v>
      </c>
      <c r="BL95" s="24" t="s">
        <v>161</v>
      </c>
      <c r="BM95" s="24" t="s">
        <v>172</v>
      </c>
    </row>
    <row r="96" s="1" customFormat="1" ht="16.5" customHeight="1">
      <c r="B96" s="47"/>
      <c r="C96" s="192" t="s">
        <v>173</v>
      </c>
      <c r="D96" s="192" t="s">
        <v>156</v>
      </c>
      <c r="E96" s="193" t="s">
        <v>2114</v>
      </c>
      <c r="F96" s="194" t="s">
        <v>1817</v>
      </c>
      <c r="G96" s="195" t="s">
        <v>207</v>
      </c>
      <c r="H96" s="196">
        <v>40</v>
      </c>
      <c r="I96" s="197"/>
      <c r="J96" s="198">
        <f>ROUND(I96*H96,2)</f>
        <v>0</v>
      </c>
      <c r="K96" s="194" t="s">
        <v>2110</v>
      </c>
      <c r="L96" s="73"/>
      <c r="M96" s="199" t="s">
        <v>37</v>
      </c>
      <c r="N96" s="200" t="s">
        <v>53</v>
      </c>
      <c r="O96" s="48"/>
      <c r="P96" s="201">
        <f>O96*H96</f>
        <v>0</v>
      </c>
      <c r="Q96" s="201">
        <v>0</v>
      </c>
      <c r="R96" s="201">
        <f>Q96*H96</f>
        <v>0</v>
      </c>
      <c r="S96" s="201">
        <v>0</v>
      </c>
      <c r="T96" s="202">
        <f>S96*H96</f>
        <v>0</v>
      </c>
      <c r="AR96" s="24" t="s">
        <v>161</v>
      </c>
      <c r="AT96" s="24" t="s">
        <v>156</v>
      </c>
      <c r="AU96" s="24" t="s">
        <v>24</v>
      </c>
      <c r="AY96" s="24" t="s">
        <v>162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24</v>
      </c>
      <c r="BK96" s="203">
        <f>ROUND(I96*H96,2)</f>
        <v>0</v>
      </c>
      <c r="BL96" s="24" t="s">
        <v>161</v>
      </c>
      <c r="BM96" s="24" t="s">
        <v>29</v>
      </c>
    </row>
    <row r="97" s="10" customFormat="1" ht="37.44" customHeight="1">
      <c r="B97" s="232"/>
      <c r="C97" s="233"/>
      <c r="D97" s="234" t="s">
        <v>81</v>
      </c>
      <c r="E97" s="235" t="s">
        <v>759</v>
      </c>
      <c r="F97" s="235" t="s">
        <v>1818</v>
      </c>
      <c r="G97" s="233"/>
      <c r="H97" s="233"/>
      <c r="I97" s="236"/>
      <c r="J97" s="237">
        <f>BK97</f>
        <v>0</v>
      </c>
      <c r="K97" s="233"/>
      <c r="L97" s="238"/>
      <c r="M97" s="239"/>
      <c r="N97" s="240"/>
      <c r="O97" s="240"/>
      <c r="P97" s="241">
        <f>P98</f>
        <v>0</v>
      </c>
      <c r="Q97" s="240"/>
      <c r="R97" s="241">
        <f>R98</f>
        <v>0</v>
      </c>
      <c r="S97" s="240"/>
      <c r="T97" s="242">
        <f>T98</f>
        <v>0</v>
      </c>
      <c r="AR97" s="243" t="s">
        <v>24</v>
      </c>
      <c r="AT97" s="244" t="s">
        <v>81</v>
      </c>
      <c r="AU97" s="244" t="s">
        <v>82</v>
      </c>
      <c r="AY97" s="243" t="s">
        <v>162</v>
      </c>
      <c r="BK97" s="245">
        <f>BK98</f>
        <v>0</v>
      </c>
    </row>
    <row r="98" s="1" customFormat="1" ht="16.5" customHeight="1">
      <c r="B98" s="47"/>
      <c r="C98" s="192" t="s">
        <v>168</v>
      </c>
      <c r="D98" s="192" t="s">
        <v>156</v>
      </c>
      <c r="E98" s="193" t="s">
        <v>2115</v>
      </c>
      <c r="F98" s="194" t="s">
        <v>2116</v>
      </c>
      <c r="G98" s="195" t="s">
        <v>196</v>
      </c>
      <c r="H98" s="196">
        <v>0.83399999999999996</v>
      </c>
      <c r="I98" s="197"/>
      <c r="J98" s="198">
        <f>ROUND(I98*H98,2)</f>
        <v>0</v>
      </c>
      <c r="K98" s="194" t="s">
        <v>2110</v>
      </c>
      <c r="L98" s="73"/>
      <c r="M98" s="199" t="s">
        <v>37</v>
      </c>
      <c r="N98" s="200" t="s">
        <v>53</v>
      </c>
      <c r="O98" s="48"/>
      <c r="P98" s="201">
        <f>O98*H98</f>
        <v>0</v>
      </c>
      <c r="Q98" s="201">
        <v>0</v>
      </c>
      <c r="R98" s="201">
        <f>Q98*H98</f>
        <v>0</v>
      </c>
      <c r="S98" s="201">
        <v>0</v>
      </c>
      <c r="T98" s="202">
        <f>S98*H98</f>
        <v>0</v>
      </c>
      <c r="AR98" s="24" t="s">
        <v>161</v>
      </c>
      <c r="AT98" s="24" t="s">
        <v>156</v>
      </c>
      <c r="AU98" s="24" t="s">
        <v>24</v>
      </c>
      <c r="AY98" s="24" t="s">
        <v>162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24</v>
      </c>
      <c r="BK98" s="203">
        <f>ROUND(I98*H98,2)</f>
        <v>0</v>
      </c>
      <c r="BL98" s="24" t="s">
        <v>161</v>
      </c>
      <c r="BM98" s="24" t="s">
        <v>178</v>
      </c>
    </row>
    <row r="99" s="10" customFormat="1" ht="37.44" customHeight="1">
      <c r="B99" s="232"/>
      <c r="C99" s="233"/>
      <c r="D99" s="234" t="s">
        <v>81</v>
      </c>
      <c r="E99" s="235" t="s">
        <v>773</v>
      </c>
      <c r="F99" s="235" t="s">
        <v>774</v>
      </c>
      <c r="G99" s="233"/>
      <c r="H99" s="233"/>
      <c r="I99" s="236"/>
      <c r="J99" s="237">
        <f>BK99</f>
        <v>0</v>
      </c>
      <c r="K99" s="233"/>
      <c r="L99" s="238"/>
      <c r="M99" s="239"/>
      <c r="N99" s="240"/>
      <c r="O99" s="240"/>
      <c r="P99" s="241">
        <f>SUM(P100:P108)</f>
        <v>0</v>
      </c>
      <c r="Q99" s="240"/>
      <c r="R99" s="241">
        <f>SUM(R100:R108)</f>
        <v>0</v>
      </c>
      <c r="S99" s="240"/>
      <c r="T99" s="242">
        <f>SUM(T100:T108)</f>
        <v>0</v>
      </c>
      <c r="AR99" s="243" t="s">
        <v>91</v>
      </c>
      <c r="AT99" s="244" t="s">
        <v>81</v>
      </c>
      <c r="AU99" s="244" t="s">
        <v>82</v>
      </c>
      <c r="AY99" s="243" t="s">
        <v>162</v>
      </c>
      <c r="BK99" s="245">
        <f>SUM(BK100:BK108)</f>
        <v>0</v>
      </c>
    </row>
    <row r="100" s="1" customFormat="1" ht="16.5" customHeight="1">
      <c r="B100" s="47"/>
      <c r="C100" s="192" t="s">
        <v>179</v>
      </c>
      <c r="D100" s="192" t="s">
        <v>156</v>
      </c>
      <c r="E100" s="193" t="s">
        <v>2117</v>
      </c>
      <c r="F100" s="194" t="s">
        <v>1822</v>
      </c>
      <c r="G100" s="195" t="s">
        <v>207</v>
      </c>
      <c r="H100" s="196">
        <v>154</v>
      </c>
      <c r="I100" s="197"/>
      <c r="J100" s="198">
        <f>ROUND(I100*H100,2)</f>
        <v>0</v>
      </c>
      <c r="K100" s="194" t="s">
        <v>2110</v>
      </c>
      <c r="L100" s="73"/>
      <c r="M100" s="199" t="s">
        <v>37</v>
      </c>
      <c r="N100" s="200" t="s">
        <v>53</v>
      </c>
      <c r="O100" s="48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185</v>
      </c>
      <c r="AT100" s="24" t="s">
        <v>156</v>
      </c>
      <c r="AU100" s="24" t="s">
        <v>24</v>
      </c>
      <c r="AY100" s="24" t="s">
        <v>162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24</v>
      </c>
      <c r="BK100" s="203">
        <f>ROUND(I100*H100,2)</f>
        <v>0</v>
      </c>
      <c r="BL100" s="24" t="s">
        <v>185</v>
      </c>
      <c r="BM100" s="24" t="s">
        <v>182</v>
      </c>
    </row>
    <row r="101" s="1" customFormat="1" ht="16.5" customHeight="1">
      <c r="B101" s="47"/>
      <c r="C101" s="204" t="s">
        <v>172</v>
      </c>
      <c r="D101" s="204" t="s">
        <v>261</v>
      </c>
      <c r="E101" s="205" t="s">
        <v>1823</v>
      </c>
      <c r="F101" s="206" t="s">
        <v>1824</v>
      </c>
      <c r="G101" s="207" t="s">
        <v>207</v>
      </c>
      <c r="H101" s="208">
        <v>20</v>
      </c>
      <c r="I101" s="209"/>
      <c r="J101" s="210">
        <f>ROUND(I101*H101,2)</f>
        <v>0</v>
      </c>
      <c r="K101" s="206" t="s">
        <v>2110</v>
      </c>
      <c r="L101" s="211"/>
      <c r="M101" s="212" t="s">
        <v>37</v>
      </c>
      <c r="N101" s="213" t="s">
        <v>53</v>
      </c>
      <c r="O101" s="48"/>
      <c r="P101" s="201">
        <f>O101*H101</f>
        <v>0</v>
      </c>
      <c r="Q101" s="201">
        <v>0</v>
      </c>
      <c r="R101" s="201">
        <f>Q101*H101</f>
        <v>0</v>
      </c>
      <c r="S101" s="201">
        <v>0</v>
      </c>
      <c r="T101" s="202">
        <f>S101*H101</f>
        <v>0</v>
      </c>
      <c r="AR101" s="24" t="s">
        <v>214</v>
      </c>
      <c r="AT101" s="24" t="s">
        <v>261</v>
      </c>
      <c r="AU101" s="24" t="s">
        <v>24</v>
      </c>
      <c r="AY101" s="24" t="s">
        <v>162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24</v>
      </c>
      <c r="BK101" s="203">
        <f>ROUND(I101*H101,2)</f>
        <v>0</v>
      </c>
      <c r="BL101" s="24" t="s">
        <v>185</v>
      </c>
      <c r="BM101" s="24" t="s">
        <v>185</v>
      </c>
    </row>
    <row r="102" s="1" customFormat="1" ht="16.5" customHeight="1">
      <c r="B102" s="47"/>
      <c r="C102" s="204" t="s">
        <v>186</v>
      </c>
      <c r="D102" s="204" t="s">
        <v>261</v>
      </c>
      <c r="E102" s="205" t="s">
        <v>1825</v>
      </c>
      <c r="F102" s="206" t="s">
        <v>2118</v>
      </c>
      <c r="G102" s="207" t="s">
        <v>207</v>
      </c>
      <c r="H102" s="208">
        <v>67</v>
      </c>
      <c r="I102" s="209"/>
      <c r="J102" s="210">
        <f>ROUND(I102*H102,2)</f>
        <v>0</v>
      </c>
      <c r="K102" s="206" t="s">
        <v>2110</v>
      </c>
      <c r="L102" s="211"/>
      <c r="M102" s="212" t="s">
        <v>37</v>
      </c>
      <c r="N102" s="213" t="s">
        <v>53</v>
      </c>
      <c r="O102" s="48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214</v>
      </c>
      <c r="AT102" s="24" t="s">
        <v>261</v>
      </c>
      <c r="AU102" s="24" t="s">
        <v>24</v>
      </c>
      <c r="AY102" s="24" t="s">
        <v>162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24</v>
      </c>
      <c r="BK102" s="203">
        <f>ROUND(I102*H102,2)</f>
        <v>0</v>
      </c>
      <c r="BL102" s="24" t="s">
        <v>185</v>
      </c>
      <c r="BM102" s="24" t="s">
        <v>189</v>
      </c>
    </row>
    <row r="103" s="1" customFormat="1" ht="16.5" customHeight="1">
      <c r="B103" s="47"/>
      <c r="C103" s="204" t="s">
        <v>29</v>
      </c>
      <c r="D103" s="204" t="s">
        <v>261</v>
      </c>
      <c r="E103" s="205" t="s">
        <v>2119</v>
      </c>
      <c r="F103" s="206" t="s">
        <v>2120</v>
      </c>
      <c r="G103" s="207" t="s">
        <v>207</v>
      </c>
      <c r="H103" s="208">
        <v>67</v>
      </c>
      <c r="I103" s="209"/>
      <c r="J103" s="210">
        <f>ROUND(I103*H103,2)</f>
        <v>0</v>
      </c>
      <c r="K103" s="206" t="s">
        <v>2110</v>
      </c>
      <c r="L103" s="211"/>
      <c r="M103" s="212" t="s">
        <v>37</v>
      </c>
      <c r="N103" s="213" t="s">
        <v>53</v>
      </c>
      <c r="O103" s="48"/>
      <c r="P103" s="201">
        <f>O103*H103</f>
        <v>0</v>
      </c>
      <c r="Q103" s="201">
        <v>0</v>
      </c>
      <c r="R103" s="201">
        <f>Q103*H103</f>
        <v>0</v>
      </c>
      <c r="S103" s="201">
        <v>0</v>
      </c>
      <c r="T103" s="202">
        <f>S103*H103</f>
        <v>0</v>
      </c>
      <c r="AR103" s="24" t="s">
        <v>214</v>
      </c>
      <c r="AT103" s="24" t="s">
        <v>261</v>
      </c>
      <c r="AU103" s="24" t="s">
        <v>24</v>
      </c>
      <c r="AY103" s="24" t="s">
        <v>162</v>
      </c>
      <c r="BE103" s="203">
        <f>IF(N103="základní",J103,0)</f>
        <v>0</v>
      </c>
      <c r="BF103" s="203">
        <f>IF(N103="snížená",J103,0)</f>
        <v>0</v>
      </c>
      <c r="BG103" s="203">
        <f>IF(N103="zákl. přenesená",J103,0)</f>
        <v>0</v>
      </c>
      <c r="BH103" s="203">
        <f>IF(N103="sníž. přenesená",J103,0)</f>
        <v>0</v>
      </c>
      <c r="BI103" s="203">
        <f>IF(N103="nulová",J103,0)</f>
        <v>0</v>
      </c>
      <c r="BJ103" s="24" t="s">
        <v>24</v>
      </c>
      <c r="BK103" s="203">
        <f>ROUND(I103*H103,2)</f>
        <v>0</v>
      </c>
      <c r="BL103" s="24" t="s">
        <v>185</v>
      </c>
      <c r="BM103" s="24" t="s">
        <v>192</v>
      </c>
    </row>
    <row r="104" s="1" customFormat="1" ht="16.5" customHeight="1">
      <c r="B104" s="47"/>
      <c r="C104" s="204" t="s">
        <v>193</v>
      </c>
      <c r="D104" s="204" t="s">
        <v>261</v>
      </c>
      <c r="E104" s="205" t="s">
        <v>1833</v>
      </c>
      <c r="F104" s="206" t="s">
        <v>2121</v>
      </c>
      <c r="G104" s="207" t="s">
        <v>344</v>
      </c>
      <c r="H104" s="208">
        <v>620</v>
      </c>
      <c r="I104" s="209"/>
      <c r="J104" s="210">
        <f>ROUND(I104*H104,2)</f>
        <v>0</v>
      </c>
      <c r="K104" s="206" t="s">
        <v>2110</v>
      </c>
      <c r="L104" s="211"/>
      <c r="M104" s="212" t="s">
        <v>37</v>
      </c>
      <c r="N104" s="213" t="s">
        <v>53</v>
      </c>
      <c r="O104" s="48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214</v>
      </c>
      <c r="AT104" s="24" t="s">
        <v>261</v>
      </c>
      <c r="AU104" s="24" t="s">
        <v>24</v>
      </c>
      <c r="AY104" s="24" t="s">
        <v>162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24</v>
      </c>
      <c r="BK104" s="203">
        <f>ROUND(I104*H104,2)</f>
        <v>0</v>
      </c>
      <c r="BL104" s="24" t="s">
        <v>185</v>
      </c>
      <c r="BM104" s="24" t="s">
        <v>197</v>
      </c>
    </row>
    <row r="105" s="1" customFormat="1" ht="16.5" customHeight="1">
      <c r="B105" s="47"/>
      <c r="C105" s="204" t="s">
        <v>178</v>
      </c>
      <c r="D105" s="204" t="s">
        <v>261</v>
      </c>
      <c r="E105" s="205" t="s">
        <v>2122</v>
      </c>
      <c r="F105" s="206" t="s">
        <v>2123</v>
      </c>
      <c r="G105" s="207" t="s">
        <v>344</v>
      </c>
      <c r="H105" s="208">
        <v>3</v>
      </c>
      <c r="I105" s="209"/>
      <c r="J105" s="210">
        <f>ROUND(I105*H105,2)</f>
        <v>0</v>
      </c>
      <c r="K105" s="206" t="s">
        <v>2110</v>
      </c>
      <c r="L105" s="211"/>
      <c r="M105" s="212" t="s">
        <v>37</v>
      </c>
      <c r="N105" s="213" t="s">
        <v>53</v>
      </c>
      <c r="O105" s="48"/>
      <c r="P105" s="201">
        <f>O105*H105</f>
        <v>0</v>
      </c>
      <c r="Q105" s="201">
        <v>0</v>
      </c>
      <c r="R105" s="201">
        <f>Q105*H105</f>
        <v>0</v>
      </c>
      <c r="S105" s="201">
        <v>0</v>
      </c>
      <c r="T105" s="202">
        <f>S105*H105</f>
        <v>0</v>
      </c>
      <c r="AR105" s="24" t="s">
        <v>214</v>
      </c>
      <c r="AT105" s="24" t="s">
        <v>261</v>
      </c>
      <c r="AU105" s="24" t="s">
        <v>24</v>
      </c>
      <c r="AY105" s="24" t="s">
        <v>162</v>
      </c>
      <c r="BE105" s="203">
        <f>IF(N105="základní",J105,0)</f>
        <v>0</v>
      </c>
      <c r="BF105" s="203">
        <f>IF(N105="snížená",J105,0)</f>
        <v>0</v>
      </c>
      <c r="BG105" s="203">
        <f>IF(N105="zákl. přenesená",J105,0)</f>
        <v>0</v>
      </c>
      <c r="BH105" s="203">
        <f>IF(N105="sníž. přenesená",J105,0)</f>
        <v>0</v>
      </c>
      <c r="BI105" s="203">
        <f>IF(N105="nulová",J105,0)</f>
        <v>0</v>
      </c>
      <c r="BJ105" s="24" t="s">
        <v>24</v>
      </c>
      <c r="BK105" s="203">
        <f>ROUND(I105*H105,2)</f>
        <v>0</v>
      </c>
      <c r="BL105" s="24" t="s">
        <v>185</v>
      </c>
      <c r="BM105" s="24" t="s">
        <v>200</v>
      </c>
    </row>
    <row r="106" s="1" customFormat="1" ht="16.5" customHeight="1">
      <c r="B106" s="47"/>
      <c r="C106" s="204" t="s">
        <v>201</v>
      </c>
      <c r="D106" s="204" t="s">
        <v>261</v>
      </c>
      <c r="E106" s="205" t="s">
        <v>1835</v>
      </c>
      <c r="F106" s="206" t="s">
        <v>1836</v>
      </c>
      <c r="G106" s="207" t="s">
        <v>344</v>
      </c>
      <c r="H106" s="208">
        <v>1</v>
      </c>
      <c r="I106" s="209"/>
      <c r="J106" s="210">
        <f>ROUND(I106*H106,2)</f>
        <v>0</v>
      </c>
      <c r="K106" s="206" t="s">
        <v>2110</v>
      </c>
      <c r="L106" s="211"/>
      <c r="M106" s="212" t="s">
        <v>37</v>
      </c>
      <c r="N106" s="213" t="s">
        <v>53</v>
      </c>
      <c r="O106" s="48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214</v>
      </c>
      <c r="AT106" s="24" t="s">
        <v>261</v>
      </c>
      <c r="AU106" s="24" t="s">
        <v>24</v>
      </c>
      <c r="AY106" s="24" t="s">
        <v>162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24</v>
      </c>
      <c r="BK106" s="203">
        <f>ROUND(I106*H106,2)</f>
        <v>0</v>
      </c>
      <c r="BL106" s="24" t="s">
        <v>185</v>
      </c>
      <c r="BM106" s="24" t="s">
        <v>204</v>
      </c>
    </row>
    <row r="107" s="1" customFormat="1" ht="16.5" customHeight="1">
      <c r="B107" s="47"/>
      <c r="C107" s="204" t="s">
        <v>182</v>
      </c>
      <c r="D107" s="204" t="s">
        <v>261</v>
      </c>
      <c r="E107" s="205" t="s">
        <v>1837</v>
      </c>
      <c r="F107" s="206" t="s">
        <v>2124</v>
      </c>
      <c r="G107" s="207" t="s">
        <v>344</v>
      </c>
      <c r="H107" s="208">
        <v>2</v>
      </c>
      <c r="I107" s="209"/>
      <c r="J107" s="210">
        <f>ROUND(I107*H107,2)</f>
        <v>0</v>
      </c>
      <c r="K107" s="206" t="s">
        <v>2110</v>
      </c>
      <c r="L107" s="211"/>
      <c r="M107" s="212" t="s">
        <v>37</v>
      </c>
      <c r="N107" s="213" t="s">
        <v>53</v>
      </c>
      <c r="O107" s="48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214</v>
      </c>
      <c r="AT107" s="24" t="s">
        <v>261</v>
      </c>
      <c r="AU107" s="24" t="s">
        <v>24</v>
      </c>
      <c r="AY107" s="24" t="s">
        <v>162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24</v>
      </c>
      <c r="BK107" s="203">
        <f>ROUND(I107*H107,2)</f>
        <v>0</v>
      </c>
      <c r="BL107" s="24" t="s">
        <v>185</v>
      </c>
      <c r="BM107" s="24" t="s">
        <v>208</v>
      </c>
    </row>
    <row r="108" s="1" customFormat="1" ht="16.5" customHeight="1">
      <c r="B108" s="47"/>
      <c r="C108" s="192" t="s">
        <v>10</v>
      </c>
      <c r="D108" s="192" t="s">
        <v>156</v>
      </c>
      <c r="E108" s="193" t="s">
        <v>1451</v>
      </c>
      <c r="F108" s="194" t="s">
        <v>1840</v>
      </c>
      <c r="G108" s="195" t="s">
        <v>196</v>
      </c>
      <c r="H108" s="196">
        <v>0.025000000000000001</v>
      </c>
      <c r="I108" s="197"/>
      <c r="J108" s="198">
        <f>ROUND(I108*H108,2)</f>
        <v>0</v>
      </c>
      <c r="K108" s="194" t="s">
        <v>2110</v>
      </c>
      <c r="L108" s="73"/>
      <c r="M108" s="199" t="s">
        <v>37</v>
      </c>
      <c r="N108" s="200" t="s">
        <v>53</v>
      </c>
      <c r="O108" s="48"/>
      <c r="P108" s="201">
        <f>O108*H108</f>
        <v>0</v>
      </c>
      <c r="Q108" s="201">
        <v>0</v>
      </c>
      <c r="R108" s="201">
        <f>Q108*H108</f>
        <v>0</v>
      </c>
      <c r="S108" s="201">
        <v>0</v>
      </c>
      <c r="T108" s="202">
        <f>S108*H108</f>
        <v>0</v>
      </c>
      <c r="AR108" s="24" t="s">
        <v>185</v>
      </c>
      <c r="AT108" s="24" t="s">
        <v>156</v>
      </c>
      <c r="AU108" s="24" t="s">
        <v>24</v>
      </c>
      <c r="AY108" s="24" t="s">
        <v>162</v>
      </c>
      <c r="BE108" s="203">
        <f>IF(N108="základní",J108,0)</f>
        <v>0</v>
      </c>
      <c r="BF108" s="203">
        <f>IF(N108="snížená",J108,0)</f>
        <v>0</v>
      </c>
      <c r="BG108" s="203">
        <f>IF(N108="zákl. přenesená",J108,0)</f>
        <v>0</v>
      </c>
      <c r="BH108" s="203">
        <f>IF(N108="sníž. přenesená",J108,0)</f>
        <v>0</v>
      </c>
      <c r="BI108" s="203">
        <f>IF(N108="nulová",J108,0)</f>
        <v>0</v>
      </c>
      <c r="BJ108" s="24" t="s">
        <v>24</v>
      </c>
      <c r="BK108" s="203">
        <f>ROUND(I108*H108,2)</f>
        <v>0</v>
      </c>
      <c r="BL108" s="24" t="s">
        <v>185</v>
      </c>
      <c r="BM108" s="24" t="s">
        <v>211</v>
      </c>
    </row>
    <row r="109" s="10" customFormat="1" ht="37.44" customHeight="1">
      <c r="B109" s="232"/>
      <c r="C109" s="233"/>
      <c r="D109" s="234" t="s">
        <v>81</v>
      </c>
      <c r="E109" s="235" t="s">
        <v>1841</v>
      </c>
      <c r="F109" s="235" t="s">
        <v>1842</v>
      </c>
      <c r="G109" s="233"/>
      <c r="H109" s="233"/>
      <c r="I109" s="236"/>
      <c r="J109" s="237">
        <f>BK109</f>
        <v>0</v>
      </c>
      <c r="K109" s="233"/>
      <c r="L109" s="238"/>
      <c r="M109" s="239"/>
      <c r="N109" s="240"/>
      <c r="O109" s="240"/>
      <c r="P109" s="241">
        <f>SUM(P110:P129)</f>
        <v>0</v>
      </c>
      <c r="Q109" s="240"/>
      <c r="R109" s="241">
        <f>SUM(R110:R129)</f>
        <v>0</v>
      </c>
      <c r="S109" s="240"/>
      <c r="T109" s="242">
        <f>SUM(T110:T129)</f>
        <v>0</v>
      </c>
      <c r="AR109" s="243" t="s">
        <v>91</v>
      </c>
      <c r="AT109" s="244" t="s">
        <v>81</v>
      </c>
      <c r="AU109" s="244" t="s">
        <v>82</v>
      </c>
      <c r="AY109" s="243" t="s">
        <v>162</v>
      </c>
      <c r="BK109" s="245">
        <f>SUM(BK110:BK129)</f>
        <v>0</v>
      </c>
    </row>
    <row r="110" s="1" customFormat="1" ht="16.5" customHeight="1">
      <c r="B110" s="47"/>
      <c r="C110" s="192" t="s">
        <v>185</v>
      </c>
      <c r="D110" s="192" t="s">
        <v>156</v>
      </c>
      <c r="E110" s="193" t="s">
        <v>2125</v>
      </c>
      <c r="F110" s="194" t="s">
        <v>1844</v>
      </c>
      <c r="G110" s="195" t="s">
        <v>207</v>
      </c>
      <c r="H110" s="196">
        <v>6</v>
      </c>
      <c r="I110" s="197"/>
      <c r="J110" s="198">
        <f>ROUND(I110*H110,2)</f>
        <v>0</v>
      </c>
      <c r="K110" s="194" t="s">
        <v>2110</v>
      </c>
      <c r="L110" s="73"/>
      <c r="M110" s="199" t="s">
        <v>37</v>
      </c>
      <c r="N110" s="200" t="s">
        <v>53</v>
      </c>
      <c r="O110" s="48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185</v>
      </c>
      <c r="AT110" s="24" t="s">
        <v>156</v>
      </c>
      <c r="AU110" s="24" t="s">
        <v>24</v>
      </c>
      <c r="AY110" s="24" t="s">
        <v>162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24</v>
      </c>
      <c r="BK110" s="203">
        <f>ROUND(I110*H110,2)</f>
        <v>0</v>
      </c>
      <c r="BL110" s="24" t="s">
        <v>185</v>
      </c>
      <c r="BM110" s="24" t="s">
        <v>214</v>
      </c>
    </row>
    <row r="111" s="1" customFormat="1" ht="16.5" customHeight="1">
      <c r="B111" s="47"/>
      <c r="C111" s="192" t="s">
        <v>215</v>
      </c>
      <c r="D111" s="192" t="s">
        <v>156</v>
      </c>
      <c r="E111" s="193" t="s">
        <v>2126</v>
      </c>
      <c r="F111" s="194" t="s">
        <v>1846</v>
      </c>
      <c r="G111" s="195" t="s">
        <v>207</v>
      </c>
      <c r="H111" s="196">
        <v>1</v>
      </c>
      <c r="I111" s="197"/>
      <c r="J111" s="198">
        <f>ROUND(I111*H111,2)</f>
        <v>0</v>
      </c>
      <c r="K111" s="194" t="s">
        <v>2110</v>
      </c>
      <c r="L111" s="73"/>
      <c r="M111" s="199" t="s">
        <v>37</v>
      </c>
      <c r="N111" s="200" t="s">
        <v>53</v>
      </c>
      <c r="O111" s="48"/>
      <c r="P111" s="201">
        <f>O111*H111</f>
        <v>0</v>
      </c>
      <c r="Q111" s="201">
        <v>0</v>
      </c>
      <c r="R111" s="201">
        <f>Q111*H111</f>
        <v>0</v>
      </c>
      <c r="S111" s="201">
        <v>0</v>
      </c>
      <c r="T111" s="202">
        <f>S111*H111</f>
        <v>0</v>
      </c>
      <c r="AR111" s="24" t="s">
        <v>185</v>
      </c>
      <c r="AT111" s="24" t="s">
        <v>156</v>
      </c>
      <c r="AU111" s="24" t="s">
        <v>24</v>
      </c>
      <c r="AY111" s="24" t="s">
        <v>162</v>
      </c>
      <c r="BE111" s="203">
        <f>IF(N111="základní",J111,0)</f>
        <v>0</v>
      </c>
      <c r="BF111" s="203">
        <f>IF(N111="snížená",J111,0)</f>
        <v>0</v>
      </c>
      <c r="BG111" s="203">
        <f>IF(N111="zákl. přenesená",J111,0)</f>
        <v>0</v>
      </c>
      <c r="BH111" s="203">
        <f>IF(N111="sníž. přenesená",J111,0)</f>
        <v>0</v>
      </c>
      <c r="BI111" s="203">
        <f>IF(N111="nulová",J111,0)</f>
        <v>0</v>
      </c>
      <c r="BJ111" s="24" t="s">
        <v>24</v>
      </c>
      <c r="BK111" s="203">
        <f>ROUND(I111*H111,2)</f>
        <v>0</v>
      </c>
      <c r="BL111" s="24" t="s">
        <v>185</v>
      </c>
      <c r="BM111" s="24" t="s">
        <v>218</v>
      </c>
    </row>
    <row r="112" s="1" customFormat="1" ht="16.5" customHeight="1">
      <c r="B112" s="47"/>
      <c r="C112" s="192" t="s">
        <v>189</v>
      </c>
      <c r="D112" s="192" t="s">
        <v>156</v>
      </c>
      <c r="E112" s="193" t="s">
        <v>2127</v>
      </c>
      <c r="F112" s="194" t="s">
        <v>1848</v>
      </c>
      <c r="G112" s="195" t="s">
        <v>207</v>
      </c>
      <c r="H112" s="196">
        <v>1.5</v>
      </c>
      <c r="I112" s="197"/>
      <c r="J112" s="198">
        <f>ROUND(I112*H112,2)</f>
        <v>0</v>
      </c>
      <c r="K112" s="194" t="s">
        <v>2110</v>
      </c>
      <c r="L112" s="73"/>
      <c r="M112" s="199" t="s">
        <v>37</v>
      </c>
      <c r="N112" s="200" t="s">
        <v>53</v>
      </c>
      <c r="O112" s="48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185</v>
      </c>
      <c r="AT112" s="24" t="s">
        <v>156</v>
      </c>
      <c r="AU112" s="24" t="s">
        <v>24</v>
      </c>
      <c r="AY112" s="24" t="s">
        <v>162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24</v>
      </c>
      <c r="BK112" s="203">
        <f>ROUND(I112*H112,2)</f>
        <v>0</v>
      </c>
      <c r="BL112" s="24" t="s">
        <v>185</v>
      </c>
      <c r="BM112" s="24" t="s">
        <v>221</v>
      </c>
    </row>
    <row r="113" s="1" customFormat="1" ht="16.5" customHeight="1">
      <c r="B113" s="47"/>
      <c r="C113" s="192" t="s">
        <v>222</v>
      </c>
      <c r="D113" s="192" t="s">
        <v>156</v>
      </c>
      <c r="E113" s="193" t="s">
        <v>2128</v>
      </c>
      <c r="F113" s="194" t="s">
        <v>1850</v>
      </c>
      <c r="G113" s="195" t="s">
        <v>207</v>
      </c>
      <c r="H113" s="196">
        <v>4</v>
      </c>
      <c r="I113" s="197"/>
      <c r="J113" s="198">
        <f>ROUND(I113*H113,2)</f>
        <v>0</v>
      </c>
      <c r="K113" s="194" t="s">
        <v>2110</v>
      </c>
      <c r="L113" s="73"/>
      <c r="M113" s="199" t="s">
        <v>37</v>
      </c>
      <c r="N113" s="200" t="s">
        <v>53</v>
      </c>
      <c r="O113" s="48"/>
      <c r="P113" s="201">
        <f>O113*H113</f>
        <v>0</v>
      </c>
      <c r="Q113" s="201">
        <v>0</v>
      </c>
      <c r="R113" s="201">
        <f>Q113*H113</f>
        <v>0</v>
      </c>
      <c r="S113" s="201">
        <v>0</v>
      </c>
      <c r="T113" s="202">
        <f>S113*H113</f>
        <v>0</v>
      </c>
      <c r="AR113" s="24" t="s">
        <v>185</v>
      </c>
      <c r="AT113" s="24" t="s">
        <v>156</v>
      </c>
      <c r="AU113" s="24" t="s">
        <v>24</v>
      </c>
      <c r="AY113" s="24" t="s">
        <v>162</v>
      </c>
      <c r="BE113" s="203">
        <f>IF(N113="základní",J113,0)</f>
        <v>0</v>
      </c>
      <c r="BF113" s="203">
        <f>IF(N113="snížená",J113,0)</f>
        <v>0</v>
      </c>
      <c r="BG113" s="203">
        <f>IF(N113="zákl. přenesená",J113,0)</f>
        <v>0</v>
      </c>
      <c r="BH113" s="203">
        <f>IF(N113="sníž. přenesená",J113,0)</f>
        <v>0</v>
      </c>
      <c r="BI113" s="203">
        <f>IF(N113="nulová",J113,0)</f>
        <v>0</v>
      </c>
      <c r="BJ113" s="24" t="s">
        <v>24</v>
      </c>
      <c r="BK113" s="203">
        <f>ROUND(I113*H113,2)</f>
        <v>0</v>
      </c>
      <c r="BL113" s="24" t="s">
        <v>185</v>
      </c>
      <c r="BM113" s="24" t="s">
        <v>225</v>
      </c>
    </row>
    <row r="114" s="1" customFormat="1" ht="16.5" customHeight="1">
      <c r="B114" s="47"/>
      <c r="C114" s="192" t="s">
        <v>192</v>
      </c>
      <c r="D114" s="192" t="s">
        <v>156</v>
      </c>
      <c r="E114" s="193" t="s">
        <v>2129</v>
      </c>
      <c r="F114" s="194" t="s">
        <v>1852</v>
      </c>
      <c r="G114" s="195" t="s">
        <v>207</v>
      </c>
      <c r="H114" s="196">
        <v>12</v>
      </c>
      <c r="I114" s="197"/>
      <c r="J114" s="198">
        <f>ROUND(I114*H114,2)</f>
        <v>0</v>
      </c>
      <c r="K114" s="194" t="s">
        <v>2110</v>
      </c>
      <c r="L114" s="73"/>
      <c r="M114" s="199" t="s">
        <v>37</v>
      </c>
      <c r="N114" s="200" t="s">
        <v>53</v>
      </c>
      <c r="O114" s="48"/>
      <c r="P114" s="201">
        <f>O114*H114</f>
        <v>0</v>
      </c>
      <c r="Q114" s="201">
        <v>0</v>
      </c>
      <c r="R114" s="201">
        <f>Q114*H114</f>
        <v>0</v>
      </c>
      <c r="S114" s="201">
        <v>0</v>
      </c>
      <c r="T114" s="202">
        <f>S114*H114</f>
        <v>0</v>
      </c>
      <c r="AR114" s="24" t="s">
        <v>185</v>
      </c>
      <c r="AT114" s="24" t="s">
        <v>156</v>
      </c>
      <c r="AU114" s="24" t="s">
        <v>24</v>
      </c>
      <c r="AY114" s="24" t="s">
        <v>162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24</v>
      </c>
      <c r="BK114" s="203">
        <f>ROUND(I114*H114,2)</f>
        <v>0</v>
      </c>
      <c r="BL114" s="24" t="s">
        <v>185</v>
      </c>
      <c r="BM114" s="24" t="s">
        <v>228</v>
      </c>
    </row>
    <row r="115" s="1" customFormat="1" ht="16.5" customHeight="1">
      <c r="B115" s="47"/>
      <c r="C115" s="192" t="s">
        <v>9</v>
      </c>
      <c r="D115" s="192" t="s">
        <v>156</v>
      </c>
      <c r="E115" s="193" t="s">
        <v>2130</v>
      </c>
      <c r="F115" s="194" t="s">
        <v>2131</v>
      </c>
      <c r="G115" s="195" t="s">
        <v>207</v>
      </c>
      <c r="H115" s="196">
        <v>3</v>
      </c>
      <c r="I115" s="197"/>
      <c r="J115" s="198">
        <f>ROUND(I115*H115,2)</f>
        <v>0</v>
      </c>
      <c r="K115" s="194" t="s">
        <v>2110</v>
      </c>
      <c r="L115" s="73"/>
      <c r="M115" s="199" t="s">
        <v>37</v>
      </c>
      <c r="N115" s="200" t="s">
        <v>53</v>
      </c>
      <c r="O115" s="48"/>
      <c r="P115" s="201">
        <f>O115*H115</f>
        <v>0</v>
      </c>
      <c r="Q115" s="201">
        <v>0</v>
      </c>
      <c r="R115" s="201">
        <f>Q115*H115</f>
        <v>0</v>
      </c>
      <c r="S115" s="201">
        <v>0</v>
      </c>
      <c r="T115" s="202">
        <f>S115*H115</f>
        <v>0</v>
      </c>
      <c r="AR115" s="24" t="s">
        <v>185</v>
      </c>
      <c r="AT115" s="24" t="s">
        <v>156</v>
      </c>
      <c r="AU115" s="24" t="s">
        <v>24</v>
      </c>
      <c r="AY115" s="24" t="s">
        <v>162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24</v>
      </c>
      <c r="BK115" s="203">
        <f>ROUND(I115*H115,2)</f>
        <v>0</v>
      </c>
      <c r="BL115" s="24" t="s">
        <v>185</v>
      </c>
      <c r="BM115" s="24" t="s">
        <v>231</v>
      </c>
    </row>
    <row r="116" s="1" customFormat="1" ht="16.5" customHeight="1">
      <c r="B116" s="47"/>
      <c r="C116" s="192" t="s">
        <v>197</v>
      </c>
      <c r="D116" s="192" t="s">
        <v>156</v>
      </c>
      <c r="E116" s="193" t="s">
        <v>2132</v>
      </c>
      <c r="F116" s="194" t="s">
        <v>1854</v>
      </c>
      <c r="G116" s="195" t="s">
        <v>207</v>
      </c>
      <c r="H116" s="196">
        <v>12</v>
      </c>
      <c r="I116" s="197"/>
      <c r="J116" s="198">
        <f>ROUND(I116*H116,2)</f>
        <v>0</v>
      </c>
      <c r="K116" s="194" t="s">
        <v>2110</v>
      </c>
      <c r="L116" s="73"/>
      <c r="M116" s="199" t="s">
        <v>37</v>
      </c>
      <c r="N116" s="200" t="s">
        <v>53</v>
      </c>
      <c r="O116" s="48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185</v>
      </c>
      <c r="AT116" s="24" t="s">
        <v>156</v>
      </c>
      <c r="AU116" s="24" t="s">
        <v>24</v>
      </c>
      <c r="AY116" s="24" t="s">
        <v>162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24</v>
      </c>
      <c r="BK116" s="203">
        <f>ROUND(I116*H116,2)</f>
        <v>0</v>
      </c>
      <c r="BL116" s="24" t="s">
        <v>185</v>
      </c>
      <c r="BM116" s="24" t="s">
        <v>234</v>
      </c>
    </row>
    <row r="117" s="1" customFormat="1" ht="16.5" customHeight="1">
      <c r="B117" s="47"/>
      <c r="C117" s="192" t="s">
        <v>235</v>
      </c>
      <c r="D117" s="192" t="s">
        <v>156</v>
      </c>
      <c r="E117" s="193" t="s">
        <v>2133</v>
      </c>
      <c r="F117" s="194" t="s">
        <v>1856</v>
      </c>
      <c r="G117" s="195" t="s">
        <v>207</v>
      </c>
      <c r="H117" s="196">
        <v>11</v>
      </c>
      <c r="I117" s="197"/>
      <c r="J117" s="198">
        <f>ROUND(I117*H117,2)</f>
        <v>0</v>
      </c>
      <c r="K117" s="194" t="s">
        <v>2110</v>
      </c>
      <c r="L117" s="73"/>
      <c r="M117" s="199" t="s">
        <v>37</v>
      </c>
      <c r="N117" s="200" t="s">
        <v>53</v>
      </c>
      <c r="O117" s="48"/>
      <c r="P117" s="201">
        <f>O117*H117</f>
        <v>0</v>
      </c>
      <c r="Q117" s="201">
        <v>0</v>
      </c>
      <c r="R117" s="201">
        <f>Q117*H117</f>
        <v>0</v>
      </c>
      <c r="S117" s="201">
        <v>0</v>
      </c>
      <c r="T117" s="202">
        <f>S117*H117</f>
        <v>0</v>
      </c>
      <c r="AR117" s="24" t="s">
        <v>185</v>
      </c>
      <c r="AT117" s="24" t="s">
        <v>156</v>
      </c>
      <c r="AU117" s="24" t="s">
        <v>24</v>
      </c>
      <c r="AY117" s="24" t="s">
        <v>162</v>
      </c>
      <c r="BE117" s="203">
        <f>IF(N117="základní",J117,0)</f>
        <v>0</v>
      </c>
      <c r="BF117" s="203">
        <f>IF(N117="snížená",J117,0)</f>
        <v>0</v>
      </c>
      <c r="BG117" s="203">
        <f>IF(N117="zákl. přenesená",J117,0)</f>
        <v>0</v>
      </c>
      <c r="BH117" s="203">
        <f>IF(N117="sníž. přenesená",J117,0)</f>
        <v>0</v>
      </c>
      <c r="BI117" s="203">
        <f>IF(N117="nulová",J117,0)</f>
        <v>0</v>
      </c>
      <c r="BJ117" s="24" t="s">
        <v>24</v>
      </c>
      <c r="BK117" s="203">
        <f>ROUND(I117*H117,2)</f>
        <v>0</v>
      </c>
      <c r="BL117" s="24" t="s">
        <v>185</v>
      </c>
      <c r="BM117" s="24" t="s">
        <v>238</v>
      </c>
    </row>
    <row r="118" s="1" customFormat="1" ht="16.5" customHeight="1">
      <c r="B118" s="47"/>
      <c r="C118" s="192" t="s">
        <v>200</v>
      </c>
      <c r="D118" s="192" t="s">
        <v>156</v>
      </c>
      <c r="E118" s="193" t="s">
        <v>2134</v>
      </c>
      <c r="F118" s="194" t="s">
        <v>1858</v>
      </c>
      <c r="G118" s="195" t="s">
        <v>207</v>
      </c>
      <c r="H118" s="196">
        <v>25</v>
      </c>
      <c r="I118" s="197"/>
      <c r="J118" s="198">
        <f>ROUND(I118*H118,2)</f>
        <v>0</v>
      </c>
      <c r="K118" s="194" t="s">
        <v>2110</v>
      </c>
      <c r="L118" s="73"/>
      <c r="M118" s="199" t="s">
        <v>37</v>
      </c>
      <c r="N118" s="200" t="s">
        <v>53</v>
      </c>
      <c r="O118" s="48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185</v>
      </c>
      <c r="AT118" s="24" t="s">
        <v>156</v>
      </c>
      <c r="AU118" s="24" t="s">
        <v>24</v>
      </c>
      <c r="AY118" s="24" t="s">
        <v>162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24</v>
      </c>
      <c r="BK118" s="203">
        <f>ROUND(I118*H118,2)</f>
        <v>0</v>
      </c>
      <c r="BL118" s="24" t="s">
        <v>185</v>
      </c>
      <c r="BM118" s="24" t="s">
        <v>241</v>
      </c>
    </row>
    <row r="119" s="1" customFormat="1" ht="16.5" customHeight="1">
      <c r="B119" s="47"/>
      <c r="C119" s="192" t="s">
        <v>242</v>
      </c>
      <c r="D119" s="192" t="s">
        <v>156</v>
      </c>
      <c r="E119" s="193" t="s">
        <v>2135</v>
      </c>
      <c r="F119" s="194" t="s">
        <v>1860</v>
      </c>
      <c r="G119" s="195" t="s">
        <v>344</v>
      </c>
      <c r="H119" s="196">
        <v>5</v>
      </c>
      <c r="I119" s="197"/>
      <c r="J119" s="198">
        <f>ROUND(I119*H119,2)</f>
        <v>0</v>
      </c>
      <c r="K119" s="194" t="s">
        <v>2110</v>
      </c>
      <c r="L119" s="73"/>
      <c r="M119" s="199" t="s">
        <v>37</v>
      </c>
      <c r="N119" s="200" t="s">
        <v>53</v>
      </c>
      <c r="O119" s="48"/>
      <c r="P119" s="201">
        <f>O119*H119</f>
        <v>0</v>
      </c>
      <c r="Q119" s="201">
        <v>0</v>
      </c>
      <c r="R119" s="201">
        <f>Q119*H119</f>
        <v>0</v>
      </c>
      <c r="S119" s="201">
        <v>0</v>
      </c>
      <c r="T119" s="202">
        <f>S119*H119</f>
        <v>0</v>
      </c>
      <c r="AR119" s="24" t="s">
        <v>185</v>
      </c>
      <c r="AT119" s="24" t="s">
        <v>156</v>
      </c>
      <c r="AU119" s="24" t="s">
        <v>24</v>
      </c>
      <c r="AY119" s="24" t="s">
        <v>162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24</v>
      </c>
      <c r="BK119" s="203">
        <f>ROUND(I119*H119,2)</f>
        <v>0</v>
      </c>
      <c r="BL119" s="24" t="s">
        <v>185</v>
      </c>
      <c r="BM119" s="24" t="s">
        <v>243</v>
      </c>
    </row>
    <row r="120" s="1" customFormat="1" ht="16.5" customHeight="1">
      <c r="B120" s="47"/>
      <c r="C120" s="192" t="s">
        <v>204</v>
      </c>
      <c r="D120" s="192" t="s">
        <v>156</v>
      </c>
      <c r="E120" s="193" t="s">
        <v>2136</v>
      </c>
      <c r="F120" s="194" t="s">
        <v>2137</v>
      </c>
      <c r="G120" s="195" t="s">
        <v>344</v>
      </c>
      <c r="H120" s="196">
        <v>2</v>
      </c>
      <c r="I120" s="197"/>
      <c r="J120" s="198">
        <f>ROUND(I120*H120,2)</f>
        <v>0</v>
      </c>
      <c r="K120" s="194" t="s">
        <v>2110</v>
      </c>
      <c r="L120" s="73"/>
      <c r="M120" s="199" t="s">
        <v>37</v>
      </c>
      <c r="N120" s="200" t="s">
        <v>53</v>
      </c>
      <c r="O120" s="48"/>
      <c r="P120" s="201">
        <f>O120*H120</f>
        <v>0</v>
      </c>
      <c r="Q120" s="201">
        <v>0</v>
      </c>
      <c r="R120" s="201">
        <f>Q120*H120</f>
        <v>0</v>
      </c>
      <c r="S120" s="201">
        <v>0</v>
      </c>
      <c r="T120" s="202">
        <f>S120*H120</f>
        <v>0</v>
      </c>
      <c r="AR120" s="24" t="s">
        <v>185</v>
      </c>
      <c r="AT120" s="24" t="s">
        <v>156</v>
      </c>
      <c r="AU120" s="24" t="s">
        <v>24</v>
      </c>
      <c r="AY120" s="24" t="s">
        <v>162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24</v>
      </c>
      <c r="BK120" s="203">
        <f>ROUND(I120*H120,2)</f>
        <v>0</v>
      </c>
      <c r="BL120" s="24" t="s">
        <v>185</v>
      </c>
      <c r="BM120" s="24" t="s">
        <v>244</v>
      </c>
    </row>
    <row r="121" s="1" customFormat="1" ht="16.5" customHeight="1">
      <c r="B121" s="47"/>
      <c r="C121" s="192" t="s">
        <v>245</v>
      </c>
      <c r="D121" s="192" t="s">
        <v>156</v>
      </c>
      <c r="E121" s="193" t="s">
        <v>2138</v>
      </c>
      <c r="F121" s="194" t="s">
        <v>1862</v>
      </c>
      <c r="G121" s="195" t="s">
        <v>344</v>
      </c>
      <c r="H121" s="196">
        <v>3</v>
      </c>
      <c r="I121" s="197"/>
      <c r="J121" s="198">
        <f>ROUND(I121*H121,2)</f>
        <v>0</v>
      </c>
      <c r="K121" s="194" t="s">
        <v>2110</v>
      </c>
      <c r="L121" s="73"/>
      <c r="M121" s="199" t="s">
        <v>37</v>
      </c>
      <c r="N121" s="200" t="s">
        <v>53</v>
      </c>
      <c r="O121" s="48"/>
      <c r="P121" s="201">
        <f>O121*H121</f>
        <v>0</v>
      </c>
      <c r="Q121" s="201">
        <v>0</v>
      </c>
      <c r="R121" s="201">
        <f>Q121*H121</f>
        <v>0</v>
      </c>
      <c r="S121" s="201">
        <v>0</v>
      </c>
      <c r="T121" s="202">
        <f>S121*H121</f>
        <v>0</v>
      </c>
      <c r="AR121" s="24" t="s">
        <v>185</v>
      </c>
      <c r="AT121" s="24" t="s">
        <v>156</v>
      </c>
      <c r="AU121" s="24" t="s">
        <v>24</v>
      </c>
      <c r="AY121" s="24" t="s">
        <v>162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24</v>
      </c>
      <c r="BK121" s="203">
        <f>ROUND(I121*H121,2)</f>
        <v>0</v>
      </c>
      <c r="BL121" s="24" t="s">
        <v>185</v>
      </c>
      <c r="BM121" s="24" t="s">
        <v>246</v>
      </c>
    </row>
    <row r="122" s="1" customFormat="1" ht="25.5" customHeight="1">
      <c r="B122" s="47"/>
      <c r="C122" s="192" t="s">
        <v>208</v>
      </c>
      <c r="D122" s="192" t="s">
        <v>156</v>
      </c>
      <c r="E122" s="193" t="s">
        <v>2139</v>
      </c>
      <c r="F122" s="194" t="s">
        <v>1864</v>
      </c>
      <c r="G122" s="195" t="s">
        <v>344</v>
      </c>
      <c r="H122" s="196">
        <v>1</v>
      </c>
      <c r="I122" s="197"/>
      <c r="J122" s="198">
        <f>ROUND(I122*H122,2)</f>
        <v>0</v>
      </c>
      <c r="K122" s="194" t="s">
        <v>2110</v>
      </c>
      <c r="L122" s="73"/>
      <c r="M122" s="199" t="s">
        <v>37</v>
      </c>
      <c r="N122" s="200" t="s">
        <v>53</v>
      </c>
      <c r="O122" s="48"/>
      <c r="P122" s="201">
        <f>O122*H122</f>
        <v>0</v>
      </c>
      <c r="Q122" s="201">
        <v>0</v>
      </c>
      <c r="R122" s="201">
        <f>Q122*H122</f>
        <v>0</v>
      </c>
      <c r="S122" s="201">
        <v>0</v>
      </c>
      <c r="T122" s="202">
        <f>S122*H122</f>
        <v>0</v>
      </c>
      <c r="AR122" s="24" t="s">
        <v>185</v>
      </c>
      <c r="AT122" s="24" t="s">
        <v>156</v>
      </c>
      <c r="AU122" s="24" t="s">
        <v>24</v>
      </c>
      <c r="AY122" s="24" t="s">
        <v>162</v>
      </c>
      <c r="BE122" s="203">
        <f>IF(N122="základní",J122,0)</f>
        <v>0</v>
      </c>
      <c r="BF122" s="203">
        <f>IF(N122="snížená",J122,0)</f>
        <v>0</v>
      </c>
      <c r="BG122" s="203">
        <f>IF(N122="zákl. přenesená",J122,0)</f>
        <v>0</v>
      </c>
      <c r="BH122" s="203">
        <f>IF(N122="sníž. přenesená",J122,0)</f>
        <v>0</v>
      </c>
      <c r="BI122" s="203">
        <f>IF(N122="nulová",J122,0)</f>
        <v>0</v>
      </c>
      <c r="BJ122" s="24" t="s">
        <v>24</v>
      </c>
      <c r="BK122" s="203">
        <f>ROUND(I122*H122,2)</f>
        <v>0</v>
      </c>
      <c r="BL122" s="24" t="s">
        <v>185</v>
      </c>
      <c r="BM122" s="24" t="s">
        <v>249</v>
      </c>
    </row>
    <row r="123" s="1" customFormat="1" ht="25.5" customHeight="1">
      <c r="B123" s="47"/>
      <c r="C123" s="192" t="s">
        <v>250</v>
      </c>
      <c r="D123" s="192" t="s">
        <v>156</v>
      </c>
      <c r="E123" s="193" t="s">
        <v>2140</v>
      </c>
      <c r="F123" s="194" t="s">
        <v>2141</v>
      </c>
      <c r="G123" s="195" t="s">
        <v>344</v>
      </c>
      <c r="H123" s="196">
        <v>2</v>
      </c>
      <c r="I123" s="197"/>
      <c r="J123" s="198">
        <f>ROUND(I123*H123,2)</f>
        <v>0</v>
      </c>
      <c r="K123" s="194" t="s">
        <v>2110</v>
      </c>
      <c r="L123" s="73"/>
      <c r="M123" s="199" t="s">
        <v>37</v>
      </c>
      <c r="N123" s="200" t="s">
        <v>53</v>
      </c>
      <c r="O123" s="48"/>
      <c r="P123" s="201">
        <f>O123*H123</f>
        <v>0</v>
      </c>
      <c r="Q123" s="201">
        <v>0</v>
      </c>
      <c r="R123" s="201">
        <f>Q123*H123</f>
        <v>0</v>
      </c>
      <c r="S123" s="201">
        <v>0</v>
      </c>
      <c r="T123" s="202">
        <f>S123*H123</f>
        <v>0</v>
      </c>
      <c r="AR123" s="24" t="s">
        <v>185</v>
      </c>
      <c r="AT123" s="24" t="s">
        <v>156</v>
      </c>
      <c r="AU123" s="24" t="s">
        <v>24</v>
      </c>
      <c r="AY123" s="24" t="s">
        <v>162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24</v>
      </c>
      <c r="BK123" s="203">
        <f>ROUND(I123*H123,2)</f>
        <v>0</v>
      </c>
      <c r="BL123" s="24" t="s">
        <v>185</v>
      </c>
      <c r="BM123" s="24" t="s">
        <v>251</v>
      </c>
    </row>
    <row r="124" s="1" customFormat="1" ht="16.5" customHeight="1">
      <c r="B124" s="47"/>
      <c r="C124" s="192" t="s">
        <v>211</v>
      </c>
      <c r="D124" s="192" t="s">
        <v>156</v>
      </c>
      <c r="E124" s="193" t="s">
        <v>2142</v>
      </c>
      <c r="F124" s="194" t="s">
        <v>1866</v>
      </c>
      <c r="G124" s="195" t="s">
        <v>344</v>
      </c>
      <c r="H124" s="196">
        <v>2</v>
      </c>
      <c r="I124" s="197"/>
      <c r="J124" s="198">
        <f>ROUND(I124*H124,2)</f>
        <v>0</v>
      </c>
      <c r="K124" s="194" t="s">
        <v>2110</v>
      </c>
      <c r="L124" s="73"/>
      <c r="M124" s="199" t="s">
        <v>37</v>
      </c>
      <c r="N124" s="200" t="s">
        <v>53</v>
      </c>
      <c r="O124" s="48"/>
      <c r="P124" s="201">
        <f>O124*H124</f>
        <v>0</v>
      </c>
      <c r="Q124" s="201">
        <v>0</v>
      </c>
      <c r="R124" s="201">
        <f>Q124*H124</f>
        <v>0</v>
      </c>
      <c r="S124" s="201">
        <v>0</v>
      </c>
      <c r="T124" s="202">
        <f>S124*H124</f>
        <v>0</v>
      </c>
      <c r="AR124" s="24" t="s">
        <v>185</v>
      </c>
      <c r="AT124" s="24" t="s">
        <v>156</v>
      </c>
      <c r="AU124" s="24" t="s">
        <v>24</v>
      </c>
      <c r="AY124" s="24" t="s">
        <v>162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24</v>
      </c>
      <c r="BK124" s="203">
        <f>ROUND(I124*H124,2)</f>
        <v>0</v>
      </c>
      <c r="BL124" s="24" t="s">
        <v>185</v>
      </c>
      <c r="BM124" s="24" t="s">
        <v>252</v>
      </c>
    </row>
    <row r="125" s="1" customFormat="1" ht="16.5" customHeight="1">
      <c r="B125" s="47"/>
      <c r="C125" s="192" t="s">
        <v>253</v>
      </c>
      <c r="D125" s="192" t="s">
        <v>156</v>
      </c>
      <c r="E125" s="193" t="s">
        <v>2143</v>
      </c>
      <c r="F125" s="194" t="s">
        <v>1868</v>
      </c>
      <c r="G125" s="195" t="s">
        <v>344</v>
      </c>
      <c r="H125" s="196">
        <v>2</v>
      </c>
      <c r="I125" s="197"/>
      <c r="J125" s="198">
        <f>ROUND(I125*H125,2)</f>
        <v>0</v>
      </c>
      <c r="K125" s="194" t="s">
        <v>2110</v>
      </c>
      <c r="L125" s="73"/>
      <c r="M125" s="199" t="s">
        <v>37</v>
      </c>
      <c r="N125" s="200" t="s">
        <v>53</v>
      </c>
      <c r="O125" s="48"/>
      <c r="P125" s="201">
        <f>O125*H125</f>
        <v>0</v>
      </c>
      <c r="Q125" s="201">
        <v>0</v>
      </c>
      <c r="R125" s="201">
        <f>Q125*H125</f>
        <v>0</v>
      </c>
      <c r="S125" s="201">
        <v>0</v>
      </c>
      <c r="T125" s="202">
        <f>S125*H125</f>
        <v>0</v>
      </c>
      <c r="AR125" s="24" t="s">
        <v>185</v>
      </c>
      <c r="AT125" s="24" t="s">
        <v>156</v>
      </c>
      <c r="AU125" s="24" t="s">
        <v>24</v>
      </c>
      <c r="AY125" s="24" t="s">
        <v>162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24</v>
      </c>
      <c r="BK125" s="203">
        <f>ROUND(I125*H125,2)</f>
        <v>0</v>
      </c>
      <c r="BL125" s="24" t="s">
        <v>185</v>
      </c>
      <c r="BM125" s="24" t="s">
        <v>256</v>
      </c>
    </row>
    <row r="126" s="1" customFormat="1" ht="16.5" customHeight="1">
      <c r="B126" s="47"/>
      <c r="C126" s="192" t="s">
        <v>214</v>
      </c>
      <c r="D126" s="192" t="s">
        <v>156</v>
      </c>
      <c r="E126" s="193" t="s">
        <v>2144</v>
      </c>
      <c r="F126" s="194" t="s">
        <v>1870</v>
      </c>
      <c r="G126" s="195" t="s">
        <v>207</v>
      </c>
      <c r="H126" s="196">
        <v>31.5</v>
      </c>
      <c r="I126" s="197"/>
      <c r="J126" s="198">
        <f>ROUND(I126*H126,2)</f>
        <v>0</v>
      </c>
      <c r="K126" s="194" t="s">
        <v>2110</v>
      </c>
      <c r="L126" s="73"/>
      <c r="M126" s="199" t="s">
        <v>37</v>
      </c>
      <c r="N126" s="200" t="s">
        <v>53</v>
      </c>
      <c r="O126" s="48"/>
      <c r="P126" s="201">
        <f>O126*H126</f>
        <v>0</v>
      </c>
      <c r="Q126" s="201">
        <v>0</v>
      </c>
      <c r="R126" s="201">
        <f>Q126*H126</f>
        <v>0</v>
      </c>
      <c r="S126" s="201">
        <v>0</v>
      </c>
      <c r="T126" s="202">
        <f>S126*H126</f>
        <v>0</v>
      </c>
      <c r="AR126" s="24" t="s">
        <v>185</v>
      </c>
      <c r="AT126" s="24" t="s">
        <v>156</v>
      </c>
      <c r="AU126" s="24" t="s">
        <v>24</v>
      </c>
      <c r="AY126" s="24" t="s">
        <v>162</v>
      </c>
      <c r="BE126" s="203">
        <f>IF(N126="základní",J126,0)</f>
        <v>0</v>
      </c>
      <c r="BF126" s="203">
        <f>IF(N126="snížená",J126,0)</f>
        <v>0</v>
      </c>
      <c r="BG126" s="203">
        <f>IF(N126="zákl. přenesená",J126,0)</f>
        <v>0</v>
      </c>
      <c r="BH126" s="203">
        <f>IF(N126="sníž. přenesená",J126,0)</f>
        <v>0</v>
      </c>
      <c r="BI126" s="203">
        <f>IF(N126="nulová",J126,0)</f>
        <v>0</v>
      </c>
      <c r="BJ126" s="24" t="s">
        <v>24</v>
      </c>
      <c r="BK126" s="203">
        <f>ROUND(I126*H126,2)</f>
        <v>0</v>
      </c>
      <c r="BL126" s="24" t="s">
        <v>185</v>
      </c>
      <c r="BM126" s="24" t="s">
        <v>259</v>
      </c>
    </row>
    <row r="127" s="1" customFormat="1" ht="16.5" customHeight="1">
      <c r="B127" s="47"/>
      <c r="C127" s="192" t="s">
        <v>260</v>
      </c>
      <c r="D127" s="192" t="s">
        <v>156</v>
      </c>
      <c r="E127" s="193" t="s">
        <v>2145</v>
      </c>
      <c r="F127" s="194" t="s">
        <v>1872</v>
      </c>
      <c r="G127" s="195" t="s">
        <v>207</v>
      </c>
      <c r="H127" s="196">
        <v>25</v>
      </c>
      <c r="I127" s="197"/>
      <c r="J127" s="198">
        <f>ROUND(I127*H127,2)</f>
        <v>0</v>
      </c>
      <c r="K127" s="194" t="s">
        <v>2146</v>
      </c>
      <c r="L127" s="73"/>
      <c r="M127" s="199" t="s">
        <v>37</v>
      </c>
      <c r="N127" s="200" t="s">
        <v>53</v>
      </c>
      <c r="O127" s="48"/>
      <c r="P127" s="201">
        <f>O127*H127</f>
        <v>0</v>
      </c>
      <c r="Q127" s="201">
        <v>0</v>
      </c>
      <c r="R127" s="201">
        <f>Q127*H127</f>
        <v>0</v>
      </c>
      <c r="S127" s="201">
        <v>0</v>
      </c>
      <c r="T127" s="202">
        <f>S127*H127</f>
        <v>0</v>
      </c>
      <c r="AR127" s="24" t="s">
        <v>185</v>
      </c>
      <c r="AT127" s="24" t="s">
        <v>156</v>
      </c>
      <c r="AU127" s="24" t="s">
        <v>24</v>
      </c>
      <c r="AY127" s="24" t="s">
        <v>162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24</v>
      </c>
      <c r="BK127" s="203">
        <f>ROUND(I127*H127,2)</f>
        <v>0</v>
      </c>
      <c r="BL127" s="24" t="s">
        <v>185</v>
      </c>
      <c r="BM127" s="24" t="s">
        <v>518</v>
      </c>
    </row>
    <row r="128" s="1" customFormat="1" ht="16.5" customHeight="1">
      <c r="B128" s="47"/>
      <c r="C128" s="192" t="s">
        <v>218</v>
      </c>
      <c r="D128" s="192" t="s">
        <v>156</v>
      </c>
      <c r="E128" s="193" t="s">
        <v>2147</v>
      </c>
      <c r="F128" s="194" t="s">
        <v>1874</v>
      </c>
      <c r="G128" s="195" t="s">
        <v>207</v>
      </c>
      <c r="H128" s="196">
        <v>16</v>
      </c>
      <c r="I128" s="197"/>
      <c r="J128" s="198">
        <f>ROUND(I128*H128,2)</f>
        <v>0</v>
      </c>
      <c r="K128" s="194" t="s">
        <v>2110</v>
      </c>
      <c r="L128" s="73"/>
      <c r="M128" s="199" t="s">
        <v>37</v>
      </c>
      <c r="N128" s="200" t="s">
        <v>53</v>
      </c>
      <c r="O128" s="48"/>
      <c r="P128" s="201">
        <f>O128*H128</f>
        <v>0</v>
      </c>
      <c r="Q128" s="201">
        <v>0</v>
      </c>
      <c r="R128" s="201">
        <f>Q128*H128</f>
        <v>0</v>
      </c>
      <c r="S128" s="201">
        <v>0</v>
      </c>
      <c r="T128" s="202">
        <f>S128*H128</f>
        <v>0</v>
      </c>
      <c r="AR128" s="24" t="s">
        <v>185</v>
      </c>
      <c r="AT128" s="24" t="s">
        <v>156</v>
      </c>
      <c r="AU128" s="24" t="s">
        <v>24</v>
      </c>
      <c r="AY128" s="24" t="s">
        <v>162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24</v>
      </c>
      <c r="BK128" s="203">
        <f>ROUND(I128*H128,2)</f>
        <v>0</v>
      </c>
      <c r="BL128" s="24" t="s">
        <v>185</v>
      </c>
      <c r="BM128" s="24" t="s">
        <v>267</v>
      </c>
    </row>
    <row r="129" s="1" customFormat="1" ht="16.5" customHeight="1">
      <c r="B129" s="47"/>
      <c r="C129" s="192" t="s">
        <v>268</v>
      </c>
      <c r="D129" s="192" t="s">
        <v>156</v>
      </c>
      <c r="E129" s="193" t="s">
        <v>2148</v>
      </c>
      <c r="F129" s="194" t="s">
        <v>1876</v>
      </c>
      <c r="G129" s="195" t="s">
        <v>196</v>
      </c>
      <c r="H129" s="196">
        <v>0.32400000000000001</v>
      </c>
      <c r="I129" s="197"/>
      <c r="J129" s="198">
        <f>ROUND(I129*H129,2)</f>
        <v>0</v>
      </c>
      <c r="K129" s="194" t="s">
        <v>2110</v>
      </c>
      <c r="L129" s="73"/>
      <c r="M129" s="199" t="s">
        <v>37</v>
      </c>
      <c r="N129" s="200" t="s">
        <v>53</v>
      </c>
      <c r="O129" s="48"/>
      <c r="P129" s="201">
        <f>O129*H129</f>
        <v>0</v>
      </c>
      <c r="Q129" s="201">
        <v>0</v>
      </c>
      <c r="R129" s="201">
        <f>Q129*H129</f>
        <v>0</v>
      </c>
      <c r="S129" s="201">
        <v>0</v>
      </c>
      <c r="T129" s="202">
        <f>S129*H129</f>
        <v>0</v>
      </c>
      <c r="AR129" s="24" t="s">
        <v>185</v>
      </c>
      <c r="AT129" s="24" t="s">
        <v>156</v>
      </c>
      <c r="AU129" s="24" t="s">
        <v>24</v>
      </c>
      <c r="AY129" s="24" t="s">
        <v>162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24</v>
      </c>
      <c r="BK129" s="203">
        <f>ROUND(I129*H129,2)</f>
        <v>0</v>
      </c>
      <c r="BL129" s="24" t="s">
        <v>185</v>
      </c>
      <c r="BM129" s="24" t="s">
        <v>271</v>
      </c>
    </row>
    <row r="130" s="10" customFormat="1" ht="37.44" customHeight="1">
      <c r="B130" s="232"/>
      <c r="C130" s="233"/>
      <c r="D130" s="234" t="s">
        <v>81</v>
      </c>
      <c r="E130" s="235" t="s">
        <v>1877</v>
      </c>
      <c r="F130" s="235" t="s">
        <v>1878</v>
      </c>
      <c r="G130" s="233"/>
      <c r="H130" s="233"/>
      <c r="I130" s="236"/>
      <c r="J130" s="237">
        <f>BK130</f>
        <v>0</v>
      </c>
      <c r="K130" s="233"/>
      <c r="L130" s="238"/>
      <c r="M130" s="239"/>
      <c r="N130" s="240"/>
      <c r="O130" s="240"/>
      <c r="P130" s="241">
        <f>SUM(P131:P153)</f>
        <v>0</v>
      </c>
      <c r="Q130" s="240"/>
      <c r="R130" s="241">
        <f>SUM(R131:R153)</f>
        <v>0</v>
      </c>
      <c r="S130" s="240"/>
      <c r="T130" s="242">
        <f>SUM(T131:T153)</f>
        <v>0</v>
      </c>
      <c r="AR130" s="243" t="s">
        <v>91</v>
      </c>
      <c r="AT130" s="244" t="s">
        <v>81</v>
      </c>
      <c r="AU130" s="244" t="s">
        <v>82</v>
      </c>
      <c r="AY130" s="243" t="s">
        <v>162</v>
      </c>
      <c r="BK130" s="245">
        <f>SUM(BK131:BK153)</f>
        <v>0</v>
      </c>
    </row>
    <row r="131" s="1" customFormat="1" ht="25.5" customHeight="1">
      <c r="B131" s="47"/>
      <c r="C131" s="192" t="s">
        <v>221</v>
      </c>
      <c r="D131" s="192" t="s">
        <v>156</v>
      </c>
      <c r="E131" s="193" t="s">
        <v>2149</v>
      </c>
      <c r="F131" s="194" t="s">
        <v>1880</v>
      </c>
      <c r="G131" s="195" t="s">
        <v>207</v>
      </c>
      <c r="H131" s="196">
        <v>27</v>
      </c>
      <c r="I131" s="197"/>
      <c r="J131" s="198">
        <f>ROUND(I131*H131,2)</f>
        <v>0</v>
      </c>
      <c r="K131" s="194" t="s">
        <v>2110</v>
      </c>
      <c r="L131" s="73"/>
      <c r="M131" s="199" t="s">
        <v>37</v>
      </c>
      <c r="N131" s="200" t="s">
        <v>53</v>
      </c>
      <c r="O131" s="48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185</v>
      </c>
      <c r="AT131" s="24" t="s">
        <v>156</v>
      </c>
      <c r="AU131" s="24" t="s">
        <v>24</v>
      </c>
      <c r="AY131" s="24" t="s">
        <v>162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24</v>
      </c>
      <c r="BK131" s="203">
        <f>ROUND(I131*H131,2)</f>
        <v>0</v>
      </c>
      <c r="BL131" s="24" t="s">
        <v>185</v>
      </c>
      <c r="BM131" s="24" t="s">
        <v>531</v>
      </c>
    </row>
    <row r="132" s="1" customFormat="1" ht="25.5" customHeight="1">
      <c r="B132" s="47"/>
      <c r="C132" s="192" t="s">
        <v>275</v>
      </c>
      <c r="D132" s="192" t="s">
        <v>156</v>
      </c>
      <c r="E132" s="193" t="s">
        <v>2150</v>
      </c>
      <c r="F132" s="194" t="s">
        <v>1882</v>
      </c>
      <c r="G132" s="195" t="s">
        <v>207</v>
      </c>
      <c r="H132" s="196">
        <v>58</v>
      </c>
      <c r="I132" s="197"/>
      <c r="J132" s="198">
        <f>ROUND(I132*H132,2)</f>
        <v>0</v>
      </c>
      <c r="K132" s="194" t="s">
        <v>2110</v>
      </c>
      <c r="L132" s="73"/>
      <c r="M132" s="199" t="s">
        <v>37</v>
      </c>
      <c r="N132" s="200" t="s">
        <v>53</v>
      </c>
      <c r="O132" s="48"/>
      <c r="P132" s="201">
        <f>O132*H132</f>
        <v>0</v>
      </c>
      <c r="Q132" s="201">
        <v>0</v>
      </c>
      <c r="R132" s="201">
        <f>Q132*H132</f>
        <v>0</v>
      </c>
      <c r="S132" s="201">
        <v>0</v>
      </c>
      <c r="T132" s="202">
        <f>S132*H132</f>
        <v>0</v>
      </c>
      <c r="AR132" s="24" t="s">
        <v>185</v>
      </c>
      <c r="AT132" s="24" t="s">
        <v>156</v>
      </c>
      <c r="AU132" s="24" t="s">
        <v>24</v>
      </c>
      <c r="AY132" s="24" t="s">
        <v>162</v>
      </c>
      <c r="BE132" s="203">
        <f>IF(N132="základní",J132,0)</f>
        <v>0</v>
      </c>
      <c r="BF132" s="203">
        <f>IF(N132="snížená",J132,0)</f>
        <v>0</v>
      </c>
      <c r="BG132" s="203">
        <f>IF(N132="zákl. přenesená",J132,0)</f>
        <v>0</v>
      </c>
      <c r="BH132" s="203">
        <f>IF(N132="sníž. přenesená",J132,0)</f>
        <v>0</v>
      </c>
      <c r="BI132" s="203">
        <f>IF(N132="nulová",J132,0)</f>
        <v>0</v>
      </c>
      <c r="BJ132" s="24" t="s">
        <v>24</v>
      </c>
      <c r="BK132" s="203">
        <f>ROUND(I132*H132,2)</f>
        <v>0</v>
      </c>
      <c r="BL132" s="24" t="s">
        <v>185</v>
      </c>
      <c r="BM132" s="24" t="s">
        <v>278</v>
      </c>
    </row>
    <row r="133" s="1" customFormat="1" ht="25.5" customHeight="1">
      <c r="B133" s="47"/>
      <c r="C133" s="192" t="s">
        <v>225</v>
      </c>
      <c r="D133" s="192" t="s">
        <v>156</v>
      </c>
      <c r="E133" s="193" t="s">
        <v>2151</v>
      </c>
      <c r="F133" s="194" t="s">
        <v>2152</v>
      </c>
      <c r="G133" s="195" t="s">
        <v>207</v>
      </c>
      <c r="H133" s="196">
        <v>11</v>
      </c>
      <c r="I133" s="197"/>
      <c r="J133" s="198">
        <f>ROUND(I133*H133,2)</f>
        <v>0</v>
      </c>
      <c r="K133" s="194" t="s">
        <v>2110</v>
      </c>
      <c r="L133" s="73"/>
      <c r="M133" s="199" t="s">
        <v>37</v>
      </c>
      <c r="N133" s="200" t="s">
        <v>53</v>
      </c>
      <c r="O133" s="48"/>
      <c r="P133" s="201">
        <f>O133*H133</f>
        <v>0</v>
      </c>
      <c r="Q133" s="201">
        <v>0</v>
      </c>
      <c r="R133" s="201">
        <f>Q133*H133</f>
        <v>0</v>
      </c>
      <c r="S133" s="201">
        <v>0</v>
      </c>
      <c r="T133" s="202">
        <f>S133*H133</f>
        <v>0</v>
      </c>
      <c r="AR133" s="24" t="s">
        <v>185</v>
      </c>
      <c r="AT133" s="24" t="s">
        <v>156</v>
      </c>
      <c r="AU133" s="24" t="s">
        <v>24</v>
      </c>
      <c r="AY133" s="24" t="s">
        <v>162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24</v>
      </c>
      <c r="BK133" s="203">
        <f>ROUND(I133*H133,2)</f>
        <v>0</v>
      </c>
      <c r="BL133" s="24" t="s">
        <v>185</v>
      </c>
      <c r="BM133" s="24" t="s">
        <v>281</v>
      </c>
    </row>
    <row r="134" s="1" customFormat="1" ht="25.5" customHeight="1">
      <c r="B134" s="47"/>
      <c r="C134" s="192" t="s">
        <v>282</v>
      </c>
      <c r="D134" s="192" t="s">
        <v>156</v>
      </c>
      <c r="E134" s="193" t="s">
        <v>2153</v>
      </c>
      <c r="F134" s="194" t="s">
        <v>2154</v>
      </c>
      <c r="G134" s="195" t="s">
        <v>207</v>
      </c>
      <c r="H134" s="196">
        <v>17</v>
      </c>
      <c r="I134" s="197"/>
      <c r="J134" s="198">
        <f>ROUND(I134*H134,2)</f>
        <v>0</v>
      </c>
      <c r="K134" s="194" t="s">
        <v>2110</v>
      </c>
      <c r="L134" s="73"/>
      <c r="M134" s="199" t="s">
        <v>37</v>
      </c>
      <c r="N134" s="200" t="s">
        <v>53</v>
      </c>
      <c r="O134" s="48"/>
      <c r="P134" s="201">
        <f>O134*H134</f>
        <v>0</v>
      </c>
      <c r="Q134" s="201">
        <v>0</v>
      </c>
      <c r="R134" s="201">
        <f>Q134*H134</f>
        <v>0</v>
      </c>
      <c r="S134" s="201">
        <v>0</v>
      </c>
      <c r="T134" s="202">
        <f>S134*H134</f>
        <v>0</v>
      </c>
      <c r="AR134" s="24" t="s">
        <v>185</v>
      </c>
      <c r="AT134" s="24" t="s">
        <v>156</v>
      </c>
      <c r="AU134" s="24" t="s">
        <v>24</v>
      </c>
      <c r="AY134" s="24" t="s">
        <v>162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24</v>
      </c>
      <c r="BK134" s="203">
        <f>ROUND(I134*H134,2)</f>
        <v>0</v>
      </c>
      <c r="BL134" s="24" t="s">
        <v>185</v>
      </c>
      <c r="BM134" s="24" t="s">
        <v>285</v>
      </c>
    </row>
    <row r="135" s="1" customFormat="1" ht="25.5" customHeight="1">
      <c r="B135" s="47"/>
      <c r="C135" s="192" t="s">
        <v>228</v>
      </c>
      <c r="D135" s="192" t="s">
        <v>156</v>
      </c>
      <c r="E135" s="193" t="s">
        <v>2155</v>
      </c>
      <c r="F135" s="194" t="s">
        <v>1884</v>
      </c>
      <c r="G135" s="195" t="s">
        <v>207</v>
      </c>
      <c r="H135" s="196">
        <v>82</v>
      </c>
      <c r="I135" s="197"/>
      <c r="J135" s="198">
        <f>ROUND(I135*H135,2)</f>
        <v>0</v>
      </c>
      <c r="K135" s="194" t="s">
        <v>2110</v>
      </c>
      <c r="L135" s="73"/>
      <c r="M135" s="199" t="s">
        <v>37</v>
      </c>
      <c r="N135" s="200" t="s">
        <v>53</v>
      </c>
      <c r="O135" s="48"/>
      <c r="P135" s="201">
        <f>O135*H135</f>
        <v>0</v>
      </c>
      <c r="Q135" s="201">
        <v>0</v>
      </c>
      <c r="R135" s="201">
        <f>Q135*H135</f>
        <v>0</v>
      </c>
      <c r="S135" s="201">
        <v>0</v>
      </c>
      <c r="T135" s="202">
        <f>S135*H135</f>
        <v>0</v>
      </c>
      <c r="AR135" s="24" t="s">
        <v>185</v>
      </c>
      <c r="AT135" s="24" t="s">
        <v>156</v>
      </c>
      <c r="AU135" s="24" t="s">
        <v>24</v>
      </c>
      <c r="AY135" s="24" t="s">
        <v>162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24</v>
      </c>
      <c r="BK135" s="203">
        <f>ROUND(I135*H135,2)</f>
        <v>0</v>
      </c>
      <c r="BL135" s="24" t="s">
        <v>185</v>
      </c>
      <c r="BM135" s="24" t="s">
        <v>288</v>
      </c>
    </row>
    <row r="136" s="1" customFormat="1" ht="16.5" customHeight="1">
      <c r="B136" s="47"/>
      <c r="C136" s="192" t="s">
        <v>33</v>
      </c>
      <c r="D136" s="192" t="s">
        <v>156</v>
      </c>
      <c r="E136" s="193" t="s">
        <v>2156</v>
      </c>
      <c r="F136" s="194" t="s">
        <v>1886</v>
      </c>
      <c r="G136" s="195" t="s">
        <v>207</v>
      </c>
      <c r="H136" s="196">
        <v>27</v>
      </c>
      <c r="I136" s="197"/>
      <c r="J136" s="198">
        <f>ROUND(I136*H136,2)</f>
        <v>0</v>
      </c>
      <c r="K136" s="194" t="s">
        <v>2110</v>
      </c>
      <c r="L136" s="73"/>
      <c r="M136" s="199" t="s">
        <v>37</v>
      </c>
      <c r="N136" s="200" t="s">
        <v>53</v>
      </c>
      <c r="O136" s="48"/>
      <c r="P136" s="201">
        <f>O136*H136</f>
        <v>0</v>
      </c>
      <c r="Q136" s="201">
        <v>0</v>
      </c>
      <c r="R136" s="201">
        <f>Q136*H136</f>
        <v>0</v>
      </c>
      <c r="S136" s="201">
        <v>0</v>
      </c>
      <c r="T136" s="202">
        <f>S136*H136</f>
        <v>0</v>
      </c>
      <c r="AR136" s="24" t="s">
        <v>185</v>
      </c>
      <c r="AT136" s="24" t="s">
        <v>156</v>
      </c>
      <c r="AU136" s="24" t="s">
        <v>24</v>
      </c>
      <c r="AY136" s="24" t="s">
        <v>162</v>
      </c>
      <c r="BE136" s="203">
        <f>IF(N136="základní",J136,0)</f>
        <v>0</v>
      </c>
      <c r="BF136" s="203">
        <f>IF(N136="snížená",J136,0)</f>
        <v>0</v>
      </c>
      <c r="BG136" s="203">
        <f>IF(N136="zákl. přenesená",J136,0)</f>
        <v>0</v>
      </c>
      <c r="BH136" s="203">
        <f>IF(N136="sníž. přenesená",J136,0)</f>
        <v>0</v>
      </c>
      <c r="BI136" s="203">
        <f>IF(N136="nulová",J136,0)</f>
        <v>0</v>
      </c>
      <c r="BJ136" s="24" t="s">
        <v>24</v>
      </c>
      <c r="BK136" s="203">
        <f>ROUND(I136*H136,2)</f>
        <v>0</v>
      </c>
      <c r="BL136" s="24" t="s">
        <v>185</v>
      </c>
      <c r="BM136" s="24" t="s">
        <v>291</v>
      </c>
    </row>
    <row r="137" s="1" customFormat="1" ht="16.5" customHeight="1">
      <c r="B137" s="47"/>
      <c r="C137" s="192" t="s">
        <v>231</v>
      </c>
      <c r="D137" s="192" t="s">
        <v>156</v>
      </c>
      <c r="E137" s="193" t="s">
        <v>2157</v>
      </c>
      <c r="F137" s="194" t="s">
        <v>2158</v>
      </c>
      <c r="G137" s="195" t="s">
        <v>207</v>
      </c>
      <c r="H137" s="196">
        <v>14</v>
      </c>
      <c r="I137" s="197"/>
      <c r="J137" s="198">
        <f>ROUND(I137*H137,2)</f>
        <v>0</v>
      </c>
      <c r="K137" s="194" t="s">
        <v>2110</v>
      </c>
      <c r="L137" s="73"/>
      <c r="M137" s="199" t="s">
        <v>37</v>
      </c>
      <c r="N137" s="200" t="s">
        <v>53</v>
      </c>
      <c r="O137" s="48"/>
      <c r="P137" s="201">
        <f>O137*H137</f>
        <v>0</v>
      </c>
      <c r="Q137" s="201">
        <v>0</v>
      </c>
      <c r="R137" s="201">
        <f>Q137*H137</f>
        <v>0</v>
      </c>
      <c r="S137" s="201">
        <v>0</v>
      </c>
      <c r="T137" s="202">
        <f>S137*H137</f>
        <v>0</v>
      </c>
      <c r="AR137" s="24" t="s">
        <v>185</v>
      </c>
      <c r="AT137" s="24" t="s">
        <v>156</v>
      </c>
      <c r="AU137" s="24" t="s">
        <v>24</v>
      </c>
      <c r="AY137" s="24" t="s">
        <v>162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24</v>
      </c>
      <c r="BK137" s="203">
        <f>ROUND(I137*H137,2)</f>
        <v>0</v>
      </c>
      <c r="BL137" s="24" t="s">
        <v>185</v>
      </c>
      <c r="BM137" s="24" t="s">
        <v>294</v>
      </c>
    </row>
    <row r="138" s="1" customFormat="1" ht="16.5" customHeight="1">
      <c r="B138" s="47"/>
      <c r="C138" s="192" t="s">
        <v>295</v>
      </c>
      <c r="D138" s="192" t="s">
        <v>156</v>
      </c>
      <c r="E138" s="193" t="s">
        <v>2159</v>
      </c>
      <c r="F138" s="194" t="s">
        <v>2160</v>
      </c>
      <c r="G138" s="195" t="s">
        <v>207</v>
      </c>
      <c r="H138" s="196">
        <v>29</v>
      </c>
      <c r="I138" s="197"/>
      <c r="J138" s="198">
        <f>ROUND(I138*H138,2)</f>
        <v>0</v>
      </c>
      <c r="K138" s="194" t="s">
        <v>2110</v>
      </c>
      <c r="L138" s="73"/>
      <c r="M138" s="199" t="s">
        <v>37</v>
      </c>
      <c r="N138" s="200" t="s">
        <v>53</v>
      </c>
      <c r="O138" s="48"/>
      <c r="P138" s="201">
        <f>O138*H138</f>
        <v>0</v>
      </c>
      <c r="Q138" s="201">
        <v>0</v>
      </c>
      <c r="R138" s="201">
        <f>Q138*H138</f>
        <v>0</v>
      </c>
      <c r="S138" s="201">
        <v>0</v>
      </c>
      <c r="T138" s="202">
        <f>S138*H138</f>
        <v>0</v>
      </c>
      <c r="AR138" s="24" t="s">
        <v>185</v>
      </c>
      <c r="AT138" s="24" t="s">
        <v>156</v>
      </c>
      <c r="AU138" s="24" t="s">
        <v>24</v>
      </c>
      <c r="AY138" s="24" t="s">
        <v>162</v>
      </c>
      <c r="BE138" s="203">
        <f>IF(N138="základní",J138,0)</f>
        <v>0</v>
      </c>
      <c r="BF138" s="203">
        <f>IF(N138="snížená",J138,0)</f>
        <v>0</v>
      </c>
      <c r="BG138" s="203">
        <f>IF(N138="zákl. přenesená",J138,0)</f>
        <v>0</v>
      </c>
      <c r="BH138" s="203">
        <f>IF(N138="sníž. přenesená",J138,0)</f>
        <v>0</v>
      </c>
      <c r="BI138" s="203">
        <f>IF(N138="nulová",J138,0)</f>
        <v>0</v>
      </c>
      <c r="BJ138" s="24" t="s">
        <v>24</v>
      </c>
      <c r="BK138" s="203">
        <f>ROUND(I138*H138,2)</f>
        <v>0</v>
      </c>
      <c r="BL138" s="24" t="s">
        <v>185</v>
      </c>
      <c r="BM138" s="24" t="s">
        <v>298</v>
      </c>
    </row>
    <row r="139" s="1" customFormat="1" ht="16.5" customHeight="1">
      <c r="B139" s="47"/>
      <c r="C139" s="192" t="s">
        <v>234</v>
      </c>
      <c r="D139" s="192" t="s">
        <v>156</v>
      </c>
      <c r="E139" s="193" t="s">
        <v>2161</v>
      </c>
      <c r="F139" s="194" t="s">
        <v>2162</v>
      </c>
      <c r="G139" s="195" t="s">
        <v>207</v>
      </c>
      <c r="H139" s="196">
        <v>11</v>
      </c>
      <c r="I139" s="197"/>
      <c r="J139" s="198">
        <f>ROUND(I139*H139,2)</f>
        <v>0</v>
      </c>
      <c r="K139" s="194" t="s">
        <v>2110</v>
      </c>
      <c r="L139" s="73"/>
      <c r="M139" s="199" t="s">
        <v>37</v>
      </c>
      <c r="N139" s="200" t="s">
        <v>53</v>
      </c>
      <c r="O139" s="48"/>
      <c r="P139" s="201">
        <f>O139*H139</f>
        <v>0</v>
      </c>
      <c r="Q139" s="201">
        <v>0</v>
      </c>
      <c r="R139" s="201">
        <f>Q139*H139</f>
        <v>0</v>
      </c>
      <c r="S139" s="201">
        <v>0</v>
      </c>
      <c r="T139" s="202">
        <f>S139*H139</f>
        <v>0</v>
      </c>
      <c r="AR139" s="24" t="s">
        <v>185</v>
      </c>
      <c r="AT139" s="24" t="s">
        <v>156</v>
      </c>
      <c r="AU139" s="24" t="s">
        <v>24</v>
      </c>
      <c r="AY139" s="24" t="s">
        <v>162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24</v>
      </c>
      <c r="BK139" s="203">
        <f>ROUND(I139*H139,2)</f>
        <v>0</v>
      </c>
      <c r="BL139" s="24" t="s">
        <v>185</v>
      </c>
      <c r="BM139" s="24" t="s">
        <v>301</v>
      </c>
    </row>
    <row r="140" s="1" customFormat="1" ht="16.5" customHeight="1">
      <c r="B140" s="47"/>
      <c r="C140" s="192" t="s">
        <v>302</v>
      </c>
      <c r="D140" s="192" t="s">
        <v>156</v>
      </c>
      <c r="E140" s="193" t="s">
        <v>2163</v>
      </c>
      <c r="F140" s="194" t="s">
        <v>2164</v>
      </c>
      <c r="G140" s="195" t="s">
        <v>207</v>
      </c>
      <c r="H140" s="196">
        <v>17</v>
      </c>
      <c r="I140" s="197"/>
      <c r="J140" s="198">
        <f>ROUND(I140*H140,2)</f>
        <v>0</v>
      </c>
      <c r="K140" s="194" t="s">
        <v>2110</v>
      </c>
      <c r="L140" s="73"/>
      <c r="M140" s="199" t="s">
        <v>37</v>
      </c>
      <c r="N140" s="200" t="s">
        <v>53</v>
      </c>
      <c r="O140" s="48"/>
      <c r="P140" s="201">
        <f>O140*H140</f>
        <v>0</v>
      </c>
      <c r="Q140" s="201">
        <v>0</v>
      </c>
      <c r="R140" s="201">
        <f>Q140*H140</f>
        <v>0</v>
      </c>
      <c r="S140" s="201">
        <v>0</v>
      </c>
      <c r="T140" s="202">
        <f>S140*H140</f>
        <v>0</v>
      </c>
      <c r="AR140" s="24" t="s">
        <v>185</v>
      </c>
      <c r="AT140" s="24" t="s">
        <v>156</v>
      </c>
      <c r="AU140" s="24" t="s">
        <v>24</v>
      </c>
      <c r="AY140" s="24" t="s">
        <v>162</v>
      </c>
      <c r="BE140" s="203">
        <f>IF(N140="základní",J140,0)</f>
        <v>0</v>
      </c>
      <c r="BF140" s="203">
        <f>IF(N140="snížená",J140,0)</f>
        <v>0</v>
      </c>
      <c r="BG140" s="203">
        <f>IF(N140="zákl. přenesená",J140,0)</f>
        <v>0</v>
      </c>
      <c r="BH140" s="203">
        <f>IF(N140="sníž. přenesená",J140,0)</f>
        <v>0</v>
      </c>
      <c r="BI140" s="203">
        <f>IF(N140="nulová",J140,0)</f>
        <v>0</v>
      </c>
      <c r="BJ140" s="24" t="s">
        <v>24</v>
      </c>
      <c r="BK140" s="203">
        <f>ROUND(I140*H140,2)</f>
        <v>0</v>
      </c>
      <c r="BL140" s="24" t="s">
        <v>185</v>
      </c>
      <c r="BM140" s="24" t="s">
        <v>305</v>
      </c>
    </row>
    <row r="141" s="1" customFormat="1" ht="16.5" customHeight="1">
      <c r="B141" s="47"/>
      <c r="C141" s="192" t="s">
        <v>238</v>
      </c>
      <c r="D141" s="192" t="s">
        <v>156</v>
      </c>
      <c r="E141" s="193" t="s">
        <v>2165</v>
      </c>
      <c r="F141" s="194" t="s">
        <v>1888</v>
      </c>
      <c r="G141" s="195" t="s">
        <v>207</v>
      </c>
      <c r="H141" s="196">
        <v>55</v>
      </c>
      <c r="I141" s="197"/>
      <c r="J141" s="198">
        <f>ROUND(I141*H141,2)</f>
        <v>0</v>
      </c>
      <c r="K141" s="194" t="s">
        <v>2110</v>
      </c>
      <c r="L141" s="73"/>
      <c r="M141" s="199" t="s">
        <v>37</v>
      </c>
      <c r="N141" s="200" t="s">
        <v>53</v>
      </c>
      <c r="O141" s="48"/>
      <c r="P141" s="201">
        <f>O141*H141</f>
        <v>0</v>
      </c>
      <c r="Q141" s="201">
        <v>0</v>
      </c>
      <c r="R141" s="201">
        <f>Q141*H141</f>
        <v>0</v>
      </c>
      <c r="S141" s="201">
        <v>0</v>
      </c>
      <c r="T141" s="202">
        <f>S141*H141</f>
        <v>0</v>
      </c>
      <c r="AR141" s="24" t="s">
        <v>185</v>
      </c>
      <c r="AT141" s="24" t="s">
        <v>156</v>
      </c>
      <c r="AU141" s="24" t="s">
        <v>24</v>
      </c>
      <c r="AY141" s="24" t="s">
        <v>162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24</v>
      </c>
      <c r="BK141" s="203">
        <f>ROUND(I141*H141,2)</f>
        <v>0</v>
      </c>
      <c r="BL141" s="24" t="s">
        <v>185</v>
      </c>
      <c r="BM141" s="24" t="s">
        <v>306</v>
      </c>
    </row>
    <row r="142" s="1" customFormat="1" ht="16.5" customHeight="1">
      <c r="B142" s="47"/>
      <c r="C142" s="192" t="s">
        <v>307</v>
      </c>
      <c r="D142" s="192" t="s">
        <v>156</v>
      </c>
      <c r="E142" s="193" t="s">
        <v>2166</v>
      </c>
      <c r="F142" s="194" t="s">
        <v>2167</v>
      </c>
      <c r="G142" s="195" t="s">
        <v>207</v>
      </c>
      <c r="H142" s="196">
        <v>14</v>
      </c>
      <c r="I142" s="197"/>
      <c r="J142" s="198">
        <f>ROUND(I142*H142,2)</f>
        <v>0</v>
      </c>
      <c r="K142" s="194" t="s">
        <v>2110</v>
      </c>
      <c r="L142" s="73"/>
      <c r="M142" s="199" t="s">
        <v>37</v>
      </c>
      <c r="N142" s="200" t="s">
        <v>53</v>
      </c>
      <c r="O142" s="48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185</v>
      </c>
      <c r="AT142" s="24" t="s">
        <v>156</v>
      </c>
      <c r="AU142" s="24" t="s">
        <v>24</v>
      </c>
      <c r="AY142" s="24" t="s">
        <v>162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24</v>
      </c>
      <c r="BK142" s="203">
        <f>ROUND(I142*H142,2)</f>
        <v>0</v>
      </c>
      <c r="BL142" s="24" t="s">
        <v>185</v>
      </c>
      <c r="BM142" s="24" t="s">
        <v>310</v>
      </c>
    </row>
    <row r="143" s="1" customFormat="1" ht="16.5" customHeight="1">
      <c r="B143" s="47"/>
      <c r="C143" s="192" t="s">
        <v>241</v>
      </c>
      <c r="D143" s="192" t="s">
        <v>156</v>
      </c>
      <c r="E143" s="193" t="s">
        <v>2168</v>
      </c>
      <c r="F143" s="194" t="s">
        <v>1890</v>
      </c>
      <c r="G143" s="195" t="s">
        <v>207</v>
      </c>
      <c r="H143" s="196">
        <v>29</v>
      </c>
      <c r="I143" s="197"/>
      <c r="J143" s="198">
        <f>ROUND(I143*H143,2)</f>
        <v>0</v>
      </c>
      <c r="K143" s="194" t="s">
        <v>2110</v>
      </c>
      <c r="L143" s="73"/>
      <c r="M143" s="199" t="s">
        <v>37</v>
      </c>
      <c r="N143" s="200" t="s">
        <v>53</v>
      </c>
      <c r="O143" s="48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185</v>
      </c>
      <c r="AT143" s="24" t="s">
        <v>156</v>
      </c>
      <c r="AU143" s="24" t="s">
        <v>24</v>
      </c>
      <c r="AY143" s="24" t="s">
        <v>162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24</v>
      </c>
      <c r="BK143" s="203">
        <f>ROUND(I143*H143,2)</f>
        <v>0</v>
      </c>
      <c r="BL143" s="24" t="s">
        <v>185</v>
      </c>
      <c r="BM143" s="24" t="s">
        <v>313</v>
      </c>
    </row>
    <row r="144" s="1" customFormat="1" ht="16.5" customHeight="1">
      <c r="B144" s="47"/>
      <c r="C144" s="192" t="s">
        <v>314</v>
      </c>
      <c r="D144" s="192" t="s">
        <v>156</v>
      </c>
      <c r="E144" s="193" t="s">
        <v>2169</v>
      </c>
      <c r="F144" s="194" t="s">
        <v>1894</v>
      </c>
      <c r="G144" s="195" t="s">
        <v>344</v>
      </c>
      <c r="H144" s="196">
        <v>17</v>
      </c>
      <c r="I144" s="197"/>
      <c r="J144" s="198">
        <f>ROUND(I144*H144,2)</f>
        <v>0</v>
      </c>
      <c r="K144" s="194" t="s">
        <v>2110</v>
      </c>
      <c r="L144" s="73"/>
      <c r="M144" s="199" t="s">
        <v>37</v>
      </c>
      <c r="N144" s="200" t="s">
        <v>53</v>
      </c>
      <c r="O144" s="48"/>
      <c r="P144" s="201">
        <f>O144*H144</f>
        <v>0</v>
      </c>
      <c r="Q144" s="201">
        <v>0</v>
      </c>
      <c r="R144" s="201">
        <f>Q144*H144</f>
        <v>0</v>
      </c>
      <c r="S144" s="201">
        <v>0</v>
      </c>
      <c r="T144" s="202">
        <f>S144*H144</f>
        <v>0</v>
      </c>
      <c r="AR144" s="24" t="s">
        <v>185</v>
      </c>
      <c r="AT144" s="24" t="s">
        <v>156</v>
      </c>
      <c r="AU144" s="24" t="s">
        <v>24</v>
      </c>
      <c r="AY144" s="24" t="s">
        <v>162</v>
      </c>
      <c r="BE144" s="203">
        <f>IF(N144="základní",J144,0)</f>
        <v>0</v>
      </c>
      <c r="BF144" s="203">
        <f>IF(N144="snížená",J144,0)</f>
        <v>0</v>
      </c>
      <c r="BG144" s="203">
        <f>IF(N144="zákl. přenesená",J144,0)</f>
        <v>0</v>
      </c>
      <c r="BH144" s="203">
        <f>IF(N144="sníž. přenesená",J144,0)</f>
        <v>0</v>
      </c>
      <c r="BI144" s="203">
        <f>IF(N144="nulová",J144,0)</f>
        <v>0</v>
      </c>
      <c r="BJ144" s="24" t="s">
        <v>24</v>
      </c>
      <c r="BK144" s="203">
        <f>ROUND(I144*H144,2)</f>
        <v>0</v>
      </c>
      <c r="BL144" s="24" t="s">
        <v>185</v>
      </c>
      <c r="BM144" s="24" t="s">
        <v>317</v>
      </c>
    </row>
    <row r="145" s="1" customFormat="1" ht="16.5" customHeight="1">
      <c r="B145" s="47"/>
      <c r="C145" s="192" t="s">
        <v>243</v>
      </c>
      <c r="D145" s="192" t="s">
        <v>156</v>
      </c>
      <c r="E145" s="193" t="s">
        <v>2170</v>
      </c>
      <c r="F145" s="194" t="s">
        <v>1898</v>
      </c>
      <c r="G145" s="195" t="s">
        <v>344</v>
      </c>
      <c r="H145" s="196">
        <v>17</v>
      </c>
      <c r="I145" s="197"/>
      <c r="J145" s="198">
        <f>ROUND(I145*H145,2)</f>
        <v>0</v>
      </c>
      <c r="K145" s="194" t="s">
        <v>2110</v>
      </c>
      <c r="L145" s="73"/>
      <c r="M145" s="199" t="s">
        <v>37</v>
      </c>
      <c r="N145" s="200" t="s">
        <v>53</v>
      </c>
      <c r="O145" s="48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185</v>
      </c>
      <c r="AT145" s="24" t="s">
        <v>156</v>
      </c>
      <c r="AU145" s="24" t="s">
        <v>24</v>
      </c>
      <c r="AY145" s="24" t="s">
        <v>162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24</v>
      </c>
      <c r="BK145" s="203">
        <f>ROUND(I145*H145,2)</f>
        <v>0</v>
      </c>
      <c r="BL145" s="24" t="s">
        <v>185</v>
      </c>
      <c r="BM145" s="24" t="s">
        <v>34</v>
      </c>
    </row>
    <row r="146" s="1" customFormat="1" ht="16.5" customHeight="1">
      <c r="B146" s="47"/>
      <c r="C146" s="192" t="s">
        <v>320</v>
      </c>
      <c r="D146" s="192" t="s">
        <v>156</v>
      </c>
      <c r="E146" s="193" t="s">
        <v>2171</v>
      </c>
      <c r="F146" s="194" t="s">
        <v>2172</v>
      </c>
      <c r="G146" s="195" t="s">
        <v>344</v>
      </c>
      <c r="H146" s="196">
        <v>3</v>
      </c>
      <c r="I146" s="197"/>
      <c r="J146" s="198">
        <f>ROUND(I146*H146,2)</f>
        <v>0</v>
      </c>
      <c r="K146" s="194" t="s">
        <v>2110</v>
      </c>
      <c r="L146" s="73"/>
      <c r="M146" s="199" t="s">
        <v>37</v>
      </c>
      <c r="N146" s="200" t="s">
        <v>53</v>
      </c>
      <c r="O146" s="48"/>
      <c r="P146" s="201">
        <f>O146*H146</f>
        <v>0</v>
      </c>
      <c r="Q146" s="201">
        <v>0</v>
      </c>
      <c r="R146" s="201">
        <f>Q146*H146</f>
        <v>0</v>
      </c>
      <c r="S146" s="201">
        <v>0</v>
      </c>
      <c r="T146" s="202">
        <f>S146*H146</f>
        <v>0</v>
      </c>
      <c r="AR146" s="24" t="s">
        <v>185</v>
      </c>
      <c r="AT146" s="24" t="s">
        <v>156</v>
      </c>
      <c r="AU146" s="24" t="s">
        <v>24</v>
      </c>
      <c r="AY146" s="24" t="s">
        <v>162</v>
      </c>
      <c r="BE146" s="203">
        <f>IF(N146="základní",J146,0)</f>
        <v>0</v>
      </c>
      <c r="BF146" s="203">
        <f>IF(N146="snížená",J146,0)</f>
        <v>0</v>
      </c>
      <c r="BG146" s="203">
        <f>IF(N146="zákl. přenesená",J146,0)</f>
        <v>0</v>
      </c>
      <c r="BH146" s="203">
        <f>IF(N146="sníž. přenesená",J146,0)</f>
        <v>0</v>
      </c>
      <c r="BI146" s="203">
        <f>IF(N146="nulová",J146,0)</f>
        <v>0</v>
      </c>
      <c r="BJ146" s="24" t="s">
        <v>24</v>
      </c>
      <c r="BK146" s="203">
        <f>ROUND(I146*H146,2)</f>
        <v>0</v>
      </c>
      <c r="BL146" s="24" t="s">
        <v>185</v>
      </c>
      <c r="BM146" s="24" t="s">
        <v>323</v>
      </c>
    </row>
    <row r="147" s="1" customFormat="1" ht="16.5" customHeight="1">
      <c r="B147" s="47"/>
      <c r="C147" s="192" t="s">
        <v>244</v>
      </c>
      <c r="D147" s="192" t="s">
        <v>156</v>
      </c>
      <c r="E147" s="193" t="s">
        <v>2173</v>
      </c>
      <c r="F147" s="194" t="s">
        <v>1900</v>
      </c>
      <c r="G147" s="195" t="s">
        <v>344</v>
      </c>
      <c r="H147" s="196">
        <v>2</v>
      </c>
      <c r="I147" s="197"/>
      <c r="J147" s="198">
        <f>ROUND(I147*H147,2)</f>
        <v>0</v>
      </c>
      <c r="K147" s="194" t="s">
        <v>2110</v>
      </c>
      <c r="L147" s="73"/>
      <c r="M147" s="199" t="s">
        <v>37</v>
      </c>
      <c r="N147" s="200" t="s">
        <v>53</v>
      </c>
      <c r="O147" s="48"/>
      <c r="P147" s="201">
        <f>O147*H147</f>
        <v>0</v>
      </c>
      <c r="Q147" s="201">
        <v>0</v>
      </c>
      <c r="R147" s="201">
        <f>Q147*H147</f>
        <v>0</v>
      </c>
      <c r="S147" s="201">
        <v>0</v>
      </c>
      <c r="T147" s="202">
        <f>S147*H147</f>
        <v>0</v>
      </c>
      <c r="AR147" s="24" t="s">
        <v>185</v>
      </c>
      <c r="AT147" s="24" t="s">
        <v>156</v>
      </c>
      <c r="AU147" s="24" t="s">
        <v>24</v>
      </c>
      <c r="AY147" s="24" t="s">
        <v>162</v>
      </c>
      <c r="BE147" s="203">
        <f>IF(N147="základní",J147,0)</f>
        <v>0</v>
      </c>
      <c r="BF147" s="203">
        <f>IF(N147="snížená",J147,0)</f>
        <v>0</v>
      </c>
      <c r="BG147" s="203">
        <f>IF(N147="zákl. přenesená",J147,0)</f>
        <v>0</v>
      </c>
      <c r="BH147" s="203">
        <f>IF(N147="sníž. přenesená",J147,0)</f>
        <v>0</v>
      </c>
      <c r="BI147" s="203">
        <f>IF(N147="nulová",J147,0)</f>
        <v>0</v>
      </c>
      <c r="BJ147" s="24" t="s">
        <v>24</v>
      </c>
      <c r="BK147" s="203">
        <f>ROUND(I147*H147,2)</f>
        <v>0</v>
      </c>
      <c r="BL147" s="24" t="s">
        <v>185</v>
      </c>
      <c r="BM147" s="24" t="s">
        <v>571</v>
      </c>
    </row>
    <row r="148" s="1" customFormat="1" ht="16.5" customHeight="1">
      <c r="B148" s="47"/>
      <c r="C148" s="192" t="s">
        <v>327</v>
      </c>
      <c r="D148" s="192" t="s">
        <v>156</v>
      </c>
      <c r="E148" s="193" t="s">
        <v>2174</v>
      </c>
      <c r="F148" s="194" t="s">
        <v>2175</v>
      </c>
      <c r="G148" s="195" t="s">
        <v>344</v>
      </c>
      <c r="H148" s="196">
        <v>4</v>
      </c>
      <c r="I148" s="197"/>
      <c r="J148" s="198">
        <f>ROUND(I148*H148,2)</f>
        <v>0</v>
      </c>
      <c r="K148" s="194" t="s">
        <v>2110</v>
      </c>
      <c r="L148" s="73"/>
      <c r="M148" s="199" t="s">
        <v>37</v>
      </c>
      <c r="N148" s="200" t="s">
        <v>53</v>
      </c>
      <c r="O148" s="48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185</v>
      </c>
      <c r="AT148" s="24" t="s">
        <v>156</v>
      </c>
      <c r="AU148" s="24" t="s">
        <v>24</v>
      </c>
      <c r="AY148" s="24" t="s">
        <v>162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24</v>
      </c>
      <c r="BK148" s="203">
        <f>ROUND(I148*H148,2)</f>
        <v>0</v>
      </c>
      <c r="BL148" s="24" t="s">
        <v>185</v>
      </c>
      <c r="BM148" s="24" t="s">
        <v>330</v>
      </c>
    </row>
    <row r="149" s="1" customFormat="1" ht="16.5" customHeight="1">
      <c r="B149" s="47"/>
      <c r="C149" s="192" t="s">
        <v>246</v>
      </c>
      <c r="D149" s="192" t="s">
        <v>156</v>
      </c>
      <c r="E149" s="193" t="s">
        <v>2176</v>
      </c>
      <c r="F149" s="194" t="s">
        <v>2177</v>
      </c>
      <c r="G149" s="195" t="s">
        <v>344</v>
      </c>
      <c r="H149" s="196">
        <v>1</v>
      </c>
      <c r="I149" s="197"/>
      <c r="J149" s="198">
        <f>ROUND(I149*H149,2)</f>
        <v>0</v>
      </c>
      <c r="K149" s="194" t="s">
        <v>2110</v>
      </c>
      <c r="L149" s="73"/>
      <c r="M149" s="199" t="s">
        <v>37</v>
      </c>
      <c r="N149" s="200" t="s">
        <v>53</v>
      </c>
      <c r="O149" s="48"/>
      <c r="P149" s="201">
        <f>O149*H149</f>
        <v>0</v>
      </c>
      <c r="Q149" s="201">
        <v>0</v>
      </c>
      <c r="R149" s="201">
        <f>Q149*H149</f>
        <v>0</v>
      </c>
      <c r="S149" s="201">
        <v>0</v>
      </c>
      <c r="T149" s="202">
        <f>S149*H149</f>
        <v>0</v>
      </c>
      <c r="AR149" s="24" t="s">
        <v>185</v>
      </c>
      <c r="AT149" s="24" t="s">
        <v>156</v>
      </c>
      <c r="AU149" s="24" t="s">
        <v>24</v>
      </c>
      <c r="AY149" s="24" t="s">
        <v>162</v>
      </c>
      <c r="BE149" s="203">
        <f>IF(N149="základní",J149,0)</f>
        <v>0</v>
      </c>
      <c r="BF149" s="203">
        <f>IF(N149="snížená",J149,0)</f>
        <v>0</v>
      </c>
      <c r="BG149" s="203">
        <f>IF(N149="zákl. přenesená",J149,0)</f>
        <v>0</v>
      </c>
      <c r="BH149" s="203">
        <f>IF(N149="sníž. přenesená",J149,0)</f>
        <v>0</v>
      </c>
      <c r="BI149" s="203">
        <f>IF(N149="nulová",J149,0)</f>
        <v>0</v>
      </c>
      <c r="BJ149" s="24" t="s">
        <v>24</v>
      </c>
      <c r="BK149" s="203">
        <f>ROUND(I149*H149,2)</f>
        <v>0</v>
      </c>
      <c r="BL149" s="24" t="s">
        <v>185</v>
      </c>
      <c r="BM149" s="24" t="s">
        <v>333</v>
      </c>
    </row>
    <row r="150" s="1" customFormat="1" ht="16.5" customHeight="1">
      <c r="B150" s="47"/>
      <c r="C150" s="192" t="s">
        <v>334</v>
      </c>
      <c r="D150" s="192" t="s">
        <v>156</v>
      </c>
      <c r="E150" s="193" t="s">
        <v>2178</v>
      </c>
      <c r="F150" s="194" t="s">
        <v>1904</v>
      </c>
      <c r="G150" s="195" t="s">
        <v>207</v>
      </c>
      <c r="H150" s="196">
        <v>167</v>
      </c>
      <c r="I150" s="197"/>
      <c r="J150" s="198">
        <f>ROUND(I150*H150,2)</f>
        <v>0</v>
      </c>
      <c r="K150" s="194" t="s">
        <v>2110</v>
      </c>
      <c r="L150" s="73"/>
      <c r="M150" s="199" t="s">
        <v>37</v>
      </c>
      <c r="N150" s="200" t="s">
        <v>53</v>
      </c>
      <c r="O150" s="48"/>
      <c r="P150" s="201">
        <f>O150*H150</f>
        <v>0</v>
      </c>
      <c r="Q150" s="201">
        <v>0</v>
      </c>
      <c r="R150" s="201">
        <f>Q150*H150</f>
        <v>0</v>
      </c>
      <c r="S150" s="201">
        <v>0</v>
      </c>
      <c r="T150" s="202">
        <f>S150*H150</f>
        <v>0</v>
      </c>
      <c r="AR150" s="24" t="s">
        <v>185</v>
      </c>
      <c r="AT150" s="24" t="s">
        <v>156</v>
      </c>
      <c r="AU150" s="24" t="s">
        <v>24</v>
      </c>
      <c r="AY150" s="24" t="s">
        <v>162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24</v>
      </c>
      <c r="BK150" s="203">
        <f>ROUND(I150*H150,2)</f>
        <v>0</v>
      </c>
      <c r="BL150" s="24" t="s">
        <v>185</v>
      </c>
      <c r="BM150" s="24" t="s">
        <v>337</v>
      </c>
    </row>
    <row r="151" s="1" customFormat="1" ht="16.5" customHeight="1">
      <c r="B151" s="47"/>
      <c r="C151" s="192" t="s">
        <v>249</v>
      </c>
      <c r="D151" s="192" t="s">
        <v>156</v>
      </c>
      <c r="E151" s="193" t="s">
        <v>2179</v>
      </c>
      <c r="F151" s="194" t="s">
        <v>2180</v>
      </c>
      <c r="G151" s="195" t="s">
        <v>207</v>
      </c>
      <c r="H151" s="196">
        <v>28</v>
      </c>
      <c r="I151" s="197"/>
      <c r="J151" s="198">
        <f>ROUND(I151*H151,2)</f>
        <v>0</v>
      </c>
      <c r="K151" s="194" t="s">
        <v>2110</v>
      </c>
      <c r="L151" s="73"/>
      <c r="M151" s="199" t="s">
        <v>37</v>
      </c>
      <c r="N151" s="200" t="s">
        <v>53</v>
      </c>
      <c r="O151" s="48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185</v>
      </c>
      <c r="AT151" s="24" t="s">
        <v>156</v>
      </c>
      <c r="AU151" s="24" t="s">
        <v>24</v>
      </c>
      <c r="AY151" s="24" t="s">
        <v>162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24</v>
      </c>
      <c r="BK151" s="203">
        <f>ROUND(I151*H151,2)</f>
        <v>0</v>
      </c>
      <c r="BL151" s="24" t="s">
        <v>185</v>
      </c>
      <c r="BM151" s="24" t="s">
        <v>340</v>
      </c>
    </row>
    <row r="152" s="1" customFormat="1" ht="16.5" customHeight="1">
      <c r="B152" s="47"/>
      <c r="C152" s="192" t="s">
        <v>341</v>
      </c>
      <c r="D152" s="192" t="s">
        <v>156</v>
      </c>
      <c r="E152" s="193" t="s">
        <v>2181</v>
      </c>
      <c r="F152" s="194" t="s">
        <v>1906</v>
      </c>
      <c r="G152" s="195" t="s">
        <v>207</v>
      </c>
      <c r="H152" s="196">
        <v>195</v>
      </c>
      <c r="I152" s="197"/>
      <c r="J152" s="198">
        <f>ROUND(I152*H152,2)</f>
        <v>0</v>
      </c>
      <c r="K152" s="194" t="s">
        <v>2146</v>
      </c>
      <c r="L152" s="73"/>
      <c r="M152" s="199" t="s">
        <v>37</v>
      </c>
      <c r="N152" s="200" t="s">
        <v>53</v>
      </c>
      <c r="O152" s="48"/>
      <c r="P152" s="201">
        <f>O152*H152</f>
        <v>0</v>
      </c>
      <c r="Q152" s="201">
        <v>0</v>
      </c>
      <c r="R152" s="201">
        <f>Q152*H152</f>
        <v>0</v>
      </c>
      <c r="S152" s="201">
        <v>0</v>
      </c>
      <c r="T152" s="202">
        <f>S152*H152</f>
        <v>0</v>
      </c>
      <c r="AR152" s="24" t="s">
        <v>185</v>
      </c>
      <c r="AT152" s="24" t="s">
        <v>156</v>
      </c>
      <c r="AU152" s="24" t="s">
        <v>24</v>
      </c>
      <c r="AY152" s="24" t="s">
        <v>162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24</v>
      </c>
      <c r="BK152" s="203">
        <f>ROUND(I152*H152,2)</f>
        <v>0</v>
      </c>
      <c r="BL152" s="24" t="s">
        <v>185</v>
      </c>
      <c r="BM152" s="24" t="s">
        <v>583</v>
      </c>
    </row>
    <row r="153" s="1" customFormat="1" ht="16.5" customHeight="1">
      <c r="B153" s="47"/>
      <c r="C153" s="192" t="s">
        <v>251</v>
      </c>
      <c r="D153" s="192" t="s">
        <v>156</v>
      </c>
      <c r="E153" s="193" t="s">
        <v>2182</v>
      </c>
      <c r="F153" s="194" t="s">
        <v>1908</v>
      </c>
      <c r="G153" s="195" t="s">
        <v>196</v>
      </c>
      <c r="H153" s="196">
        <v>1.0049999999999999</v>
      </c>
      <c r="I153" s="197"/>
      <c r="J153" s="198">
        <f>ROUND(I153*H153,2)</f>
        <v>0</v>
      </c>
      <c r="K153" s="194" t="s">
        <v>2110</v>
      </c>
      <c r="L153" s="73"/>
      <c r="M153" s="199" t="s">
        <v>37</v>
      </c>
      <c r="N153" s="200" t="s">
        <v>53</v>
      </c>
      <c r="O153" s="48"/>
      <c r="P153" s="201">
        <f>O153*H153</f>
        <v>0</v>
      </c>
      <c r="Q153" s="201">
        <v>0</v>
      </c>
      <c r="R153" s="201">
        <f>Q153*H153</f>
        <v>0</v>
      </c>
      <c r="S153" s="201">
        <v>0</v>
      </c>
      <c r="T153" s="202">
        <f>S153*H153</f>
        <v>0</v>
      </c>
      <c r="AR153" s="24" t="s">
        <v>185</v>
      </c>
      <c r="AT153" s="24" t="s">
        <v>156</v>
      </c>
      <c r="AU153" s="24" t="s">
        <v>24</v>
      </c>
      <c r="AY153" s="24" t="s">
        <v>162</v>
      </c>
      <c r="BE153" s="203">
        <f>IF(N153="základní",J153,0)</f>
        <v>0</v>
      </c>
      <c r="BF153" s="203">
        <f>IF(N153="snížená",J153,0)</f>
        <v>0</v>
      </c>
      <c r="BG153" s="203">
        <f>IF(N153="zákl. přenesená",J153,0)</f>
        <v>0</v>
      </c>
      <c r="BH153" s="203">
        <f>IF(N153="sníž. přenesená",J153,0)</f>
        <v>0</v>
      </c>
      <c r="BI153" s="203">
        <f>IF(N153="nulová",J153,0)</f>
        <v>0</v>
      </c>
      <c r="BJ153" s="24" t="s">
        <v>24</v>
      </c>
      <c r="BK153" s="203">
        <f>ROUND(I153*H153,2)</f>
        <v>0</v>
      </c>
      <c r="BL153" s="24" t="s">
        <v>185</v>
      </c>
      <c r="BM153" s="24" t="s">
        <v>348</v>
      </c>
    </row>
    <row r="154" s="10" customFormat="1" ht="37.44" customHeight="1">
      <c r="B154" s="232"/>
      <c r="C154" s="233"/>
      <c r="D154" s="234" t="s">
        <v>81</v>
      </c>
      <c r="E154" s="235" t="s">
        <v>1914</v>
      </c>
      <c r="F154" s="235" t="s">
        <v>1915</v>
      </c>
      <c r="G154" s="233"/>
      <c r="H154" s="233"/>
      <c r="I154" s="236"/>
      <c r="J154" s="237">
        <f>BK154</f>
        <v>0</v>
      </c>
      <c r="K154" s="233"/>
      <c r="L154" s="238"/>
      <c r="M154" s="239"/>
      <c r="N154" s="240"/>
      <c r="O154" s="240"/>
      <c r="P154" s="241">
        <f>SUM(P155:P175)</f>
        <v>0</v>
      </c>
      <c r="Q154" s="240"/>
      <c r="R154" s="241">
        <f>SUM(R155:R175)</f>
        <v>0</v>
      </c>
      <c r="S154" s="240"/>
      <c r="T154" s="242">
        <f>SUM(T155:T175)</f>
        <v>0</v>
      </c>
      <c r="AR154" s="243" t="s">
        <v>91</v>
      </c>
      <c r="AT154" s="244" t="s">
        <v>81</v>
      </c>
      <c r="AU154" s="244" t="s">
        <v>82</v>
      </c>
      <c r="AY154" s="243" t="s">
        <v>162</v>
      </c>
      <c r="BK154" s="245">
        <f>SUM(BK155:BK175)</f>
        <v>0</v>
      </c>
    </row>
    <row r="155" s="1" customFormat="1" ht="16.5" customHeight="1">
      <c r="B155" s="47"/>
      <c r="C155" s="192" t="s">
        <v>349</v>
      </c>
      <c r="D155" s="192" t="s">
        <v>156</v>
      </c>
      <c r="E155" s="193" t="s">
        <v>2183</v>
      </c>
      <c r="F155" s="194" t="s">
        <v>2184</v>
      </c>
      <c r="G155" s="195" t="s">
        <v>344</v>
      </c>
      <c r="H155" s="196">
        <v>1</v>
      </c>
      <c r="I155" s="197"/>
      <c r="J155" s="198">
        <f>ROUND(I155*H155,2)</f>
        <v>0</v>
      </c>
      <c r="K155" s="194" t="s">
        <v>2110</v>
      </c>
      <c r="L155" s="73"/>
      <c r="M155" s="199" t="s">
        <v>37</v>
      </c>
      <c r="N155" s="200" t="s">
        <v>53</v>
      </c>
      <c r="O155" s="48"/>
      <c r="P155" s="201">
        <f>O155*H155</f>
        <v>0</v>
      </c>
      <c r="Q155" s="201">
        <v>0</v>
      </c>
      <c r="R155" s="201">
        <f>Q155*H155</f>
        <v>0</v>
      </c>
      <c r="S155" s="201">
        <v>0</v>
      </c>
      <c r="T155" s="202">
        <f>S155*H155</f>
        <v>0</v>
      </c>
      <c r="AR155" s="24" t="s">
        <v>185</v>
      </c>
      <c r="AT155" s="24" t="s">
        <v>156</v>
      </c>
      <c r="AU155" s="24" t="s">
        <v>24</v>
      </c>
      <c r="AY155" s="24" t="s">
        <v>162</v>
      </c>
      <c r="BE155" s="203">
        <f>IF(N155="základní",J155,0)</f>
        <v>0</v>
      </c>
      <c r="BF155" s="203">
        <f>IF(N155="snížená",J155,0)</f>
        <v>0</v>
      </c>
      <c r="BG155" s="203">
        <f>IF(N155="zákl. přenesená",J155,0)</f>
        <v>0</v>
      </c>
      <c r="BH155" s="203">
        <f>IF(N155="sníž. přenesená",J155,0)</f>
        <v>0</v>
      </c>
      <c r="BI155" s="203">
        <f>IF(N155="nulová",J155,0)</f>
        <v>0</v>
      </c>
      <c r="BJ155" s="24" t="s">
        <v>24</v>
      </c>
      <c r="BK155" s="203">
        <f>ROUND(I155*H155,2)</f>
        <v>0</v>
      </c>
      <c r="BL155" s="24" t="s">
        <v>185</v>
      </c>
      <c r="BM155" s="24" t="s">
        <v>588</v>
      </c>
    </row>
    <row r="156" s="1" customFormat="1" ht="16.5" customHeight="1">
      <c r="B156" s="47"/>
      <c r="C156" s="192" t="s">
        <v>252</v>
      </c>
      <c r="D156" s="192" t="s">
        <v>156</v>
      </c>
      <c r="E156" s="193" t="s">
        <v>2185</v>
      </c>
      <c r="F156" s="194" t="s">
        <v>1917</v>
      </c>
      <c r="G156" s="195" t="s">
        <v>344</v>
      </c>
      <c r="H156" s="196">
        <v>2</v>
      </c>
      <c r="I156" s="197"/>
      <c r="J156" s="198">
        <f>ROUND(I156*H156,2)</f>
        <v>0</v>
      </c>
      <c r="K156" s="194" t="s">
        <v>2110</v>
      </c>
      <c r="L156" s="73"/>
      <c r="M156" s="199" t="s">
        <v>37</v>
      </c>
      <c r="N156" s="200" t="s">
        <v>53</v>
      </c>
      <c r="O156" s="48"/>
      <c r="P156" s="201">
        <f>O156*H156</f>
        <v>0</v>
      </c>
      <c r="Q156" s="201">
        <v>0</v>
      </c>
      <c r="R156" s="201">
        <f>Q156*H156</f>
        <v>0</v>
      </c>
      <c r="S156" s="201">
        <v>0</v>
      </c>
      <c r="T156" s="202">
        <f>S156*H156</f>
        <v>0</v>
      </c>
      <c r="AR156" s="24" t="s">
        <v>185</v>
      </c>
      <c r="AT156" s="24" t="s">
        <v>156</v>
      </c>
      <c r="AU156" s="24" t="s">
        <v>24</v>
      </c>
      <c r="AY156" s="24" t="s">
        <v>162</v>
      </c>
      <c r="BE156" s="203">
        <f>IF(N156="základní",J156,0)</f>
        <v>0</v>
      </c>
      <c r="BF156" s="203">
        <f>IF(N156="snížená",J156,0)</f>
        <v>0</v>
      </c>
      <c r="BG156" s="203">
        <f>IF(N156="zákl. přenesená",J156,0)</f>
        <v>0</v>
      </c>
      <c r="BH156" s="203">
        <f>IF(N156="sníž. přenesená",J156,0)</f>
        <v>0</v>
      </c>
      <c r="BI156" s="203">
        <f>IF(N156="nulová",J156,0)</f>
        <v>0</v>
      </c>
      <c r="BJ156" s="24" t="s">
        <v>24</v>
      </c>
      <c r="BK156" s="203">
        <f>ROUND(I156*H156,2)</f>
        <v>0</v>
      </c>
      <c r="BL156" s="24" t="s">
        <v>185</v>
      </c>
      <c r="BM156" s="24" t="s">
        <v>591</v>
      </c>
    </row>
    <row r="157" s="1" customFormat="1" ht="16.5" customHeight="1">
      <c r="B157" s="47"/>
      <c r="C157" s="192" t="s">
        <v>356</v>
      </c>
      <c r="D157" s="192" t="s">
        <v>156</v>
      </c>
      <c r="E157" s="193" t="s">
        <v>2186</v>
      </c>
      <c r="F157" s="194" t="s">
        <v>1919</v>
      </c>
      <c r="G157" s="195" t="s">
        <v>344</v>
      </c>
      <c r="H157" s="196">
        <v>2</v>
      </c>
      <c r="I157" s="197"/>
      <c r="J157" s="198">
        <f>ROUND(I157*H157,2)</f>
        <v>0</v>
      </c>
      <c r="K157" s="194" t="s">
        <v>2110</v>
      </c>
      <c r="L157" s="73"/>
      <c r="M157" s="199" t="s">
        <v>37</v>
      </c>
      <c r="N157" s="200" t="s">
        <v>53</v>
      </c>
      <c r="O157" s="48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185</v>
      </c>
      <c r="AT157" s="24" t="s">
        <v>156</v>
      </c>
      <c r="AU157" s="24" t="s">
        <v>24</v>
      </c>
      <c r="AY157" s="24" t="s">
        <v>162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24</v>
      </c>
      <c r="BK157" s="203">
        <f>ROUND(I157*H157,2)</f>
        <v>0</v>
      </c>
      <c r="BL157" s="24" t="s">
        <v>185</v>
      </c>
      <c r="BM157" s="24" t="s">
        <v>359</v>
      </c>
    </row>
    <row r="158" s="1" customFormat="1" ht="16.5" customHeight="1">
      <c r="B158" s="47"/>
      <c r="C158" s="192" t="s">
        <v>256</v>
      </c>
      <c r="D158" s="192" t="s">
        <v>156</v>
      </c>
      <c r="E158" s="193" t="s">
        <v>2187</v>
      </c>
      <c r="F158" s="194" t="s">
        <v>1921</v>
      </c>
      <c r="G158" s="195" t="s">
        <v>344</v>
      </c>
      <c r="H158" s="196">
        <v>3</v>
      </c>
      <c r="I158" s="197"/>
      <c r="J158" s="198">
        <f>ROUND(I158*H158,2)</f>
        <v>0</v>
      </c>
      <c r="K158" s="194" t="s">
        <v>2110</v>
      </c>
      <c r="L158" s="73"/>
      <c r="M158" s="199" t="s">
        <v>37</v>
      </c>
      <c r="N158" s="200" t="s">
        <v>53</v>
      </c>
      <c r="O158" s="48"/>
      <c r="P158" s="201">
        <f>O158*H158</f>
        <v>0</v>
      </c>
      <c r="Q158" s="201">
        <v>0</v>
      </c>
      <c r="R158" s="201">
        <f>Q158*H158</f>
        <v>0</v>
      </c>
      <c r="S158" s="201">
        <v>0</v>
      </c>
      <c r="T158" s="202">
        <f>S158*H158</f>
        <v>0</v>
      </c>
      <c r="AR158" s="24" t="s">
        <v>185</v>
      </c>
      <c r="AT158" s="24" t="s">
        <v>156</v>
      </c>
      <c r="AU158" s="24" t="s">
        <v>24</v>
      </c>
      <c r="AY158" s="24" t="s">
        <v>162</v>
      </c>
      <c r="BE158" s="203">
        <f>IF(N158="základní",J158,0)</f>
        <v>0</v>
      </c>
      <c r="BF158" s="203">
        <f>IF(N158="snížená",J158,0)</f>
        <v>0</v>
      </c>
      <c r="BG158" s="203">
        <f>IF(N158="zákl. přenesená",J158,0)</f>
        <v>0</v>
      </c>
      <c r="BH158" s="203">
        <f>IF(N158="sníž. přenesená",J158,0)</f>
        <v>0</v>
      </c>
      <c r="BI158" s="203">
        <f>IF(N158="nulová",J158,0)</f>
        <v>0</v>
      </c>
      <c r="BJ158" s="24" t="s">
        <v>24</v>
      </c>
      <c r="BK158" s="203">
        <f>ROUND(I158*H158,2)</f>
        <v>0</v>
      </c>
      <c r="BL158" s="24" t="s">
        <v>185</v>
      </c>
      <c r="BM158" s="24" t="s">
        <v>362</v>
      </c>
    </row>
    <row r="159" s="1" customFormat="1" ht="16.5" customHeight="1">
      <c r="B159" s="47"/>
      <c r="C159" s="192" t="s">
        <v>363</v>
      </c>
      <c r="D159" s="192" t="s">
        <v>156</v>
      </c>
      <c r="E159" s="193" t="s">
        <v>2188</v>
      </c>
      <c r="F159" s="194" t="s">
        <v>2189</v>
      </c>
      <c r="G159" s="195" t="s">
        <v>344</v>
      </c>
      <c r="H159" s="196">
        <v>1</v>
      </c>
      <c r="I159" s="197"/>
      <c r="J159" s="198">
        <f>ROUND(I159*H159,2)</f>
        <v>0</v>
      </c>
      <c r="K159" s="194" t="s">
        <v>2110</v>
      </c>
      <c r="L159" s="73"/>
      <c r="M159" s="199" t="s">
        <v>37</v>
      </c>
      <c r="N159" s="200" t="s">
        <v>53</v>
      </c>
      <c r="O159" s="48"/>
      <c r="P159" s="201">
        <f>O159*H159</f>
        <v>0</v>
      </c>
      <c r="Q159" s="201">
        <v>0</v>
      </c>
      <c r="R159" s="201">
        <f>Q159*H159</f>
        <v>0</v>
      </c>
      <c r="S159" s="201">
        <v>0</v>
      </c>
      <c r="T159" s="202">
        <f>S159*H159</f>
        <v>0</v>
      </c>
      <c r="AR159" s="24" t="s">
        <v>185</v>
      </c>
      <c r="AT159" s="24" t="s">
        <v>156</v>
      </c>
      <c r="AU159" s="24" t="s">
        <v>24</v>
      </c>
      <c r="AY159" s="24" t="s">
        <v>162</v>
      </c>
      <c r="BE159" s="203">
        <f>IF(N159="základní",J159,0)</f>
        <v>0</v>
      </c>
      <c r="BF159" s="203">
        <f>IF(N159="snížená",J159,0)</f>
        <v>0</v>
      </c>
      <c r="BG159" s="203">
        <f>IF(N159="zákl. přenesená",J159,0)</f>
        <v>0</v>
      </c>
      <c r="BH159" s="203">
        <f>IF(N159="sníž. přenesená",J159,0)</f>
        <v>0</v>
      </c>
      <c r="BI159" s="203">
        <f>IF(N159="nulová",J159,0)</f>
        <v>0</v>
      </c>
      <c r="BJ159" s="24" t="s">
        <v>24</v>
      </c>
      <c r="BK159" s="203">
        <f>ROUND(I159*H159,2)</f>
        <v>0</v>
      </c>
      <c r="BL159" s="24" t="s">
        <v>185</v>
      </c>
      <c r="BM159" s="24" t="s">
        <v>602</v>
      </c>
    </row>
    <row r="160" s="1" customFormat="1" ht="16.5" customHeight="1">
      <c r="B160" s="47"/>
      <c r="C160" s="192" t="s">
        <v>259</v>
      </c>
      <c r="D160" s="192" t="s">
        <v>156</v>
      </c>
      <c r="E160" s="193" t="s">
        <v>2190</v>
      </c>
      <c r="F160" s="194" t="s">
        <v>1923</v>
      </c>
      <c r="G160" s="195" t="s">
        <v>344</v>
      </c>
      <c r="H160" s="196">
        <v>3</v>
      </c>
      <c r="I160" s="197"/>
      <c r="J160" s="198">
        <f>ROUND(I160*H160,2)</f>
        <v>0</v>
      </c>
      <c r="K160" s="194" t="s">
        <v>2110</v>
      </c>
      <c r="L160" s="73"/>
      <c r="M160" s="199" t="s">
        <v>37</v>
      </c>
      <c r="N160" s="200" t="s">
        <v>53</v>
      </c>
      <c r="O160" s="48"/>
      <c r="P160" s="201">
        <f>O160*H160</f>
        <v>0</v>
      </c>
      <c r="Q160" s="201">
        <v>0</v>
      </c>
      <c r="R160" s="201">
        <f>Q160*H160</f>
        <v>0</v>
      </c>
      <c r="S160" s="201">
        <v>0</v>
      </c>
      <c r="T160" s="202">
        <f>S160*H160</f>
        <v>0</v>
      </c>
      <c r="AR160" s="24" t="s">
        <v>185</v>
      </c>
      <c r="AT160" s="24" t="s">
        <v>156</v>
      </c>
      <c r="AU160" s="24" t="s">
        <v>24</v>
      </c>
      <c r="AY160" s="24" t="s">
        <v>162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24</v>
      </c>
      <c r="BK160" s="203">
        <f>ROUND(I160*H160,2)</f>
        <v>0</v>
      </c>
      <c r="BL160" s="24" t="s">
        <v>185</v>
      </c>
      <c r="BM160" s="24" t="s">
        <v>607</v>
      </c>
    </row>
    <row r="161" s="1" customFormat="1" ht="16.5" customHeight="1">
      <c r="B161" s="47"/>
      <c r="C161" s="192" t="s">
        <v>609</v>
      </c>
      <c r="D161" s="192" t="s">
        <v>156</v>
      </c>
      <c r="E161" s="193" t="s">
        <v>2191</v>
      </c>
      <c r="F161" s="194" t="s">
        <v>1925</v>
      </c>
      <c r="G161" s="195" t="s">
        <v>344</v>
      </c>
      <c r="H161" s="196">
        <v>10</v>
      </c>
      <c r="I161" s="197"/>
      <c r="J161" s="198">
        <f>ROUND(I161*H161,2)</f>
        <v>0</v>
      </c>
      <c r="K161" s="194" t="s">
        <v>2110</v>
      </c>
      <c r="L161" s="73"/>
      <c r="M161" s="199" t="s">
        <v>37</v>
      </c>
      <c r="N161" s="200" t="s">
        <v>53</v>
      </c>
      <c r="O161" s="48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185</v>
      </c>
      <c r="AT161" s="24" t="s">
        <v>156</v>
      </c>
      <c r="AU161" s="24" t="s">
        <v>24</v>
      </c>
      <c r="AY161" s="24" t="s">
        <v>162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24</v>
      </c>
      <c r="BK161" s="203">
        <f>ROUND(I161*H161,2)</f>
        <v>0</v>
      </c>
      <c r="BL161" s="24" t="s">
        <v>185</v>
      </c>
      <c r="BM161" s="24" t="s">
        <v>367</v>
      </c>
    </row>
    <row r="162" s="1" customFormat="1" ht="16.5" customHeight="1">
      <c r="B162" s="47"/>
      <c r="C162" s="192" t="s">
        <v>518</v>
      </c>
      <c r="D162" s="192" t="s">
        <v>156</v>
      </c>
      <c r="E162" s="193" t="s">
        <v>2192</v>
      </c>
      <c r="F162" s="194" t="s">
        <v>1927</v>
      </c>
      <c r="G162" s="195" t="s">
        <v>344</v>
      </c>
      <c r="H162" s="196">
        <v>3</v>
      </c>
      <c r="I162" s="197"/>
      <c r="J162" s="198">
        <f>ROUND(I162*H162,2)</f>
        <v>0</v>
      </c>
      <c r="K162" s="194" t="s">
        <v>2110</v>
      </c>
      <c r="L162" s="73"/>
      <c r="M162" s="199" t="s">
        <v>37</v>
      </c>
      <c r="N162" s="200" t="s">
        <v>53</v>
      </c>
      <c r="O162" s="48"/>
      <c r="P162" s="201">
        <f>O162*H162</f>
        <v>0</v>
      </c>
      <c r="Q162" s="201">
        <v>0</v>
      </c>
      <c r="R162" s="201">
        <f>Q162*H162</f>
        <v>0</v>
      </c>
      <c r="S162" s="201">
        <v>0</v>
      </c>
      <c r="T162" s="202">
        <f>S162*H162</f>
        <v>0</v>
      </c>
      <c r="AR162" s="24" t="s">
        <v>185</v>
      </c>
      <c r="AT162" s="24" t="s">
        <v>156</v>
      </c>
      <c r="AU162" s="24" t="s">
        <v>24</v>
      </c>
      <c r="AY162" s="24" t="s">
        <v>162</v>
      </c>
      <c r="BE162" s="203">
        <f>IF(N162="základní",J162,0)</f>
        <v>0</v>
      </c>
      <c r="BF162" s="203">
        <f>IF(N162="snížená",J162,0)</f>
        <v>0</v>
      </c>
      <c r="BG162" s="203">
        <f>IF(N162="zákl. přenesená",J162,0)</f>
        <v>0</v>
      </c>
      <c r="BH162" s="203">
        <f>IF(N162="sníž. přenesená",J162,0)</f>
        <v>0</v>
      </c>
      <c r="BI162" s="203">
        <f>IF(N162="nulová",J162,0)</f>
        <v>0</v>
      </c>
      <c r="BJ162" s="24" t="s">
        <v>24</v>
      </c>
      <c r="BK162" s="203">
        <f>ROUND(I162*H162,2)</f>
        <v>0</v>
      </c>
      <c r="BL162" s="24" t="s">
        <v>185</v>
      </c>
      <c r="BM162" s="24" t="s">
        <v>615</v>
      </c>
    </row>
    <row r="163" s="1" customFormat="1" ht="16.5" customHeight="1">
      <c r="B163" s="47"/>
      <c r="C163" s="192" t="s">
        <v>618</v>
      </c>
      <c r="D163" s="192" t="s">
        <v>156</v>
      </c>
      <c r="E163" s="193" t="s">
        <v>2193</v>
      </c>
      <c r="F163" s="194" t="s">
        <v>2194</v>
      </c>
      <c r="G163" s="195" t="s">
        <v>344</v>
      </c>
      <c r="H163" s="196">
        <v>1</v>
      </c>
      <c r="I163" s="197"/>
      <c r="J163" s="198">
        <f>ROUND(I163*H163,2)</f>
        <v>0</v>
      </c>
      <c r="K163" s="194" t="s">
        <v>2110</v>
      </c>
      <c r="L163" s="73"/>
      <c r="M163" s="199" t="s">
        <v>37</v>
      </c>
      <c r="N163" s="200" t="s">
        <v>53</v>
      </c>
      <c r="O163" s="48"/>
      <c r="P163" s="201">
        <f>O163*H163</f>
        <v>0</v>
      </c>
      <c r="Q163" s="201">
        <v>0</v>
      </c>
      <c r="R163" s="201">
        <f>Q163*H163</f>
        <v>0</v>
      </c>
      <c r="S163" s="201">
        <v>0</v>
      </c>
      <c r="T163" s="202">
        <f>S163*H163</f>
        <v>0</v>
      </c>
      <c r="AR163" s="24" t="s">
        <v>185</v>
      </c>
      <c r="AT163" s="24" t="s">
        <v>156</v>
      </c>
      <c r="AU163" s="24" t="s">
        <v>24</v>
      </c>
      <c r="AY163" s="24" t="s">
        <v>162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24</v>
      </c>
      <c r="BK163" s="203">
        <f>ROUND(I163*H163,2)</f>
        <v>0</v>
      </c>
      <c r="BL163" s="24" t="s">
        <v>185</v>
      </c>
      <c r="BM163" s="24" t="s">
        <v>621</v>
      </c>
    </row>
    <row r="164" s="1" customFormat="1" ht="16.5" customHeight="1">
      <c r="B164" s="47"/>
      <c r="C164" s="192" t="s">
        <v>267</v>
      </c>
      <c r="D164" s="192" t="s">
        <v>156</v>
      </c>
      <c r="E164" s="193" t="s">
        <v>2195</v>
      </c>
      <c r="F164" s="194" t="s">
        <v>1929</v>
      </c>
      <c r="G164" s="195" t="s">
        <v>344</v>
      </c>
      <c r="H164" s="196">
        <v>1</v>
      </c>
      <c r="I164" s="197"/>
      <c r="J164" s="198">
        <f>ROUND(I164*H164,2)</f>
        <v>0</v>
      </c>
      <c r="K164" s="194" t="s">
        <v>2110</v>
      </c>
      <c r="L164" s="73"/>
      <c r="M164" s="199" t="s">
        <v>37</v>
      </c>
      <c r="N164" s="200" t="s">
        <v>53</v>
      </c>
      <c r="O164" s="48"/>
      <c r="P164" s="201">
        <f>O164*H164</f>
        <v>0</v>
      </c>
      <c r="Q164" s="201">
        <v>0</v>
      </c>
      <c r="R164" s="201">
        <f>Q164*H164</f>
        <v>0</v>
      </c>
      <c r="S164" s="201">
        <v>0</v>
      </c>
      <c r="T164" s="202">
        <f>S164*H164</f>
        <v>0</v>
      </c>
      <c r="AR164" s="24" t="s">
        <v>185</v>
      </c>
      <c r="AT164" s="24" t="s">
        <v>156</v>
      </c>
      <c r="AU164" s="24" t="s">
        <v>24</v>
      </c>
      <c r="AY164" s="24" t="s">
        <v>162</v>
      </c>
      <c r="BE164" s="203">
        <f>IF(N164="základní",J164,0)</f>
        <v>0</v>
      </c>
      <c r="BF164" s="203">
        <f>IF(N164="snížená",J164,0)</f>
        <v>0</v>
      </c>
      <c r="BG164" s="203">
        <f>IF(N164="zákl. přenesená",J164,0)</f>
        <v>0</v>
      </c>
      <c r="BH164" s="203">
        <f>IF(N164="sníž. přenesená",J164,0)</f>
        <v>0</v>
      </c>
      <c r="BI164" s="203">
        <f>IF(N164="nulová",J164,0)</f>
        <v>0</v>
      </c>
      <c r="BJ164" s="24" t="s">
        <v>24</v>
      </c>
      <c r="BK164" s="203">
        <f>ROUND(I164*H164,2)</f>
        <v>0</v>
      </c>
      <c r="BL164" s="24" t="s">
        <v>185</v>
      </c>
      <c r="BM164" s="24" t="s">
        <v>625</v>
      </c>
    </row>
    <row r="165" s="1" customFormat="1" ht="16.5" customHeight="1">
      <c r="B165" s="47"/>
      <c r="C165" s="192" t="s">
        <v>627</v>
      </c>
      <c r="D165" s="192" t="s">
        <v>156</v>
      </c>
      <c r="E165" s="193" t="s">
        <v>2196</v>
      </c>
      <c r="F165" s="194" t="s">
        <v>2197</v>
      </c>
      <c r="G165" s="195" t="s">
        <v>344</v>
      </c>
      <c r="H165" s="196">
        <v>2</v>
      </c>
      <c r="I165" s="197"/>
      <c r="J165" s="198">
        <f>ROUND(I165*H165,2)</f>
        <v>0</v>
      </c>
      <c r="K165" s="194" t="s">
        <v>2110</v>
      </c>
      <c r="L165" s="73"/>
      <c r="M165" s="199" t="s">
        <v>37</v>
      </c>
      <c r="N165" s="200" t="s">
        <v>53</v>
      </c>
      <c r="O165" s="48"/>
      <c r="P165" s="201">
        <f>O165*H165</f>
        <v>0</v>
      </c>
      <c r="Q165" s="201">
        <v>0</v>
      </c>
      <c r="R165" s="201">
        <f>Q165*H165</f>
        <v>0</v>
      </c>
      <c r="S165" s="201">
        <v>0</v>
      </c>
      <c r="T165" s="202">
        <f>S165*H165</f>
        <v>0</v>
      </c>
      <c r="AR165" s="24" t="s">
        <v>185</v>
      </c>
      <c r="AT165" s="24" t="s">
        <v>156</v>
      </c>
      <c r="AU165" s="24" t="s">
        <v>24</v>
      </c>
      <c r="AY165" s="24" t="s">
        <v>162</v>
      </c>
      <c r="BE165" s="203">
        <f>IF(N165="základní",J165,0)</f>
        <v>0</v>
      </c>
      <c r="BF165" s="203">
        <f>IF(N165="snížená",J165,0)</f>
        <v>0</v>
      </c>
      <c r="BG165" s="203">
        <f>IF(N165="zákl. přenesená",J165,0)</f>
        <v>0</v>
      </c>
      <c r="BH165" s="203">
        <f>IF(N165="sníž. přenesená",J165,0)</f>
        <v>0</v>
      </c>
      <c r="BI165" s="203">
        <f>IF(N165="nulová",J165,0)</f>
        <v>0</v>
      </c>
      <c r="BJ165" s="24" t="s">
        <v>24</v>
      </c>
      <c r="BK165" s="203">
        <f>ROUND(I165*H165,2)</f>
        <v>0</v>
      </c>
      <c r="BL165" s="24" t="s">
        <v>185</v>
      </c>
      <c r="BM165" s="24" t="s">
        <v>630</v>
      </c>
    </row>
    <row r="166" s="1" customFormat="1" ht="16.5" customHeight="1">
      <c r="B166" s="47"/>
      <c r="C166" s="192" t="s">
        <v>271</v>
      </c>
      <c r="D166" s="192" t="s">
        <v>156</v>
      </c>
      <c r="E166" s="193" t="s">
        <v>2198</v>
      </c>
      <c r="F166" s="194" t="s">
        <v>1931</v>
      </c>
      <c r="G166" s="195" t="s">
        <v>344</v>
      </c>
      <c r="H166" s="196">
        <v>3</v>
      </c>
      <c r="I166" s="197"/>
      <c r="J166" s="198">
        <f>ROUND(I166*H166,2)</f>
        <v>0</v>
      </c>
      <c r="K166" s="194" t="s">
        <v>2110</v>
      </c>
      <c r="L166" s="73"/>
      <c r="M166" s="199" t="s">
        <v>37</v>
      </c>
      <c r="N166" s="200" t="s">
        <v>53</v>
      </c>
      <c r="O166" s="48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185</v>
      </c>
      <c r="AT166" s="24" t="s">
        <v>156</v>
      </c>
      <c r="AU166" s="24" t="s">
        <v>24</v>
      </c>
      <c r="AY166" s="24" t="s">
        <v>162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24</v>
      </c>
      <c r="BK166" s="203">
        <f>ROUND(I166*H166,2)</f>
        <v>0</v>
      </c>
      <c r="BL166" s="24" t="s">
        <v>185</v>
      </c>
      <c r="BM166" s="24" t="s">
        <v>635</v>
      </c>
    </row>
    <row r="167" s="1" customFormat="1" ht="16.5" customHeight="1">
      <c r="B167" s="47"/>
      <c r="C167" s="192" t="s">
        <v>637</v>
      </c>
      <c r="D167" s="192" t="s">
        <v>156</v>
      </c>
      <c r="E167" s="193" t="s">
        <v>2199</v>
      </c>
      <c r="F167" s="194" t="s">
        <v>1933</v>
      </c>
      <c r="G167" s="195" t="s">
        <v>344</v>
      </c>
      <c r="H167" s="196">
        <v>2</v>
      </c>
      <c r="I167" s="197"/>
      <c r="J167" s="198">
        <f>ROUND(I167*H167,2)</f>
        <v>0</v>
      </c>
      <c r="K167" s="194" t="s">
        <v>2110</v>
      </c>
      <c r="L167" s="73"/>
      <c r="M167" s="199" t="s">
        <v>37</v>
      </c>
      <c r="N167" s="200" t="s">
        <v>53</v>
      </c>
      <c r="O167" s="48"/>
      <c r="P167" s="201">
        <f>O167*H167</f>
        <v>0</v>
      </c>
      <c r="Q167" s="201">
        <v>0</v>
      </c>
      <c r="R167" s="201">
        <f>Q167*H167</f>
        <v>0</v>
      </c>
      <c r="S167" s="201">
        <v>0</v>
      </c>
      <c r="T167" s="202">
        <f>S167*H167</f>
        <v>0</v>
      </c>
      <c r="AR167" s="24" t="s">
        <v>185</v>
      </c>
      <c r="AT167" s="24" t="s">
        <v>156</v>
      </c>
      <c r="AU167" s="24" t="s">
        <v>24</v>
      </c>
      <c r="AY167" s="24" t="s">
        <v>162</v>
      </c>
      <c r="BE167" s="203">
        <f>IF(N167="základní",J167,0)</f>
        <v>0</v>
      </c>
      <c r="BF167" s="203">
        <f>IF(N167="snížená",J167,0)</f>
        <v>0</v>
      </c>
      <c r="BG167" s="203">
        <f>IF(N167="zákl. přenesená",J167,0)</f>
        <v>0</v>
      </c>
      <c r="BH167" s="203">
        <f>IF(N167="sníž. přenesená",J167,0)</f>
        <v>0</v>
      </c>
      <c r="BI167" s="203">
        <f>IF(N167="nulová",J167,0)</f>
        <v>0</v>
      </c>
      <c r="BJ167" s="24" t="s">
        <v>24</v>
      </c>
      <c r="BK167" s="203">
        <f>ROUND(I167*H167,2)</f>
        <v>0</v>
      </c>
      <c r="BL167" s="24" t="s">
        <v>185</v>
      </c>
      <c r="BM167" s="24" t="s">
        <v>640</v>
      </c>
    </row>
    <row r="168" s="1" customFormat="1" ht="16.5" customHeight="1">
      <c r="B168" s="47"/>
      <c r="C168" s="192" t="s">
        <v>531</v>
      </c>
      <c r="D168" s="192" t="s">
        <v>156</v>
      </c>
      <c r="E168" s="193" t="s">
        <v>2200</v>
      </c>
      <c r="F168" s="194" t="s">
        <v>1935</v>
      </c>
      <c r="G168" s="195" t="s">
        <v>344</v>
      </c>
      <c r="H168" s="196">
        <v>1</v>
      </c>
      <c r="I168" s="197"/>
      <c r="J168" s="198">
        <f>ROUND(I168*H168,2)</f>
        <v>0</v>
      </c>
      <c r="K168" s="194" t="s">
        <v>2110</v>
      </c>
      <c r="L168" s="73"/>
      <c r="M168" s="199" t="s">
        <v>37</v>
      </c>
      <c r="N168" s="200" t="s">
        <v>53</v>
      </c>
      <c r="O168" s="48"/>
      <c r="P168" s="201">
        <f>O168*H168</f>
        <v>0</v>
      </c>
      <c r="Q168" s="201">
        <v>0</v>
      </c>
      <c r="R168" s="201">
        <f>Q168*H168</f>
        <v>0</v>
      </c>
      <c r="S168" s="201">
        <v>0</v>
      </c>
      <c r="T168" s="202">
        <f>S168*H168</f>
        <v>0</v>
      </c>
      <c r="AR168" s="24" t="s">
        <v>185</v>
      </c>
      <c r="AT168" s="24" t="s">
        <v>156</v>
      </c>
      <c r="AU168" s="24" t="s">
        <v>24</v>
      </c>
      <c r="AY168" s="24" t="s">
        <v>162</v>
      </c>
      <c r="BE168" s="203">
        <f>IF(N168="základní",J168,0)</f>
        <v>0</v>
      </c>
      <c r="BF168" s="203">
        <f>IF(N168="snížená",J168,0)</f>
        <v>0</v>
      </c>
      <c r="BG168" s="203">
        <f>IF(N168="zákl. přenesená",J168,0)</f>
        <v>0</v>
      </c>
      <c r="BH168" s="203">
        <f>IF(N168="sníž. přenesená",J168,0)</f>
        <v>0</v>
      </c>
      <c r="BI168" s="203">
        <f>IF(N168="nulová",J168,0)</f>
        <v>0</v>
      </c>
      <c r="BJ168" s="24" t="s">
        <v>24</v>
      </c>
      <c r="BK168" s="203">
        <f>ROUND(I168*H168,2)</f>
        <v>0</v>
      </c>
      <c r="BL168" s="24" t="s">
        <v>185</v>
      </c>
      <c r="BM168" s="24" t="s">
        <v>644</v>
      </c>
    </row>
    <row r="169" s="1" customFormat="1" ht="16.5" customHeight="1">
      <c r="B169" s="47"/>
      <c r="C169" s="204" t="s">
        <v>646</v>
      </c>
      <c r="D169" s="204" t="s">
        <v>261</v>
      </c>
      <c r="E169" s="205" t="s">
        <v>2201</v>
      </c>
      <c r="F169" s="206" t="s">
        <v>2202</v>
      </c>
      <c r="G169" s="207" t="s">
        <v>344</v>
      </c>
      <c r="H169" s="208">
        <v>1</v>
      </c>
      <c r="I169" s="209"/>
      <c r="J169" s="210">
        <f>ROUND(I169*H169,2)</f>
        <v>0</v>
      </c>
      <c r="K169" s="206" t="s">
        <v>2110</v>
      </c>
      <c r="L169" s="211"/>
      <c r="M169" s="212" t="s">
        <v>37</v>
      </c>
      <c r="N169" s="213" t="s">
        <v>53</v>
      </c>
      <c r="O169" s="48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214</v>
      </c>
      <c r="AT169" s="24" t="s">
        <v>261</v>
      </c>
      <c r="AU169" s="24" t="s">
        <v>24</v>
      </c>
      <c r="AY169" s="24" t="s">
        <v>162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24</v>
      </c>
      <c r="BK169" s="203">
        <f>ROUND(I169*H169,2)</f>
        <v>0</v>
      </c>
      <c r="BL169" s="24" t="s">
        <v>185</v>
      </c>
      <c r="BM169" s="24" t="s">
        <v>649</v>
      </c>
    </row>
    <row r="170" s="1" customFormat="1" ht="16.5" customHeight="1">
      <c r="B170" s="47"/>
      <c r="C170" s="204" t="s">
        <v>278</v>
      </c>
      <c r="D170" s="204" t="s">
        <v>261</v>
      </c>
      <c r="E170" s="205" t="s">
        <v>1936</v>
      </c>
      <c r="F170" s="206" t="s">
        <v>1937</v>
      </c>
      <c r="G170" s="207" t="s">
        <v>344</v>
      </c>
      <c r="H170" s="208">
        <v>2</v>
      </c>
      <c r="I170" s="209"/>
      <c r="J170" s="210">
        <f>ROUND(I170*H170,2)</f>
        <v>0</v>
      </c>
      <c r="K170" s="206" t="s">
        <v>2110</v>
      </c>
      <c r="L170" s="211"/>
      <c r="M170" s="212" t="s">
        <v>37</v>
      </c>
      <c r="N170" s="213" t="s">
        <v>53</v>
      </c>
      <c r="O170" s="48"/>
      <c r="P170" s="201">
        <f>O170*H170</f>
        <v>0</v>
      </c>
      <c r="Q170" s="201">
        <v>0</v>
      </c>
      <c r="R170" s="201">
        <f>Q170*H170</f>
        <v>0</v>
      </c>
      <c r="S170" s="201">
        <v>0</v>
      </c>
      <c r="T170" s="202">
        <f>S170*H170</f>
        <v>0</v>
      </c>
      <c r="AR170" s="24" t="s">
        <v>214</v>
      </c>
      <c r="AT170" s="24" t="s">
        <v>261</v>
      </c>
      <c r="AU170" s="24" t="s">
        <v>24</v>
      </c>
      <c r="AY170" s="24" t="s">
        <v>162</v>
      </c>
      <c r="BE170" s="203">
        <f>IF(N170="základní",J170,0)</f>
        <v>0</v>
      </c>
      <c r="BF170" s="203">
        <f>IF(N170="snížená",J170,0)</f>
        <v>0</v>
      </c>
      <c r="BG170" s="203">
        <f>IF(N170="zákl. přenesená",J170,0)</f>
        <v>0</v>
      </c>
      <c r="BH170" s="203">
        <f>IF(N170="sníž. přenesená",J170,0)</f>
        <v>0</v>
      </c>
      <c r="BI170" s="203">
        <f>IF(N170="nulová",J170,0)</f>
        <v>0</v>
      </c>
      <c r="BJ170" s="24" t="s">
        <v>24</v>
      </c>
      <c r="BK170" s="203">
        <f>ROUND(I170*H170,2)</f>
        <v>0</v>
      </c>
      <c r="BL170" s="24" t="s">
        <v>185</v>
      </c>
      <c r="BM170" s="24" t="s">
        <v>653</v>
      </c>
    </row>
    <row r="171" s="1" customFormat="1" ht="16.5" customHeight="1">
      <c r="B171" s="47"/>
      <c r="C171" s="204" t="s">
        <v>655</v>
      </c>
      <c r="D171" s="204" t="s">
        <v>261</v>
      </c>
      <c r="E171" s="205" t="s">
        <v>2203</v>
      </c>
      <c r="F171" s="206" t="s">
        <v>2204</v>
      </c>
      <c r="G171" s="207" t="s">
        <v>344</v>
      </c>
      <c r="H171" s="208">
        <v>1</v>
      </c>
      <c r="I171" s="209"/>
      <c r="J171" s="210">
        <f>ROUND(I171*H171,2)</f>
        <v>0</v>
      </c>
      <c r="K171" s="206" t="s">
        <v>2110</v>
      </c>
      <c r="L171" s="211"/>
      <c r="M171" s="212" t="s">
        <v>37</v>
      </c>
      <c r="N171" s="213" t="s">
        <v>53</v>
      </c>
      <c r="O171" s="48"/>
      <c r="P171" s="201">
        <f>O171*H171</f>
        <v>0</v>
      </c>
      <c r="Q171" s="201">
        <v>0</v>
      </c>
      <c r="R171" s="201">
        <f>Q171*H171</f>
        <v>0</v>
      </c>
      <c r="S171" s="201">
        <v>0</v>
      </c>
      <c r="T171" s="202">
        <f>S171*H171</f>
        <v>0</v>
      </c>
      <c r="AR171" s="24" t="s">
        <v>214</v>
      </c>
      <c r="AT171" s="24" t="s">
        <v>261</v>
      </c>
      <c r="AU171" s="24" t="s">
        <v>24</v>
      </c>
      <c r="AY171" s="24" t="s">
        <v>162</v>
      </c>
      <c r="BE171" s="203">
        <f>IF(N171="základní",J171,0)</f>
        <v>0</v>
      </c>
      <c r="BF171" s="203">
        <f>IF(N171="snížená",J171,0)</f>
        <v>0</v>
      </c>
      <c r="BG171" s="203">
        <f>IF(N171="zákl. přenesená",J171,0)</f>
        <v>0</v>
      </c>
      <c r="BH171" s="203">
        <f>IF(N171="sníž. přenesená",J171,0)</f>
        <v>0</v>
      </c>
      <c r="BI171" s="203">
        <f>IF(N171="nulová",J171,0)</f>
        <v>0</v>
      </c>
      <c r="BJ171" s="24" t="s">
        <v>24</v>
      </c>
      <c r="BK171" s="203">
        <f>ROUND(I171*H171,2)</f>
        <v>0</v>
      </c>
      <c r="BL171" s="24" t="s">
        <v>185</v>
      </c>
      <c r="BM171" s="24" t="s">
        <v>658</v>
      </c>
    </row>
    <row r="172" s="1" customFormat="1" ht="16.5" customHeight="1">
      <c r="B172" s="47"/>
      <c r="C172" s="204" t="s">
        <v>281</v>
      </c>
      <c r="D172" s="204" t="s">
        <v>261</v>
      </c>
      <c r="E172" s="205" t="s">
        <v>1938</v>
      </c>
      <c r="F172" s="206" t="s">
        <v>1939</v>
      </c>
      <c r="G172" s="207" t="s">
        <v>344</v>
      </c>
      <c r="H172" s="208">
        <v>2</v>
      </c>
      <c r="I172" s="209"/>
      <c r="J172" s="210">
        <f>ROUND(I172*H172,2)</f>
        <v>0</v>
      </c>
      <c r="K172" s="206" t="s">
        <v>2110</v>
      </c>
      <c r="L172" s="211"/>
      <c r="M172" s="212" t="s">
        <v>37</v>
      </c>
      <c r="N172" s="213" t="s">
        <v>53</v>
      </c>
      <c r="O172" s="48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214</v>
      </c>
      <c r="AT172" s="24" t="s">
        <v>261</v>
      </c>
      <c r="AU172" s="24" t="s">
        <v>24</v>
      </c>
      <c r="AY172" s="24" t="s">
        <v>162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24</v>
      </c>
      <c r="BK172" s="203">
        <f>ROUND(I172*H172,2)</f>
        <v>0</v>
      </c>
      <c r="BL172" s="24" t="s">
        <v>185</v>
      </c>
      <c r="BM172" s="24" t="s">
        <v>662</v>
      </c>
    </row>
    <row r="173" s="1" customFormat="1" ht="16.5" customHeight="1">
      <c r="B173" s="47"/>
      <c r="C173" s="204" t="s">
        <v>664</v>
      </c>
      <c r="D173" s="204" t="s">
        <v>261</v>
      </c>
      <c r="E173" s="205" t="s">
        <v>1940</v>
      </c>
      <c r="F173" s="206" t="s">
        <v>1941</v>
      </c>
      <c r="G173" s="207" t="s">
        <v>344</v>
      </c>
      <c r="H173" s="208">
        <v>2</v>
      </c>
      <c r="I173" s="209"/>
      <c r="J173" s="210">
        <f>ROUND(I173*H173,2)</f>
        <v>0</v>
      </c>
      <c r="K173" s="206" t="s">
        <v>2110</v>
      </c>
      <c r="L173" s="211"/>
      <c r="M173" s="212" t="s">
        <v>37</v>
      </c>
      <c r="N173" s="213" t="s">
        <v>53</v>
      </c>
      <c r="O173" s="48"/>
      <c r="P173" s="201">
        <f>O173*H173</f>
        <v>0</v>
      </c>
      <c r="Q173" s="201">
        <v>0</v>
      </c>
      <c r="R173" s="201">
        <f>Q173*H173</f>
        <v>0</v>
      </c>
      <c r="S173" s="201">
        <v>0</v>
      </c>
      <c r="T173" s="202">
        <f>S173*H173</f>
        <v>0</v>
      </c>
      <c r="AR173" s="24" t="s">
        <v>214</v>
      </c>
      <c r="AT173" s="24" t="s">
        <v>261</v>
      </c>
      <c r="AU173" s="24" t="s">
        <v>24</v>
      </c>
      <c r="AY173" s="24" t="s">
        <v>162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24</v>
      </c>
      <c r="BK173" s="203">
        <f>ROUND(I173*H173,2)</f>
        <v>0</v>
      </c>
      <c r="BL173" s="24" t="s">
        <v>185</v>
      </c>
      <c r="BM173" s="24" t="s">
        <v>667</v>
      </c>
    </row>
    <row r="174" s="1" customFormat="1" ht="16.5" customHeight="1">
      <c r="B174" s="47"/>
      <c r="C174" s="204" t="s">
        <v>285</v>
      </c>
      <c r="D174" s="204" t="s">
        <v>261</v>
      </c>
      <c r="E174" s="205" t="s">
        <v>2205</v>
      </c>
      <c r="F174" s="206" t="s">
        <v>2206</v>
      </c>
      <c r="G174" s="207" t="s">
        <v>344</v>
      </c>
      <c r="H174" s="208">
        <v>1</v>
      </c>
      <c r="I174" s="209"/>
      <c r="J174" s="210">
        <f>ROUND(I174*H174,2)</f>
        <v>0</v>
      </c>
      <c r="K174" s="206" t="s">
        <v>2110</v>
      </c>
      <c r="L174" s="211"/>
      <c r="M174" s="212" t="s">
        <v>37</v>
      </c>
      <c r="N174" s="213" t="s">
        <v>53</v>
      </c>
      <c r="O174" s="48"/>
      <c r="P174" s="201">
        <f>O174*H174</f>
        <v>0</v>
      </c>
      <c r="Q174" s="201">
        <v>0</v>
      </c>
      <c r="R174" s="201">
        <f>Q174*H174</f>
        <v>0</v>
      </c>
      <c r="S174" s="201">
        <v>0</v>
      </c>
      <c r="T174" s="202">
        <f>S174*H174</f>
        <v>0</v>
      </c>
      <c r="AR174" s="24" t="s">
        <v>214</v>
      </c>
      <c r="AT174" s="24" t="s">
        <v>261</v>
      </c>
      <c r="AU174" s="24" t="s">
        <v>24</v>
      </c>
      <c r="AY174" s="24" t="s">
        <v>162</v>
      </c>
      <c r="BE174" s="203">
        <f>IF(N174="základní",J174,0)</f>
        <v>0</v>
      </c>
      <c r="BF174" s="203">
        <f>IF(N174="snížená",J174,0)</f>
        <v>0</v>
      </c>
      <c r="BG174" s="203">
        <f>IF(N174="zákl. přenesená",J174,0)</f>
        <v>0</v>
      </c>
      <c r="BH174" s="203">
        <f>IF(N174="sníž. přenesená",J174,0)</f>
        <v>0</v>
      </c>
      <c r="BI174" s="203">
        <f>IF(N174="nulová",J174,0)</f>
        <v>0</v>
      </c>
      <c r="BJ174" s="24" t="s">
        <v>24</v>
      </c>
      <c r="BK174" s="203">
        <f>ROUND(I174*H174,2)</f>
        <v>0</v>
      </c>
      <c r="BL174" s="24" t="s">
        <v>185</v>
      </c>
      <c r="BM174" s="24" t="s">
        <v>670</v>
      </c>
    </row>
    <row r="175" s="1" customFormat="1" ht="16.5" customHeight="1">
      <c r="B175" s="47"/>
      <c r="C175" s="192" t="s">
        <v>672</v>
      </c>
      <c r="D175" s="192" t="s">
        <v>156</v>
      </c>
      <c r="E175" s="193" t="s">
        <v>2207</v>
      </c>
      <c r="F175" s="194" t="s">
        <v>1943</v>
      </c>
      <c r="G175" s="195" t="s">
        <v>196</v>
      </c>
      <c r="H175" s="196">
        <v>0.16700000000000001</v>
      </c>
      <c r="I175" s="197"/>
      <c r="J175" s="198">
        <f>ROUND(I175*H175,2)</f>
        <v>0</v>
      </c>
      <c r="K175" s="194" t="s">
        <v>2110</v>
      </c>
      <c r="L175" s="73"/>
      <c r="M175" s="199" t="s">
        <v>37</v>
      </c>
      <c r="N175" s="200" t="s">
        <v>53</v>
      </c>
      <c r="O175" s="48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185</v>
      </c>
      <c r="AT175" s="24" t="s">
        <v>156</v>
      </c>
      <c r="AU175" s="24" t="s">
        <v>24</v>
      </c>
      <c r="AY175" s="24" t="s">
        <v>162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24</v>
      </c>
      <c r="BK175" s="203">
        <f>ROUND(I175*H175,2)</f>
        <v>0</v>
      </c>
      <c r="BL175" s="24" t="s">
        <v>185</v>
      </c>
      <c r="BM175" s="24" t="s">
        <v>675</v>
      </c>
    </row>
    <row r="176" s="10" customFormat="1" ht="37.44" customHeight="1">
      <c r="B176" s="232"/>
      <c r="C176" s="233"/>
      <c r="D176" s="234" t="s">
        <v>81</v>
      </c>
      <c r="E176" s="235" t="s">
        <v>2003</v>
      </c>
      <c r="F176" s="235" t="s">
        <v>2004</v>
      </c>
      <c r="G176" s="233"/>
      <c r="H176" s="233"/>
      <c r="I176" s="236"/>
      <c r="J176" s="237">
        <f>BK176</f>
        <v>0</v>
      </c>
      <c r="K176" s="233"/>
      <c r="L176" s="238"/>
      <c r="M176" s="239"/>
      <c r="N176" s="240"/>
      <c r="O176" s="240"/>
      <c r="P176" s="241">
        <f>SUM(P177:P183)</f>
        <v>0</v>
      </c>
      <c r="Q176" s="240"/>
      <c r="R176" s="241">
        <f>SUM(R177:R183)</f>
        <v>0</v>
      </c>
      <c r="S176" s="240"/>
      <c r="T176" s="242">
        <f>SUM(T177:T183)</f>
        <v>0</v>
      </c>
      <c r="AR176" s="243" t="s">
        <v>91</v>
      </c>
      <c r="AT176" s="244" t="s">
        <v>81</v>
      </c>
      <c r="AU176" s="244" t="s">
        <v>82</v>
      </c>
      <c r="AY176" s="243" t="s">
        <v>162</v>
      </c>
      <c r="BK176" s="245">
        <f>SUM(BK177:BK183)</f>
        <v>0</v>
      </c>
    </row>
    <row r="177" s="1" customFormat="1" ht="25.5" customHeight="1">
      <c r="B177" s="47"/>
      <c r="C177" s="192" t="s">
        <v>288</v>
      </c>
      <c r="D177" s="192" t="s">
        <v>156</v>
      </c>
      <c r="E177" s="193" t="s">
        <v>2208</v>
      </c>
      <c r="F177" s="194" t="s">
        <v>2209</v>
      </c>
      <c r="G177" s="195" t="s">
        <v>207</v>
      </c>
      <c r="H177" s="196">
        <v>20</v>
      </c>
      <c r="I177" s="197"/>
      <c r="J177" s="198">
        <f>ROUND(I177*H177,2)</f>
        <v>0</v>
      </c>
      <c r="K177" s="194" t="s">
        <v>2110</v>
      </c>
      <c r="L177" s="73"/>
      <c r="M177" s="199" t="s">
        <v>37</v>
      </c>
      <c r="N177" s="200" t="s">
        <v>53</v>
      </c>
      <c r="O177" s="48"/>
      <c r="P177" s="201">
        <f>O177*H177</f>
        <v>0</v>
      </c>
      <c r="Q177" s="201">
        <v>0</v>
      </c>
      <c r="R177" s="201">
        <f>Q177*H177</f>
        <v>0</v>
      </c>
      <c r="S177" s="201">
        <v>0</v>
      </c>
      <c r="T177" s="202">
        <f>S177*H177</f>
        <v>0</v>
      </c>
      <c r="AR177" s="24" t="s">
        <v>185</v>
      </c>
      <c r="AT177" s="24" t="s">
        <v>156</v>
      </c>
      <c r="AU177" s="24" t="s">
        <v>24</v>
      </c>
      <c r="AY177" s="24" t="s">
        <v>162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24</v>
      </c>
      <c r="BK177" s="203">
        <f>ROUND(I177*H177,2)</f>
        <v>0</v>
      </c>
      <c r="BL177" s="24" t="s">
        <v>185</v>
      </c>
      <c r="BM177" s="24" t="s">
        <v>679</v>
      </c>
    </row>
    <row r="178" s="1" customFormat="1" ht="25.5" customHeight="1">
      <c r="B178" s="47"/>
      <c r="C178" s="192" t="s">
        <v>680</v>
      </c>
      <c r="D178" s="192" t="s">
        <v>156</v>
      </c>
      <c r="E178" s="193" t="s">
        <v>2210</v>
      </c>
      <c r="F178" s="194" t="s">
        <v>2211</v>
      </c>
      <c r="G178" s="195" t="s">
        <v>207</v>
      </c>
      <c r="H178" s="196">
        <v>67</v>
      </c>
      <c r="I178" s="197"/>
      <c r="J178" s="198">
        <f>ROUND(I178*H178,2)</f>
        <v>0</v>
      </c>
      <c r="K178" s="194" t="s">
        <v>2110</v>
      </c>
      <c r="L178" s="73"/>
      <c r="M178" s="199" t="s">
        <v>37</v>
      </c>
      <c r="N178" s="200" t="s">
        <v>53</v>
      </c>
      <c r="O178" s="48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185</v>
      </c>
      <c r="AT178" s="24" t="s">
        <v>156</v>
      </c>
      <c r="AU178" s="24" t="s">
        <v>24</v>
      </c>
      <c r="AY178" s="24" t="s">
        <v>162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24</v>
      </c>
      <c r="BK178" s="203">
        <f>ROUND(I178*H178,2)</f>
        <v>0</v>
      </c>
      <c r="BL178" s="24" t="s">
        <v>185</v>
      </c>
      <c r="BM178" s="24" t="s">
        <v>683</v>
      </c>
    </row>
    <row r="179" s="1" customFormat="1" ht="25.5" customHeight="1">
      <c r="B179" s="47"/>
      <c r="C179" s="192" t="s">
        <v>291</v>
      </c>
      <c r="D179" s="192" t="s">
        <v>156</v>
      </c>
      <c r="E179" s="193" t="s">
        <v>2212</v>
      </c>
      <c r="F179" s="194" t="s">
        <v>2213</v>
      </c>
      <c r="G179" s="195" t="s">
        <v>207</v>
      </c>
      <c r="H179" s="196">
        <v>67</v>
      </c>
      <c r="I179" s="197"/>
      <c r="J179" s="198">
        <f>ROUND(I179*H179,2)</f>
        <v>0</v>
      </c>
      <c r="K179" s="194" t="s">
        <v>2110</v>
      </c>
      <c r="L179" s="73"/>
      <c r="M179" s="199" t="s">
        <v>37</v>
      </c>
      <c r="N179" s="200" t="s">
        <v>53</v>
      </c>
      <c r="O179" s="48"/>
      <c r="P179" s="201">
        <f>O179*H179</f>
        <v>0</v>
      </c>
      <c r="Q179" s="201">
        <v>0</v>
      </c>
      <c r="R179" s="201">
        <f>Q179*H179</f>
        <v>0</v>
      </c>
      <c r="S179" s="201">
        <v>0</v>
      </c>
      <c r="T179" s="202">
        <f>S179*H179</f>
        <v>0</v>
      </c>
      <c r="AR179" s="24" t="s">
        <v>185</v>
      </c>
      <c r="AT179" s="24" t="s">
        <v>156</v>
      </c>
      <c r="AU179" s="24" t="s">
        <v>24</v>
      </c>
      <c r="AY179" s="24" t="s">
        <v>162</v>
      </c>
      <c r="BE179" s="203">
        <f>IF(N179="základní",J179,0)</f>
        <v>0</v>
      </c>
      <c r="BF179" s="203">
        <f>IF(N179="snížená",J179,0)</f>
        <v>0</v>
      </c>
      <c r="BG179" s="203">
        <f>IF(N179="zákl. přenesená",J179,0)</f>
        <v>0</v>
      </c>
      <c r="BH179" s="203">
        <f>IF(N179="sníž. přenesená",J179,0)</f>
        <v>0</v>
      </c>
      <c r="BI179" s="203">
        <f>IF(N179="nulová",J179,0)</f>
        <v>0</v>
      </c>
      <c r="BJ179" s="24" t="s">
        <v>24</v>
      </c>
      <c r="BK179" s="203">
        <f>ROUND(I179*H179,2)</f>
        <v>0</v>
      </c>
      <c r="BL179" s="24" t="s">
        <v>185</v>
      </c>
      <c r="BM179" s="24" t="s">
        <v>686</v>
      </c>
    </row>
    <row r="180" s="1" customFormat="1" ht="16.5" customHeight="1">
      <c r="B180" s="47"/>
      <c r="C180" s="192" t="s">
        <v>691</v>
      </c>
      <c r="D180" s="192" t="s">
        <v>156</v>
      </c>
      <c r="E180" s="193" t="s">
        <v>2214</v>
      </c>
      <c r="F180" s="194" t="s">
        <v>2016</v>
      </c>
      <c r="G180" s="195" t="s">
        <v>344</v>
      </c>
      <c r="H180" s="196">
        <v>8</v>
      </c>
      <c r="I180" s="197"/>
      <c r="J180" s="198">
        <f>ROUND(I180*H180,2)</f>
        <v>0</v>
      </c>
      <c r="K180" s="194" t="s">
        <v>2110</v>
      </c>
      <c r="L180" s="73"/>
      <c r="M180" s="199" t="s">
        <v>37</v>
      </c>
      <c r="N180" s="200" t="s">
        <v>53</v>
      </c>
      <c r="O180" s="48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185</v>
      </c>
      <c r="AT180" s="24" t="s">
        <v>156</v>
      </c>
      <c r="AU180" s="24" t="s">
        <v>24</v>
      </c>
      <c r="AY180" s="24" t="s">
        <v>162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24</v>
      </c>
      <c r="BK180" s="203">
        <f>ROUND(I180*H180,2)</f>
        <v>0</v>
      </c>
      <c r="BL180" s="24" t="s">
        <v>185</v>
      </c>
      <c r="BM180" s="24" t="s">
        <v>694</v>
      </c>
    </row>
    <row r="181" s="1" customFormat="1" ht="16.5" customHeight="1">
      <c r="B181" s="47"/>
      <c r="C181" s="192" t="s">
        <v>294</v>
      </c>
      <c r="D181" s="192" t="s">
        <v>156</v>
      </c>
      <c r="E181" s="193" t="s">
        <v>2215</v>
      </c>
      <c r="F181" s="194" t="s">
        <v>2018</v>
      </c>
      <c r="G181" s="195" t="s">
        <v>344</v>
      </c>
      <c r="H181" s="196">
        <v>8</v>
      </c>
      <c r="I181" s="197"/>
      <c r="J181" s="198">
        <f>ROUND(I181*H181,2)</f>
        <v>0</v>
      </c>
      <c r="K181" s="194" t="s">
        <v>2146</v>
      </c>
      <c r="L181" s="73"/>
      <c r="M181" s="199" t="s">
        <v>37</v>
      </c>
      <c r="N181" s="200" t="s">
        <v>53</v>
      </c>
      <c r="O181" s="48"/>
      <c r="P181" s="201">
        <f>O181*H181</f>
        <v>0</v>
      </c>
      <c r="Q181" s="201">
        <v>0</v>
      </c>
      <c r="R181" s="201">
        <f>Q181*H181</f>
        <v>0</v>
      </c>
      <c r="S181" s="201">
        <v>0</v>
      </c>
      <c r="T181" s="202">
        <f>S181*H181</f>
        <v>0</v>
      </c>
      <c r="AR181" s="24" t="s">
        <v>185</v>
      </c>
      <c r="AT181" s="24" t="s">
        <v>156</v>
      </c>
      <c r="AU181" s="24" t="s">
        <v>24</v>
      </c>
      <c r="AY181" s="24" t="s">
        <v>162</v>
      </c>
      <c r="BE181" s="203">
        <f>IF(N181="základní",J181,0)</f>
        <v>0</v>
      </c>
      <c r="BF181" s="203">
        <f>IF(N181="snížená",J181,0)</f>
        <v>0</v>
      </c>
      <c r="BG181" s="203">
        <f>IF(N181="zákl. přenesená",J181,0)</f>
        <v>0</v>
      </c>
      <c r="BH181" s="203">
        <f>IF(N181="sníž. přenesená",J181,0)</f>
        <v>0</v>
      </c>
      <c r="BI181" s="203">
        <f>IF(N181="nulová",J181,0)</f>
        <v>0</v>
      </c>
      <c r="BJ181" s="24" t="s">
        <v>24</v>
      </c>
      <c r="BK181" s="203">
        <f>ROUND(I181*H181,2)</f>
        <v>0</v>
      </c>
      <c r="BL181" s="24" t="s">
        <v>185</v>
      </c>
      <c r="BM181" s="24" t="s">
        <v>697</v>
      </c>
    </row>
    <row r="182" s="1" customFormat="1" ht="16.5" customHeight="1">
      <c r="B182" s="47"/>
      <c r="C182" s="192" t="s">
        <v>699</v>
      </c>
      <c r="D182" s="192" t="s">
        <v>156</v>
      </c>
      <c r="E182" s="193" t="s">
        <v>2216</v>
      </c>
      <c r="F182" s="194" t="s">
        <v>2020</v>
      </c>
      <c r="G182" s="195" t="s">
        <v>207</v>
      </c>
      <c r="H182" s="196">
        <v>154</v>
      </c>
      <c r="I182" s="197"/>
      <c r="J182" s="198">
        <f>ROUND(I182*H182,2)</f>
        <v>0</v>
      </c>
      <c r="K182" s="194" t="s">
        <v>2110</v>
      </c>
      <c r="L182" s="73"/>
      <c r="M182" s="199" t="s">
        <v>37</v>
      </c>
      <c r="N182" s="200" t="s">
        <v>53</v>
      </c>
      <c r="O182" s="48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185</v>
      </c>
      <c r="AT182" s="24" t="s">
        <v>156</v>
      </c>
      <c r="AU182" s="24" t="s">
        <v>24</v>
      </c>
      <c r="AY182" s="24" t="s">
        <v>162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24</v>
      </c>
      <c r="BK182" s="203">
        <f>ROUND(I182*H182,2)</f>
        <v>0</v>
      </c>
      <c r="BL182" s="24" t="s">
        <v>185</v>
      </c>
      <c r="BM182" s="24" t="s">
        <v>702</v>
      </c>
    </row>
    <row r="183" s="1" customFormat="1" ht="16.5" customHeight="1">
      <c r="B183" s="47"/>
      <c r="C183" s="192" t="s">
        <v>298</v>
      </c>
      <c r="D183" s="192" t="s">
        <v>156</v>
      </c>
      <c r="E183" s="193" t="s">
        <v>2217</v>
      </c>
      <c r="F183" s="194" t="s">
        <v>2024</v>
      </c>
      <c r="G183" s="195" t="s">
        <v>196</v>
      </c>
      <c r="H183" s="196">
        <v>0.99399999999999999</v>
      </c>
      <c r="I183" s="197"/>
      <c r="J183" s="198">
        <f>ROUND(I183*H183,2)</f>
        <v>0</v>
      </c>
      <c r="K183" s="194" t="s">
        <v>2110</v>
      </c>
      <c r="L183" s="73"/>
      <c r="M183" s="199" t="s">
        <v>37</v>
      </c>
      <c r="N183" s="200" t="s">
        <v>53</v>
      </c>
      <c r="O183" s="48"/>
      <c r="P183" s="201">
        <f>O183*H183</f>
        <v>0</v>
      </c>
      <c r="Q183" s="201">
        <v>0</v>
      </c>
      <c r="R183" s="201">
        <f>Q183*H183</f>
        <v>0</v>
      </c>
      <c r="S183" s="201">
        <v>0</v>
      </c>
      <c r="T183" s="202">
        <f>S183*H183</f>
        <v>0</v>
      </c>
      <c r="AR183" s="24" t="s">
        <v>185</v>
      </c>
      <c r="AT183" s="24" t="s">
        <v>156</v>
      </c>
      <c r="AU183" s="24" t="s">
        <v>24</v>
      </c>
      <c r="AY183" s="24" t="s">
        <v>162</v>
      </c>
      <c r="BE183" s="203">
        <f>IF(N183="základní",J183,0)</f>
        <v>0</v>
      </c>
      <c r="BF183" s="203">
        <f>IF(N183="snížená",J183,0)</f>
        <v>0</v>
      </c>
      <c r="BG183" s="203">
        <f>IF(N183="zákl. přenesená",J183,0)</f>
        <v>0</v>
      </c>
      <c r="BH183" s="203">
        <f>IF(N183="sníž. přenesená",J183,0)</f>
        <v>0</v>
      </c>
      <c r="BI183" s="203">
        <f>IF(N183="nulová",J183,0)</f>
        <v>0</v>
      </c>
      <c r="BJ183" s="24" t="s">
        <v>24</v>
      </c>
      <c r="BK183" s="203">
        <f>ROUND(I183*H183,2)</f>
        <v>0</v>
      </c>
      <c r="BL183" s="24" t="s">
        <v>185</v>
      </c>
      <c r="BM183" s="24" t="s">
        <v>705</v>
      </c>
    </row>
    <row r="184" s="10" customFormat="1" ht="37.44" customHeight="1">
      <c r="B184" s="232"/>
      <c r="C184" s="233"/>
      <c r="D184" s="234" t="s">
        <v>81</v>
      </c>
      <c r="E184" s="235" t="s">
        <v>2025</v>
      </c>
      <c r="F184" s="235" t="s">
        <v>2026</v>
      </c>
      <c r="G184" s="233"/>
      <c r="H184" s="233"/>
      <c r="I184" s="236"/>
      <c r="J184" s="237">
        <f>BK184</f>
        <v>0</v>
      </c>
      <c r="K184" s="233"/>
      <c r="L184" s="238"/>
      <c r="M184" s="239"/>
      <c r="N184" s="240"/>
      <c r="O184" s="240"/>
      <c r="P184" s="241">
        <f>SUM(P185:P193)</f>
        <v>0</v>
      </c>
      <c r="Q184" s="240"/>
      <c r="R184" s="241">
        <f>SUM(R185:R193)</f>
        <v>0</v>
      </c>
      <c r="S184" s="240"/>
      <c r="T184" s="242">
        <f>SUM(T185:T193)</f>
        <v>0</v>
      </c>
      <c r="AR184" s="243" t="s">
        <v>91</v>
      </c>
      <c r="AT184" s="244" t="s">
        <v>81</v>
      </c>
      <c r="AU184" s="244" t="s">
        <v>82</v>
      </c>
      <c r="AY184" s="243" t="s">
        <v>162</v>
      </c>
      <c r="BK184" s="245">
        <f>SUM(BK185:BK193)</f>
        <v>0</v>
      </c>
    </row>
    <row r="185" s="1" customFormat="1" ht="16.5" customHeight="1">
      <c r="B185" s="47"/>
      <c r="C185" s="192" t="s">
        <v>707</v>
      </c>
      <c r="D185" s="192" t="s">
        <v>156</v>
      </c>
      <c r="E185" s="193" t="s">
        <v>2218</v>
      </c>
      <c r="F185" s="194" t="s">
        <v>2028</v>
      </c>
      <c r="G185" s="195" t="s">
        <v>344</v>
      </c>
      <c r="H185" s="196">
        <v>4</v>
      </c>
      <c r="I185" s="197"/>
      <c r="J185" s="198">
        <f>ROUND(I185*H185,2)</f>
        <v>0</v>
      </c>
      <c r="K185" s="194" t="s">
        <v>2110</v>
      </c>
      <c r="L185" s="73"/>
      <c r="M185" s="199" t="s">
        <v>37</v>
      </c>
      <c r="N185" s="200" t="s">
        <v>53</v>
      </c>
      <c r="O185" s="48"/>
      <c r="P185" s="201">
        <f>O185*H185</f>
        <v>0</v>
      </c>
      <c r="Q185" s="201">
        <v>0</v>
      </c>
      <c r="R185" s="201">
        <f>Q185*H185</f>
        <v>0</v>
      </c>
      <c r="S185" s="201">
        <v>0</v>
      </c>
      <c r="T185" s="202">
        <f>S185*H185</f>
        <v>0</v>
      </c>
      <c r="AR185" s="24" t="s">
        <v>185</v>
      </c>
      <c r="AT185" s="24" t="s">
        <v>156</v>
      </c>
      <c r="AU185" s="24" t="s">
        <v>24</v>
      </c>
      <c r="AY185" s="24" t="s">
        <v>162</v>
      </c>
      <c r="BE185" s="203">
        <f>IF(N185="základní",J185,0)</f>
        <v>0</v>
      </c>
      <c r="BF185" s="203">
        <f>IF(N185="snížená",J185,0)</f>
        <v>0</v>
      </c>
      <c r="BG185" s="203">
        <f>IF(N185="zákl. přenesená",J185,0)</f>
        <v>0</v>
      </c>
      <c r="BH185" s="203">
        <f>IF(N185="sníž. přenesená",J185,0)</f>
        <v>0</v>
      </c>
      <c r="BI185" s="203">
        <f>IF(N185="nulová",J185,0)</f>
        <v>0</v>
      </c>
      <c r="BJ185" s="24" t="s">
        <v>24</v>
      </c>
      <c r="BK185" s="203">
        <f>ROUND(I185*H185,2)</f>
        <v>0</v>
      </c>
      <c r="BL185" s="24" t="s">
        <v>185</v>
      </c>
      <c r="BM185" s="24" t="s">
        <v>710</v>
      </c>
    </row>
    <row r="186" s="1" customFormat="1" ht="16.5" customHeight="1">
      <c r="B186" s="47"/>
      <c r="C186" s="192" t="s">
        <v>301</v>
      </c>
      <c r="D186" s="192" t="s">
        <v>156</v>
      </c>
      <c r="E186" s="193" t="s">
        <v>2219</v>
      </c>
      <c r="F186" s="194" t="s">
        <v>2030</v>
      </c>
      <c r="G186" s="195" t="s">
        <v>344</v>
      </c>
      <c r="H186" s="196">
        <v>28</v>
      </c>
      <c r="I186" s="197"/>
      <c r="J186" s="198">
        <f>ROUND(I186*H186,2)</f>
        <v>0</v>
      </c>
      <c r="K186" s="194" t="s">
        <v>2110</v>
      </c>
      <c r="L186" s="73"/>
      <c r="M186" s="199" t="s">
        <v>37</v>
      </c>
      <c r="N186" s="200" t="s">
        <v>53</v>
      </c>
      <c r="O186" s="48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185</v>
      </c>
      <c r="AT186" s="24" t="s">
        <v>156</v>
      </c>
      <c r="AU186" s="24" t="s">
        <v>24</v>
      </c>
      <c r="AY186" s="24" t="s">
        <v>162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24</v>
      </c>
      <c r="BK186" s="203">
        <f>ROUND(I186*H186,2)</f>
        <v>0</v>
      </c>
      <c r="BL186" s="24" t="s">
        <v>185</v>
      </c>
      <c r="BM186" s="24" t="s">
        <v>714</v>
      </c>
    </row>
    <row r="187" s="1" customFormat="1" ht="16.5" customHeight="1">
      <c r="B187" s="47"/>
      <c r="C187" s="204" t="s">
        <v>715</v>
      </c>
      <c r="D187" s="204" t="s">
        <v>261</v>
      </c>
      <c r="E187" s="205" t="s">
        <v>2033</v>
      </c>
      <c r="F187" s="206" t="s">
        <v>2220</v>
      </c>
      <c r="G187" s="207" t="s">
        <v>2035</v>
      </c>
      <c r="H187" s="208">
        <v>7</v>
      </c>
      <c r="I187" s="209"/>
      <c r="J187" s="210">
        <f>ROUND(I187*H187,2)</f>
        <v>0</v>
      </c>
      <c r="K187" s="206" t="s">
        <v>2110</v>
      </c>
      <c r="L187" s="211"/>
      <c r="M187" s="212" t="s">
        <v>37</v>
      </c>
      <c r="N187" s="213" t="s">
        <v>53</v>
      </c>
      <c r="O187" s="48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214</v>
      </c>
      <c r="AT187" s="24" t="s">
        <v>261</v>
      </c>
      <c r="AU187" s="24" t="s">
        <v>24</v>
      </c>
      <c r="AY187" s="24" t="s">
        <v>162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24</v>
      </c>
      <c r="BK187" s="203">
        <f>ROUND(I187*H187,2)</f>
        <v>0</v>
      </c>
      <c r="BL187" s="24" t="s">
        <v>185</v>
      </c>
      <c r="BM187" s="24" t="s">
        <v>718</v>
      </c>
    </row>
    <row r="188" s="1" customFormat="1" ht="16.5" customHeight="1">
      <c r="B188" s="47"/>
      <c r="C188" s="204" t="s">
        <v>305</v>
      </c>
      <c r="D188" s="204" t="s">
        <v>261</v>
      </c>
      <c r="E188" s="205" t="s">
        <v>2221</v>
      </c>
      <c r="F188" s="206" t="s">
        <v>2222</v>
      </c>
      <c r="G188" s="207" t="s">
        <v>2223</v>
      </c>
      <c r="H188" s="208">
        <v>2</v>
      </c>
      <c r="I188" s="209"/>
      <c r="J188" s="210">
        <f>ROUND(I188*H188,2)</f>
        <v>0</v>
      </c>
      <c r="K188" s="206" t="s">
        <v>2110</v>
      </c>
      <c r="L188" s="211"/>
      <c r="M188" s="212" t="s">
        <v>37</v>
      </c>
      <c r="N188" s="213" t="s">
        <v>53</v>
      </c>
      <c r="O188" s="48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214</v>
      </c>
      <c r="AT188" s="24" t="s">
        <v>261</v>
      </c>
      <c r="AU188" s="24" t="s">
        <v>24</v>
      </c>
      <c r="AY188" s="24" t="s">
        <v>162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24</v>
      </c>
      <c r="BK188" s="203">
        <f>ROUND(I188*H188,2)</f>
        <v>0</v>
      </c>
      <c r="BL188" s="24" t="s">
        <v>185</v>
      </c>
      <c r="BM188" s="24" t="s">
        <v>721</v>
      </c>
    </row>
    <row r="189" s="1" customFormat="1" ht="16.5" customHeight="1">
      <c r="B189" s="47"/>
      <c r="C189" s="204" t="s">
        <v>722</v>
      </c>
      <c r="D189" s="204" t="s">
        <v>261</v>
      </c>
      <c r="E189" s="205" t="s">
        <v>2040</v>
      </c>
      <c r="F189" s="206" t="s">
        <v>2041</v>
      </c>
      <c r="G189" s="207" t="s">
        <v>344</v>
      </c>
      <c r="H189" s="208">
        <v>14</v>
      </c>
      <c r="I189" s="209"/>
      <c r="J189" s="210">
        <f>ROUND(I189*H189,2)</f>
        <v>0</v>
      </c>
      <c r="K189" s="206" t="s">
        <v>2110</v>
      </c>
      <c r="L189" s="211"/>
      <c r="M189" s="212" t="s">
        <v>37</v>
      </c>
      <c r="N189" s="213" t="s">
        <v>53</v>
      </c>
      <c r="O189" s="48"/>
      <c r="P189" s="201">
        <f>O189*H189</f>
        <v>0</v>
      </c>
      <c r="Q189" s="201">
        <v>0</v>
      </c>
      <c r="R189" s="201">
        <f>Q189*H189</f>
        <v>0</v>
      </c>
      <c r="S189" s="201">
        <v>0</v>
      </c>
      <c r="T189" s="202">
        <f>S189*H189</f>
        <v>0</v>
      </c>
      <c r="AR189" s="24" t="s">
        <v>214</v>
      </c>
      <c r="AT189" s="24" t="s">
        <v>261</v>
      </c>
      <c r="AU189" s="24" t="s">
        <v>24</v>
      </c>
      <c r="AY189" s="24" t="s">
        <v>162</v>
      </c>
      <c r="BE189" s="203">
        <f>IF(N189="základní",J189,0)</f>
        <v>0</v>
      </c>
      <c r="BF189" s="203">
        <f>IF(N189="snížená",J189,0)</f>
        <v>0</v>
      </c>
      <c r="BG189" s="203">
        <f>IF(N189="zákl. přenesená",J189,0)</f>
        <v>0</v>
      </c>
      <c r="BH189" s="203">
        <f>IF(N189="sníž. přenesená",J189,0)</f>
        <v>0</v>
      </c>
      <c r="BI189" s="203">
        <f>IF(N189="nulová",J189,0)</f>
        <v>0</v>
      </c>
      <c r="BJ189" s="24" t="s">
        <v>24</v>
      </c>
      <c r="BK189" s="203">
        <f>ROUND(I189*H189,2)</f>
        <v>0</v>
      </c>
      <c r="BL189" s="24" t="s">
        <v>185</v>
      </c>
      <c r="BM189" s="24" t="s">
        <v>725</v>
      </c>
    </row>
    <row r="190" s="1" customFormat="1" ht="16.5" customHeight="1">
      <c r="B190" s="47"/>
      <c r="C190" s="204" t="s">
        <v>306</v>
      </c>
      <c r="D190" s="204" t="s">
        <v>261</v>
      </c>
      <c r="E190" s="205" t="s">
        <v>2224</v>
      </c>
      <c r="F190" s="206" t="s">
        <v>2225</v>
      </c>
      <c r="G190" s="207" t="s">
        <v>344</v>
      </c>
      <c r="H190" s="208">
        <v>1</v>
      </c>
      <c r="I190" s="209"/>
      <c r="J190" s="210">
        <f>ROUND(I190*H190,2)</f>
        <v>0</v>
      </c>
      <c r="K190" s="206" t="s">
        <v>2110</v>
      </c>
      <c r="L190" s="211"/>
      <c r="M190" s="212" t="s">
        <v>37</v>
      </c>
      <c r="N190" s="213" t="s">
        <v>53</v>
      </c>
      <c r="O190" s="48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214</v>
      </c>
      <c r="AT190" s="24" t="s">
        <v>261</v>
      </c>
      <c r="AU190" s="24" t="s">
        <v>24</v>
      </c>
      <c r="AY190" s="24" t="s">
        <v>162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24</v>
      </c>
      <c r="BK190" s="203">
        <f>ROUND(I190*H190,2)</f>
        <v>0</v>
      </c>
      <c r="BL190" s="24" t="s">
        <v>185</v>
      </c>
      <c r="BM190" s="24" t="s">
        <v>728</v>
      </c>
    </row>
    <row r="191" s="1" customFormat="1" ht="16.5" customHeight="1">
      <c r="B191" s="47"/>
      <c r="C191" s="204" t="s">
        <v>731</v>
      </c>
      <c r="D191" s="204" t="s">
        <v>261</v>
      </c>
      <c r="E191" s="205" t="s">
        <v>2226</v>
      </c>
      <c r="F191" s="206" t="s">
        <v>2227</v>
      </c>
      <c r="G191" s="207" t="s">
        <v>344</v>
      </c>
      <c r="H191" s="208">
        <v>1</v>
      </c>
      <c r="I191" s="209"/>
      <c r="J191" s="210">
        <f>ROUND(I191*H191,2)</f>
        <v>0</v>
      </c>
      <c r="K191" s="206" t="s">
        <v>2110</v>
      </c>
      <c r="L191" s="211"/>
      <c r="M191" s="212" t="s">
        <v>37</v>
      </c>
      <c r="N191" s="213" t="s">
        <v>53</v>
      </c>
      <c r="O191" s="48"/>
      <c r="P191" s="201">
        <f>O191*H191</f>
        <v>0</v>
      </c>
      <c r="Q191" s="201">
        <v>0</v>
      </c>
      <c r="R191" s="201">
        <f>Q191*H191</f>
        <v>0</v>
      </c>
      <c r="S191" s="201">
        <v>0</v>
      </c>
      <c r="T191" s="202">
        <f>S191*H191</f>
        <v>0</v>
      </c>
      <c r="AR191" s="24" t="s">
        <v>214</v>
      </c>
      <c r="AT191" s="24" t="s">
        <v>261</v>
      </c>
      <c r="AU191" s="24" t="s">
        <v>24</v>
      </c>
      <c r="AY191" s="24" t="s">
        <v>162</v>
      </c>
      <c r="BE191" s="203">
        <f>IF(N191="základní",J191,0)</f>
        <v>0</v>
      </c>
      <c r="BF191" s="203">
        <f>IF(N191="snížená",J191,0)</f>
        <v>0</v>
      </c>
      <c r="BG191" s="203">
        <f>IF(N191="zákl. přenesená",J191,0)</f>
        <v>0</v>
      </c>
      <c r="BH191" s="203">
        <f>IF(N191="sníž. přenesená",J191,0)</f>
        <v>0</v>
      </c>
      <c r="BI191" s="203">
        <f>IF(N191="nulová",J191,0)</f>
        <v>0</v>
      </c>
      <c r="BJ191" s="24" t="s">
        <v>24</v>
      </c>
      <c r="BK191" s="203">
        <f>ROUND(I191*H191,2)</f>
        <v>0</v>
      </c>
      <c r="BL191" s="24" t="s">
        <v>185</v>
      </c>
      <c r="BM191" s="24" t="s">
        <v>734</v>
      </c>
    </row>
    <row r="192" s="1" customFormat="1" ht="16.5" customHeight="1">
      <c r="B192" s="47"/>
      <c r="C192" s="204" t="s">
        <v>310</v>
      </c>
      <c r="D192" s="204" t="s">
        <v>261</v>
      </c>
      <c r="E192" s="205" t="s">
        <v>2044</v>
      </c>
      <c r="F192" s="206" t="s">
        <v>2228</v>
      </c>
      <c r="G192" s="207" t="s">
        <v>344</v>
      </c>
      <c r="H192" s="208">
        <v>7</v>
      </c>
      <c r="I192" s="209"/>
      <c r="J192" s="210">
        <f>ROUND(I192*H192,2)</f>
        <v>0</v>
      </c>
      <c r="K192" s="206" t="s">
        <v>2110</v>
      </c>
      <c r="L192" s="211"/>
      <c r="M192" s="212" t="s">
        <v>37</v>
      </c>
      <c r="N192" s="213" t="s">
        <v>53</v>
      </c>
      <c r="O192" s="48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214</v>
      </c>
      <c r="AT192" s="24" t="s">
        <v>261</v>
      </c>
      <c r="AU192" s="24" t="s">
        <v>24</v>
      </c>
      <c r="AY192" s="24" t="s">
        <v>162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24</v>
      </c>
      <c r="BK192" s="203">
        <f>ROUND(I192*H192,2)</f>
        <v>0</v>
      </c>
      <c r="BL192" s="24" t="s">
        <v>185</v>
      </c>
      <c r="BM192" s="24" t="s">
        <v>741</v>
      </c>
    </row>
    <row r="193" s="1" customFormat="1" ht="16.5" customHeight="1">
      <c r="B193" s="47"/>
      <c r="C193" s="192" t="s">
        <v>743</v>
      </c>
      <c r="D193" s="192" t="s">
        <v>156</v>
      </c>
      <c r="E193" s="193" t="s">
        <v>2229</v>
      </c>
      <c r="F193" s="194" t="s">
        <v>2047</v>
      </c>
      <c r="G193" s="195" t="s">
        <v>196</v>
      </c>
      <c r="H193" s="196">
        <v>0.023</v>
      </c>
      <c r="I193" s="197"/>
      <c r="J193" s="198">
        <f>ROUND(I193*H193,2)</f>
        <v>0</v>
      </c>
      <c r="K193" s="194" t="s">
        <v>2110</v>
      </c>
      <c r="L193" s="73"/>
      <c r="M193" s="199" t="s">
        <v>37</v>
      </c>
      <c r="N193" s="200" t="s">
        <v>53</v>
      </c>
      <c r="O193" s="48"/>
      <c r="P193" s="201">
        <f>O193*H193</f>
        <v>0</v>
      </c>
      <c r="Q193" s="201">
        <v>0</v>
      </c>
      <c r="R193" s="201">
        <f>Q193*H193</f>
        <v>0</v>
      </c>
      <c r="S193" s="201">
        <v>0</v>
      </c>
      <c r="T193" s="202">
        <f>S193*H193</f>
        <v>0</v>
      </c>
      <c r="AR193" s="24" t="s">
        <v>185</v>
      </c>
      <c r="AT193" s="24" t="s">
        <v>156</v>
      </c>
      <c r="AU193" s="24" t="s">
        <v>24</v>
      </c>
      <c r="AY193" s="24" t="s">
        <v>162</v>
      </c>
      <c r="BE193" s="203">
        <f>IF(N193="základní",J193,0)</f>
        <v>0</v>
      </c>
      <c r="BF193" s="203">
        <f>IF(N193="snížená",J193,0)</f>
        <v>0</v>
      </c>
      <c r="BG193" s="203">
        <f>IF(N193="zákl. přenesená",J193,0)</f>
        <v>0</v>
      </c>
      <c r="BH193" s="203">
        <f>IF(N193="sníž. přenesená",J193,0)</f>
        <v>0</v>
      </c>
      <c r="BI193" s="203">
        <f>IF(N193="nulová",J193,0)</f>
        <v>0</v>
      </c>
      <c r="BJ193" s="24" t="s">
        <v>24</v>
      </c>
      <c r="BK193" s="203">
        <f>ROUND(I193*H193,2)</f>
        <v>0</v>
      </c>
      <c r="BL193" s="24" t="s">
        <v>185</v>
      </c>
      <c r="BM193" s="24" t="s">
        <v>746</v>
      </c>
    </row>
    <row r="194" s="10" customFormat="1" ht="37.44" customHeight="1">
      <c r="B194" s="232"/>
      <c r="C194" s="233"/>
      <c r="D194" s="234" t="s">
        <v>81</v>
      </c>
      <c r="E194" s="235" t="s">
        <v>2048</v>
      </c>
      <c r="F194" s="235" t="s">
        <v>2049</v>
      </c>
      <c r="G194" s="233"/>
      <c r="H194" s="233"/>
      <c r="I194" s="236"/>
      <c r="J194" s="237">
        <f>BK194</f>
        <v>0</v>
      </c>
      <c r="K194" s="233"/>
      <c r="L194" s="238"/>
      <c r="M194" s="239"/>
      <c r="N194" s="240"/>
      <c r="O194" s="240"/>
      <c r="P194" s="241">
        <f>SUM(P195:P211)</f>
        <v>0</v>
      </c>
      <c r="Q194" s="240"/>
      <c r="R194" s="241">
        <f>SUM(R195:R211)</f>
        <v>0</v>
      </c>
      <c r="S194" s="240"/>
      <c r="T194" s="242">
        <f>SUM(T195:T211)</f>
        <v>0</v>
      </c>
      <c r="AR194" s="243" t="s">
        <v>91</v>
      </c>
      <c r="AT194" s="244" t="s">
        <v>81</v>
      </c>
      <c r="AU194" s="244" t="s">
        <v>82</v>
      </c>
      <c r="AY194" s="243" t="s">
        <v>162</v>
      </c>
      <c r="BK194" s="245">
        <f>SUM(BK195:BK211)</f>
        <v>0</v>
      </c>
    </row>
    <row r="195" s="1" customFormat="1" ht="16.5" customHeight="1">
      <c r="B195" s="47"/>
      <c r="C195" s="192" t="s">
        <v>313</v>
      </c>
      <c r="D195" s="192" t="s">
        <v>156</v>
      </c>
      <c r="E195" s="193" t="s">
        <v>2230</v>
      </c>
      <c r="F195" s="194" t="s">
        <v>2051</v>
      </c>
      <c r="G195" s="195" t="s">
        <v>344</v>
      </c>
      <c r="H195" s="196">
        <v>8</v>
      </c>
      <c r="I195" s="197"/>
      <c r="J195" s="198">
        <f>ROUND(I195*H195,2)</f>
        <v>0</v>
      </c>
      <c r="K195" s="194" t="s">
        <v>2110</v>
      </c>
      <c r="L195" s="73"/>
      <c r="M195" s="199" t="s">
        <v>37</v>
      </c>
      <c r="N195" s="200" t="s">
        <v>53</v>
      </c>
      <c r="O195" s="48"/>
      <c r="P195" s="201">
        <f>O195*H195</f>
        <v>0</v>
      </c>
      <c r="Q195" s="201">
        <v>0</v>
      </c>
      <c r="R195" s="201">
        <f>Q195*H195</f>
        <v>0</v>
      </c>
      <c r="S195" s="201">
        <v>0</v>
      </c>
      <c r="T195" s="202">
        <f>S195*H195</f>
        <v>0</v>
      </c>
      <c r="AR195" s="24" t="s">
        <v>185</v>
      </c>
      <c r="AT195" s="24" t="s">
        <v>156</v>
      </c>
      <c r="AU195" s="24" t="s">
        <v>24</v>
      </c>
      <c r="AY195" s="24" t="s">
        <v>162</v>
      </c>
      <c r="BE195" s="203">
        <f>IF(N195="základní",J195,0)</f>
        <v>0</v>
      </c>
      <c r="BF195" s="203">
        <f>IF(N195="snížená",J195,0)</f>
        <v>0</v>
      </c>
      <c r="BG195" s="203">
        <f>IF(N195="zákl. přenesená",J195,0)</f>
        <v>0</v>
      </c>
      <c r="BH195" s="203">
        <f>IF(N195="sníž. přenesená",J195,0)</f>
        <v>0</v>
      </c>
      <c r="BI195" s="203">
        <f>IF(N195="nulová",J195,0)</f>
        <v>0</v>
      </c>
      <c r="BJ195" s="24" t="s">
        <v>24</v>
      </c>
      <c r="BK195" s="203">
        <f>ROUND(I195*H195,2)</f>
        <v>0</v>
      </c>
      <c r="BL195" s="24" t="s">
        <v>185</v>
      </c>
      <c r="BM195" s="24" t="s">
        <v>749</v>
      </c>
    </row>
    <row r="196" s="1" customFormat="1" ht="16.5" customHeight="1">
      <c r="B196" s="47"/>
      <c r="C196" s="192" t="s">
        <v>751</v>
      </c>
      <c r="D196" s="192" t="s">
        <v>156</v>
      </c>
      <c r="E196" s="193" t="s">
        <v>2231</v>
      </c>
      <c r="F196" s="194" t="s">
        <v>2053</v>
      </c>
      <c r="G196" s="195" t="s">
        <v>344</v>
      </c>
      <c r="H196" s="196">
        <v>5</v>
      </c>
      <c r="I196" s="197"/>
      <c r="J196" s="198">
        <f>ROUND(I196*H196,2)</f>
        <v>0</v>
      </c>
      <c r="K196" s="194" t="s">
        <v>2110</v>
      </c>
      <c r="L196" s="73"/>
      <c r="M196" s="199" t="s">
        <v>37</v>
      </c>
      <c r="N196" s="200" t="s">
        <v>53</v>
      </c>
      <c r="O196" s="48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185</v>
      </c>
      <c r="AT196" s="24" t="s">
        <v>156</v>
      </c>
      <c r="AU196" s="24" t="s">
        <v>24</v>
      </c>
      <c r="AY196" s="24" t="s">
        <v>162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24</v>
      </c>
      <c r="BK196" s="203">
        <f>ROUND(I196*H196,2)</f>
        <v>0</v>
      </c>
      <c r="BL196" s="24" t="s">
        <v>185</v>
      </c>
      <c r="BM196" s="24" t="s">
        <v>754</v>
      </c>
    </row>
    <row r="197" s="1" customFormat="1" ht="16.5" customHeight="1">
      <c r="B197" s="47"/>
      <c r="C197" s="192" t="s">
        <v>317</v>
      </c>
      <c r="D197" s="192" t="s">
        <v>156</v>
      </c>
      <c r="E197" s="193" t="s">
        <v>2232</v>
      </c>
      <c r="F197" s="194" t="s">
        <v>2055</v>
      </c>
      <c r="G197" s="195" t="s">
        <v>344</v>
      </c>
      <c r="H197" s="196">
        <v>2</v>
      </c>
      <c r="I197" s="197"/>
      <c r="J197" s="198">
        <f>ROUND(I197*H197,2)</f>
        <v>0</v>
      </c>
      <c r="K197" s="194" t="s">
        <v>2110</v>
      </c>
      <c r="L197" s="73"/>
      <c r="M197" s="199" t="s">
        <v>37</v>
      </c>
      <c r="N197" s="200" t="s">
        <v>53</v>
      </c>
      <c r="O197" s="48"/>
      <c r="P197" s="201">
        <f>O197*H197</f>
        <v>0</v>
      </c>
      <c r="Q197" s="201">
        <v>0</v>
      </c>
      <c r="R197" s="201">
        <f>Q197*H197</f>
        <v>0</v>
      </c>
      <c r="S197" s="201">
        <v>0</v>
      </c>
      <c r="T197" s="202">
        <f>S197*H197</f>
        <v>0</v>
      </c>
      <c r="AR197" s="24" t="s">
        <v>185</v>
      </c>
      <c r="AT197" s="24" t="s">
        <v>156</v>
      </c>
      <c r="AU197" s="24" t="s">
        <v>24</v>
      </c>
      <c r="AY197" s="24" t="s">
        <v>162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24</v>
      </c>
      <c r="BK197" s="203">
        <f>ROUND(I197*H197,2)</f>
        <v>0</v>
      </c>
      <c r="BL197" s="24" t="s">
        <v>185</v>
      </c>
      <c r="BM197" s="24" t="s">
        <v>757</v>
      </c>
    </row>
    <row r="198" s="1" customFormat="1" ht="16.5" customHeight="1">
      <c r="B198" s="47"/>
      <c r="C198" s="192" t="s">
        <v>759</v>
      </c>
      <c r="D198" s="192" t="s">
        <v>156</v>
      </c>
      <c r="E198" s="193" t="s">
        <v>2233</v>
      </c>
      <c r="F198" s="194" t="s">
        <v>2234</v>
      </c>
      <c r="G198" s="195" t="s">
        <v>344</v>
      </c>
      <c r="H198" s="196">
        <v>1</v>
      </c>
      <c r="I198" s="197"/>
      <c r="J198" s="198">
        <f>ROUND(I198*H198,2)</f>
        <v>0</v>
      </c>
      <c r="K198" s="194" t="s">
        <v>2110</v>
      </c>
      <c r="L198" s="73"/>
      <c r="M198" s="199" t="s">
        <v>37</v>
      </c>
      <c r="N198" s="200" t="s">
        <v>53</v>
      </c>
      <c r="O198" s="48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185</v>
      </c>
      <c r="AT198" s="24" t="s">
        <v>156</v>
      </c>
      <c r="AU198" s="24" t="s">
        <v>24</v>
      </c>
      <c r="AY198" s="24" t="s">
        <v>162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24</v>
      </c>
      <c r="BK198" s="203">
        <f>ROUND(I198*H198,2)</f>
        <v>0</v>
      </c>
      <c r="BL198" s="24" t="s">
        <v>185</v>
      </c>
      <c r="BM198" s="24" t="s">
        <v>762</v>
      </c>
    </row>
    <row r="199" s="1" customFormat="1" ht="16.5" customHeight="1">
      <c r="B199" s="47"/>
      <c r="C199" s="192" t="s">
        <v>34</v>
      </c>
      <c r="D199" s="192" t="s">
        <v>156</v>
      </c>
      <c r="E199" s="193" t="s">
        <v>2235</v>
      </c>
      <c r="F199" s="194" t="s">
        <v>2057</v>
      </c>
      <c r="G199" s="195" t="s">
        <v>344</v>
      </c>
      <c r="H199" s="196">
        <v>4</v>
      </c>
      <c r="I199" s="197"/>
      <c r="J199" s="198">
        <f>ROUND(I199*H199,2)</f>
        <v>0</v>
      </c>
      <c r="K199" s="194" t="s">
        <v>2110</v>
      </c>
      <c r="L199" s="73"/>
      <c r="M199" s="199" t="s">
        <v>37</v>
      </c>
      <c r="N199" s="200" t="s">
        <v>53</v>
      </c>
      <c r="O199" s="48"/>
      <c r="P199" s="201">
        <f>O199*H199</f>
        <v>0</v>
      </c>
      <c r="Q199" s="201">
        <v>0</v>
      </c>
      <c r="R199" s="201">
        <f>Q199*H199</f>
        <v>0</v>
      </c>
      <c r="S199" s="201">
        <v>0</v>
      </c>
      <c r="T199" s="202">
        <f>S199*H199</f>
        <v>0</v>
      </c>
      <c r="AR199" s="24" t="s">
        <v>185</v>
      </c>
      <c r="AT199" s="24" t="s">
        <v>156</v>
      </c>
      <c r="AU199" s="24" t="s">
        <v>24</v>
      </c>
      <c r="AY199" s="24" t="s">
        <v>162</v>
      </c>
      <c r="BE199" s="203">
        <f>IF(N199="základní",J199,0)</f>
        <v>0</v>
      </c>
      <c r="BF199" s="203">
        <f>IF(N199="snížená",J199,0)</f>
        <v>0</v>
      </c>
      <c r="BG199" s="203">
        <f>IF(N199="zákl. přenesená",J199,0)</f>
        <v>0</v>
      </c>
      <c r="BH199" s="203">
        <f>IF(N199="sníž. přenesená",J199,0)</f>
        <v>0</v>
      </c>
      <c r="BI199" s="203">
        <f>IF(N199="nulová",J199,0)</f>
        <v>0</v>
      </c>
      <c r="BJ199" s="24" t="s">
        <v>24</v>
      </c>
      <c r="BK199" s="203">
        <f>ROUND(I199*H199,2)</f>
        <v>0</v>
      </c>
      <c r="BL199" s="24" t="s">
        <v>185</v>
      </c>
      <c r="BM199" s="24" t="s">
        <v>768</v>
      </c>
    </row>
    <row r="200" s="1" customFormat="1" ht="16.5" customHeight="1">
      <c r="B200" s="47"/>
      <c r="C200" s="192" t="s">
        <v>769</v>
      </c>
      <c r="D200" s="192" t="s">
        <v>156</v>
      </c>
      <c r="E200" s="193" t="s">
        <v>2236</v>
      </c>
      <c r="F200" s="194" t="s">
        <v>2059</v>
      </c>
      <c r="G200" s="195" t="s">
        <v>344</v>
      </c>
      <c r="H200" s="196">
        <v>2</v>
      </c>
      <c r="I200" s="197"/>
      <c r="J200" s="198">
        <f>ROUND(I200*H200,2)</f>
        <v>0</v>
      </c>
      <c r="K200" s="194" t="s">
        <v>2110</v>
      </c>
      <c r="L200" s="73"/>
      <c r="M200" s="199" t="s">
        <v>37</v>
      </c>
      <c r="N200" s="200" t="s">
        <v>53</v>
      </c>
      <c r="O200" s="48"/>
      <c r="P200" s="201">
        <f>O200*H200</f>
        <v>0</v>
      </c>
      <c r="Q200" s="201">
        <v>0</v>
      </c>
      <c r="R200" s="201">
        <f>Q200*H200</f>
        <v>0</v>
      </c>
      <c r="S200" s="201">
        <v>0</v>
      </c>
      <c r="T200" s="202">
        <f>S200*H200</f>
        <v>0</v>
      </c>
      <c r="AR200" s="24" t="s">
        <v>185</v>
      </c>
      <c r="AT200" s="24" t="s">
        <v>156</v>
      </c>
      <c r="AU200" s="24" t="s">
        <v>24</v>
      </c>
      <c r="AY200" s="24" t="s">
        <v>162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24</v>
      </c>
      <c r="BK200" s="203">
        <f>ROUND(I200*H200,2)</f>
        <v>0</v>
      </c>
      <c r="BL200" s="24" t="s">
        <v>185</v>
      </c>
      <c r="BM200" s="24" t="s">
        <v>772</v>
      </c>
    </row>
    <row r="201" s="1" customFormat="1" ht="16.5" customHeight="1">
      <c r="B201" s="47"/>
      <c r="C201" s="192" t="s">
        <v>323</v>
      </c>
      <c r="D201" s="192" t="s">
        <v>156</v>
      </c>
      <c r="E201" s="193" t="s">
        <v>2237</v>
      </c>
      <c r="F201" s="194" t="s">
        <v>2238</v>
      </c>
      <c r="G201" s="195" t="s">
        <v>344</v>
      </c>
      <c r="H201" s="196">
        <v>1</v>
      </c>
      <c r="I201" s="197"/>
      <c r="J201" s="198">
        <f>ROUND(I201*H201,2)</f>
        <v>0</v>
      </c>
      <c r="K201" s="194" t="s">
        <v>2110</v>
      </c>
      <c r="L201" s="73"/>
      <c r="M201" s="199" t="s">
        <v>37</v>
      </c>
      <c r="N201" s="200" t="s">
        <v>53</v>
      </c>
      <c r="O201" s="48"/>
      <c r="P201" s="201">
        <f>O201*H201</f>
        <v>0</v>
      </c>
      <c r="Q201" s="201">
        <v>0</v>
      </c>
      <c r="R201" s="201">
        <f>Q201*H201</f>
        <v>0</v>
      </c>
      <c r="S201" s="201">
        <v>0</v>
      </c>
      <c r="T201" s="202">
        <f>S201*H201</f>
        <v>0</v>
      </c>
      <c r="AR201" s="24" t="s">
        <v>185</v>
      </c>
      <c r="AT201" s="24" t="s">
        <v>156</v>
      </c>
      <c r="AU201" s="24" t="s">
        <v>24</v>
      </c>
      <c r="AY201" s="24" t="s">
        <v>162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24</v>
      </c>
      <c r="BK201" s="203">
        <f>ROUND(I201*H201,2)</f>
        <v>0</v>
      </c>
      <c r="BL201" s="24" t="s">
        <v>185</v>
      </c>
      <c r="BM201" s="24" t="s">
        <v>777</v>
      </c>
    </row>
    <row r="202" s="1" customFormat="1" ht="16.5" customHeight="1">
      <c r="B202" s="47"/>
      <c r="C202" s="192" t="s">
        <v>779</v>
      </c>
      <c r="D202" s="192" t="s">
        <v>156</v>
      </c>
      <c r="E202" s="193" t="s">
        <v>2239</v>
      </c>
      <c r="F202" s="194" t="s">
        <v>2240</v>
      </c>
      <c r="G202" s="195" t="s">
        <v>344</v>
      </c>
      <c r="H202" s="196">
        <v>1</v>
      </c>
      <c r="I202" s="197"/>
      <c r="J202" s="198">
        <f>ROUND(I202*H202,2)</f>
        <v>0</v>
      </c>
      <c r="K202" s="194" t="s">
        <v>2110</v>
      </c>
      <c r="L202" s="73"/>
      <c r="M202" s="199" t="s">
        <v>37</v>
      </c>
      <c r="N202" s="200" t="s">
        <v>53</v>
      </c>
      <c r="O202" s="48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185</v>
      </c>
      <c r="AT202" s="24" t="s">
        <v>156</v>
      </c>
      <c r="AU202" s="24" t="s">
        <v>24</v>
      </c>
      <c r="AY202" s="24" t="s">
        <v>162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24</v>
      </c>
      <c r="BK202" s="203">
        <f>ROUND(I202*H202,2)</f>
        <v>0</v>
      </c>
      <c r="BL202" s="24" t="s">
        <v>185</v>
      </c>
      <c r="BM202" s="24" t="s">
        <v>782</v>
      </c>
    </row>
    <row r="203" s="1" customFormat="1" ht="25.5" customHeight="1">
      <c r="B203" s="47"/>
      <c r="C203" s="204" t="s">
        <v>571</v>
      </c>
      <c r="D203" s="204" t="s">
        <v>261</v>
      </c>
      <c r="E203" s="205" t="s">
        <v>2241</v>
      </c>
      <c r="F203" s="206" t="s">
        <v>2242</v>
      </c>
      <c r="G203" s="207" t="s">
        <v>344</v>
      </c>
      <c r="H203" s="208">
        <v>1</v>
      </c>
      <c r="I203" s="209"/>
      <c r="J203" s="210">
        <f>ROUND(I203*H203,2)</f>
        <v>0</v>
      </c>
      <c r="K203" s="206" t="s">
        <v>2110</v>
      </c>
      <c r="L203" s="211"/>
      <c r="M203" s="212" t="s">
        <v>37</v>
      </c>
      <c r="N203" s="213" t="s">
        <v>53</v>
      </c>
      <c r="O203" s="48"/>
      <c r="P203" s="201">
        <f>O203*H203</f>
        <v>0</v>
      </c>
      <c r="Q203" s="201">
        <v>0</v>
      </c>
      <c r="R203" s="201">
        <f>Q203*H203</f>
        <v>0</v>
      </c>
      <c r="S203" s="201">
        <v>0</v>
      </c>
      <c r="T203" s="202">
        <f>S203*H203</f>
        <v>0</v>
      </c>
      <c r="AR203" s="24" t="s">
        <v>214</v>
      </c>
      <c r="AT203" s="24" t="s">
        <v>261</v>
      </c>
      <c r="AU203" s="24" t="s">
        <v>24</v>
      </c>
      <c r="AY203" s="24" t="s">
        <v>162</v>
      </c>
      <c r="BE203" s="203">
        <f>IF(N203="základní",J203,0)</f>
        <v>0</v>
      </c>
      <c r="BF203" s="203">
        <f>IF(N203="snížená",J203,0)</f>
        <v>0</v>
      </c>
      <c r="BG203" s="203">
        <f>IF(N203="zákl. přenesená",J203,0)</f>
        <v>0</v>
      </c>
      <c r="BH203" s="203">
        <f>IF(N203="sníž. přenesená",J203,0)</f>
        <v>0</v>
      </c>
      <c r="BI203" s="203">
        <f>IF(N203="nulová",J203,0)</f>
        <v>0</v>
      </c>
      <c r="BJ203" s="24" t="s">
        <v>24</v>
      </c>
      <c r="BK203" s="203">
        <f>ROUND(I203*H203,2)</f>
        <v>0</v>
      </c>
      <c r="BL203" s="24" t="s">
        <v>185</v>
      </c>
      <c r="BM203" s="24" t="s">
        <v>785</v>
      </c>
    </row>
    <row r="204" s="1" customFormat="1" ht="25.5" customHeight="1">
      <c r="B204" s="47"/>
      <c r="C204" s="204" t="s">
        <v>788</v>
      </c>
      <c r="D204" s="204" t="s">
        <v>261</v>
      </c>
      <c r="E204" s="205" t="s">
        <v>2243</v>
      </c>
      <c r="F204" s="206" t="s">
        <v>2244</v>
      </c>
      <c r="G204" s="207" t="s">
        <v>344</v>
      </c>
      <c r="H204" s="208">
        <v>1</v>
      </c>
      <c r="I204" s="209"/>
      <c r="J204" s="210">
        <f>ROUND(I204*H204,2)</f>
        <v>0</v>
      </c>
      <c r="K204" s="206" t="s">
        <v>2110</v>
      </c>
      <c r="L204" s="211"/>
      <c r="M204" s="212" t="s">
        <v>37</v>
      </c>
      <c r="N204" s="213" t="s">
        <v>53</v>
      </c>
      <c r="O204" s="48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214</v>
      </c>
      <c r="AT204" s="24" t="s">
        <v>261</v>
      </c>
      <c r="AU204" s="24" t="s">
        <v>24</v>
      </c>
      <c r="AY204" s="24" t="s">
        <v>162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24</v>
      </c>
      <c r="BK204" s="203">
        <f>ROUND(I204*H204,2)</f>
        <v>0</v>
      </c>
      <c r="BL204" s="24" t="s">
        <v>185</v>
      </c>
      <c r="BM204" s="24" t="s">
        <v>791</v>
      </c>
    </row>
    <row r="205" s="1" customFormat="1" ht="25.5" customHeight="1">
      <c r="B205" s="47"/>
      <c r="C205" s="204" t="s">
        <v>330</v>
      </c>
      <c r="D205" s="204" t="s">
        <v>261</v>
      </c>
      <c r="E205" s="205" t="s">
        <v>2245</v>
      </c>
      <c r="F205" s="206" t="s">
        <v>2246</v>
      </c>
      <c r="G205" s="207" t="s">
        <v>344</v>
      </c>
      <c r="H205" s="208">
        <v>1</v>
      </c>
      <c r="I205" s="209"/>
      <c r="J205" s="210">
        <f>ROUND(I205*H205,2)</f>
        <v>0</v>
      </c>
      <c r="K205" s="206" t="s">
        <v>2110</v>
      </c>
      <c r="L205" s="211"/>
      <c r="M205" s="212" t="s">
        <v>37</v>
      </c>
      <c r="N205" s="213" t="s">
        <v>53</v>
      </c>
      <c r="O205" s="48"/>
      <c r="P205" s="201">
        <f>O205*H205</f>
        <v>0</v>
      </c>
      <c r="Q205" s="201">
        <v>0</v>
      </c>
      <c r="R205" s="201">
        <f>Q205*H205</f>
        <v>0</v>
      </c>
      <c r="S205" s="201">
        <v>0</v>
      </c>
      <c r="T205" s="202">
        <f>S205*H205</f>
        <v>0</v>
      </c>
      <c r="AR205" s="24" t="s">
        <v>214</v>
      </c>
      <c r="AT205" s="24" t="s">
        <v>261</v>
      </c>
      <c r="AU205" s="24" t="s">
        <v>24</v>
      </c>
      <c r="AY205" s="24" t="s">
        <v>162</v>
      </c>
      <c r="BE205" s="203">
        <f>IF(N205="základní",J205,0)</f>
        <v>0</v>
      </c>
      <c r="BF205" s="203">
        <f>IF(N205="snížená",J205,0)</f>
        <v>0</v>
      </c>
      <c r="BG205" s="203">
        <f>IF(N205="zákl. přenesená",J205,0)</f>
        <v>0</v>
      </c>
      <c r="BH205" s="203">
        <f>IF(N205="sníž. přenesená",J205,0)</f>
        <v>0</v>
      </c>
      <c r="BI205" s="203">
        <f>IF(N205="nulová",J205,0)</f>
        <v>0</v>
      </c>
      <c r="BJ205" s="24" t="s">
        <v>24</v>
      </c>
      <c r="BK205" s="203">
        <f>ROUND(I205*H205,2)</f>
        <v>0</v>
      </c>
      <c r="BL205" s="24" t="s">
        <v>185</v>
      </c>
      <c r="BM205" s="24" t="s">
        <v>794</v>
      </c>
    </row>
    <row r="206" s="1" customFormat="1" ht="25.5" customHeight="1">
      <c r="B206" s="47"/>
      <c r="C206" s="204" t="s">
        <v>797</v>
      </c>
      <c r="D206" s="204" t="s">
        <v>261</v>
      </c>
      <c r="E206" s="205" t="s">
        <v>2247</v>
      </c>
      <c r="F206" s="206" t="s">
        <v>2248</v>
      </c>
      <c r="G206" s="207" t="s">
        <v>344</v>
      </c>
      <c r="H206" s="208">
        <v>1</v>
      </c>
      <c r="I206" s="209"/>
      <c r="J206" s="210">
        <f>ROUND(I206*H206,2)</f>
        <v>0</v>
      </c>
      <c r="K206" s="206" t="s">
        <v>2110</v>
      </c>
      <c r="L206" s="211"/>
      <c r="M206" s="212" t="s">
        <v>37</v>
      </c>
      <c r="N206" s="213" t="s">
        <v>53</v>
      </c>
      <c r="O206" s="48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214</v>
      </c>
      <c r="AT206" s="24" t="s">
        <v>261</v>
      </c>
      <c r="AU206" s="24" t="s">
        <v>24</v>
      </c>
      <c r="AY206" s="24" t="s">
        <v>162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24</v>
      </c>
      <c r="BK206" s="203">
        <f>ROUND(I206*H206,2)</f>
        <v>0</v>
      </c>
      <c r="BL206" s="24" t="s">
        <v>185</v>
      </c>
      <c r="BM206" s="24" t="s">
        <v>800</v>
      </c>
    </row>
    <row r="207" s="1" customFormat="1" ht="25.5" customHeight="1">
      <c r="B207" s="47"/>
      <c r="C207" s="204" t="s">
        <v>333</v>
      </c>
      <c r="D207" s="204" t="s">
        <v>261</v>
      </c>
      <c r="E207" s="205" t="s">
        <v>2249</v>
      </c>
      <c r="F207" s="206" t="s">
        <v>2250</v>
      </c>
      <c r="G207" s="207" t="s">
        <v>344</v>
      </c>
      <c r="H207" s="208">
        <v>1</v>
      </c>
      <c r="I207" s="209"/>
      <c r="J207" s="210">
        <f>ROUND(I207*H207,2)</f>
        <v>0</v>
      </c>
      <c r="K207" s="206" t="s">
        <v>2110</v>
      </c>
      <c r="L207" s="211"/>
      <c r="M207" s="212" t="s">
        <v>37</v>
      </c>
      <c r="N207" s="213" t="s">
        <v>53</v>
      </c>
      <c r="O207" s="48"/>
      <c r="P207" s="201">
        <f>O207*H207</f>
        <v>0</v>
      </c>
      <c r="Q207" s="201">
        <v>0</v>
      </c>
      <c r="R207" s="201">
        <f>Q207*H207</f>
        <v>0</v>
      </c>
      <c r="S207" s="201">
        <v>0</v>
      </c>
      <c r="T207" s="202">
        <f>S207*H207</f>
        <v>0</v>
      </c>
      <c r="AR207" s="24" t="s">
        <v>214</v>
      </c>
      <c r="AT207" s="24" t="s">
        <v>261</v>
      </c>
      <c r="AU207" s="24" t="s">
        <v>24</v>
      </c>
      <c r="AY207" s="24" t="s">
        <v>162</v>
      </c>
      <c r="BE207" s="203">
        <f>IF(N207="základní",J207,0)</f>
        <v>0</v>
      </c>
      <c r="BF207" s="203">
        <f>IF(N207="snížená",J207,0)</f>
        <v>0</v>
      </c>
      <c r="BG207" s="203">
        <f>IF(N207="zákl. přenesená",J207,0)</f>
        <v>0</v>
      </c>
      <c r="BH207" s="203">
        <f>IF(N207="sníž. přenesená",J207,0)</f>
        <v>0</v>
      </c>
      <c r="BI207" s="203">
        <f>IF(N207="nulová",J207,0)</f>
        <v>0</v>
      </c>
      <c r="BJ207" s="24" t="s">
        <v>24</v>
      </c>
      <c r="BK207" s="203">
        <f>ROUND(I207*H207,2)</f>
        <v>0</v>
      </c>
      <c r="BL207" s="24" t="s">
        <v>185</v>
      </c>
      <c r="BM207" s="24" t="s">
        <v>804</v>
      </c>
    </row>
    <row r="208" s="1" customFormat="1" ht="25.5" customHeight="1">
      <c r="B208" s="47"/>
      <c r="C208" s="204" t="s">
        <v>806</v>
      </c>
      <c r="D208" s="204" t="s">
        <v>261</v>
      </c>
      <c r="E208" s="205" t="s">
        <v>2068</v>
      </c>
      <c r="F208" s="206" t="s">
        <v>2069</v>
      </c>
      <c r="G208" s="207" t="s">
        <v>344</v>
      </c>
      <c r="H208" s="208">
        <v>1</v>
      </c>
      <c r="I208" s="209"/>
      <c r="J208" s="210">
        <f>ROUND(I208*H208,2)</f>
        <v>0</v>
      </c>
      <c r="K208" s="206" t="s">
        <v>2110</v>
      </c>
      <c r="L208" s="211"/>
      <c r="M208" s="212" t="s">
        <v>37</v>
      </c>
      <c r="N208" s="213" t="s">
        <v>53</v>
      </c>
      <c r="O208" s="48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214</v>
      </c>
      <c r="AT208" s="24" t="s">
        <v>261</v>
      </c>
      <c r="AU208" s="24" t="s">
        <v>24</v>
      </c>
      <c r="AY208" s="24" t="s">
        <v>162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24</v>
      </c>
      <c r="BK208" s="203">
        <f>ROUND(I208*H208,2)</f>
        <v>0</v>
      </c>
      <c r="BL208" s="24" t="s">
        <v>185</v>
      </c>
      <c r="BM208" s="24" t="s">
        <v>809</v>
      </c>
    </row>
    <row r="209" s="1" customFormat="1" ht="25.5" customHeight="1">
      <c r="B209" s="47"/>
      <c r="C209" s="204" t="s">
        <v>337</v>
      </c>
      <c r="D209" s="204" t="s">
        <v>261</v>
      </c>
      <c r="E209" s="205" t="s">
        <v>2251</v>
      </c>
      <c r="F209" s="206" t="s">
        <v>2252</v>
      </c>
      <c r="G209" s="207" t="s">
        <v>344</v>
      </c>
      <c r="H209" s="208">
        <v>1</v>
      </c>
      <c r="I209" s="209"/>
      <c r="J209" s="210">
        <f>ROUND(I209*H209,2)</f>
        <v>0</v>
      </c>
      <c r="K209" s="206" t="s">
        <v>2110</v>
      </c>
      <c r="L209" s="211"/>
      <c r="M209" s="212" t="s">
        <v>37</v>
      </c>
      <c r="N209" s="213" t="s">
        <v>53</v>
      </c>
      <c r="O209" s="48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214</v>
      </c>
      <c r="AT209" s="24" t="s">
        <v>261</v>
      </c>
      <c r="AU209" s="24" t="s">
        <v>24</v>
      </c>
      <c r="AY209" s="24" t="s">
        <v>162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24</v>
      </c>
      <c r="BK209" s="203">
        <f>ROUND(I209*H209,2)</f>
        <v>0</v>
      </c>
      <c r="BL209" s="24" t="s">
        <v>185</v>
      </c>
      <c r="BM209" s="24" t="s">
        <v>812</v>
      </c>
    </row>
    <row r="210" s="1" customFormat="1" ht="16.5" customHeight="1">
      <c r="B210" s="47"/>
      <c r="C210" s="204" t="s">
        <v>815</v>
      </c>
      <c r="D210" s="204" t="s">
        <v>261</v>
      </c>
      <c r="E210" s="205" t="s">
        <v>2253</v>
      </c>
      <c r="F210" s="206" t="s">
        <v>2254</v>
      </c>
      <c r="G210" s="207" t="s">
        <v>344</v>
      </c>
      <c r="H210" s="208">
        <v>1</v>
      </c>
      <c r="I210" s="209"/>
      <c r="J210" s="210">
        <f>ROUND(I210*H210,2)</f>
        <v>0</v>
      </c>
      <c r="K210" s="206" t="s">
        <v>2110</v>
      </c>
      <c r="L210" s="211"/>
      <c r="M210" s="212" t="s">
        <v>37</v>
      </c>
      <c r="N210" s="213" t="s">
        <v>53</v>
      </c>
      <c r="O210" s="48"/>
      <c r="P210" s="201">
        <f>O210*H210</f>
        <v>0</v>
      </c>
      <c r="Q210" s="201">
        <v>0</v>
      </c>
      <c r="R210" s="201">
        <f>Q210*H210</f>
        <v>0</v>
      </c>
      <c r="S210" s="201">
        <v>0</v>
      </c>
      <c r="T210" s="202">
        <f>S210*H210</f>
        <v>0</v>
      </c>
      <c r="AR210" s="24" t="s">
        <v>214</v>
      </c>
      <c r="AT210" s="24" t="s">
        <v>261</v>
      </c>
      <c r="AU210" s="24" t="s">
        <v>24</v>
      </c>
      <c r="AY210" s="24" t="s">
        <v>162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24</v>
      </c>
      <c r="BK210" s="203">
        <f>ROUND(I210*H210,2)</f>
        <v>0</v>
      </c>
      <c r="BL210" s="24" t="s">
        <v>185</v>
      </c>
      <c r="BM210" s="24" t="s">
        <v>818</v>
      </c>
    </row>
    <row r="211" s="1" customFormat="1" ht="16.5" customHeight="1">
      <c r="B211" s="47"/>
      <c r="C211" s="192" t="s">
        <v>340</v>
      </c>
      <c r="D211" s="192" t="s">
        <v>156</v>
      </c>
      <c r="E211" s="193" t="s">
        <v>2255</v>
      </c>
      <c r="F211" s="194" t="s">
        <v>2073</v>
      </c>
      <c r="G211" s="195" t="s">
        <v>196</v>
      </c>
      <c r="H211" s="196">
        <v>0.16400000000000001</v>
      </c>
      <c r="I211" s="197"/>
      <c r="J211" s="198">
        <f>ROUND(I211*H211,2)</f>
        <v>0</v>
      </c>
      <c r="K211" s="194" t="s">
        <v>2110</v>
      </c>
      <c r="L211" s="73"/>
      <c r="M211" s="199" t="s">
        <v>37</v>
      </c>
      <c r="N211" s="200" t="s">
        <v>53</v>
      </c>
      <c r="O211" s="48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185</v>
      </c>
      <c r="AT211" s="24" t="s">
        <v>156</v>
      </c>
      <c r="AU211" s="24" t="s">
        <v>24</v>
      </c>
      <c r="AY211" s="24" t="s">
        <v>162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24</v>
      </c>
      <c r="BK211" s="203">
        <f>ROUND(I211*H211,2)</f>
        <v>0</v>
      </c>
      <c r="BL211" s="24" t="s">
        <v>185</v>
      </c>
      <c r="BM211" s="24" t="s">
        <v>821</v>
      </c>
    </row>
    <row r="212" s="10" customFormat="1" ht="37.44" customHeight="1">
      <c r="B212" s="232"/>
      <c r="C212" s="233"/>
      <c r="D212" s="234" t="s">
        <v>81</v>
      </c>
      <c r="E212" s="235" t="s">
        <v>2078</v>
      </c>
      <c r="F212" s="235" t="s">
        <v>2079</v>
      </c>
      <c r="G212" s="233"/>
      <c r="H212" s="233"/>
      <c r="I212" s="236"/>
      <c r="J212" s="237">
        <f>BK212</f>
        <v>0</v>
      </c>
      <c r="K212" s="233"/>
      <c r="L212" s="238"/>
      <c r="M212" s="239"/>
      <c r="N212" s="240"/>
      <c r="O212" s="240"/>
      <c r="P212" s="241">
        <f>SUM(P213:P231)</f>
        <v>0</v>
      </c>
      <c r="Q212" s="240"/>
      <c r="R212" s="241">
        <f>SUM(R213:R231)</f>
        <v>0</v>
      </c>
      <c r="S212" s="240"/>
      <c r="T212" s="242">
        <f>SUM(T213:T231)</f>
        <v>0</v>
      </c>
      <c r="AR212" s="243" t="s">
        <v>24</v>
      </c>
      <c r="AT212" s="244" t="s">
        <v>81</v>
      </c>
      <c r="AU212" s="244" t="s">
        <v>82</v>
      </c>
      <c r="AY212" s="243" t="s">
        <v>162</v>
      </c>
      <c r="BK212" s="245">
        <f>SUM(BK213:BK231)</f>
        <v>0</v>
      </c>
    </row>
    <row r="213" s="1" customFormat="1" ht="16.5" customHeight="1">
      <c r="B213" s="47"/>
      <c r="C213" s="192" t="s">
        <v>822</v>
      </c>
      <c r="D213" s="192" t="s">
        <v>156</v>
      </c>
      <c r="E213" s="193" t="s">
        <v>2256</v>
      </c>
      <c r="F213" s="194" t="s">
        <v>2081</v>
      </c>
      <c r="G213" s="195" t="s">
        <v>344</v>
      </c>
      <c r="H213" s="196">
        <v>7</v>
      </c>
      <c r="I213" s="197"/>
      <c r="J213" s="198">
        <f>ROUND(I213*H213,2)</f>
        <v>0</v>
      </c>
      <c r="K213" s="194" t="s">
        <v>2110</v>
      </c>
      <c r="L213" s="73"/>
      <c r="M213" s="199" t="s">
        <v>37</v>
      </c>
      <c r="N213" s="200" t="s">
        <v>53</v>
      </c>
      <c r="O213" s="48"/>
      <c r="P213" s="201">
        <f>O213*H213</f>
        <v>0</v>
      </c>
      <c r="Q213" s="201">
        <v>0</v>
      </c>
      <c r="R213" s="201">
        <f>Q213*H213</f>
        <v>0</v>
      </c>
      <c r="S213" s="201">
        <v>0</v>
      </c>
      <c r="T213" s="202">
        <f>S213*H213</f>
        <v>0</v>
      </c>
      <c r="AR213" s="24" t="s">
        <v>161</v>
      </c>
      <c r="AT213" s="24" t="s">
        <v>156</v>
      </c>
      <c r="AU213" s="24" t="s">
        <v>24</v>
      </c>
      <c r="AY213" s="24" t="s">
        <v>162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24</v>
      </c>
      <c r="BK213" s="203">
        <f>ROUND(I213*H213,2)</f>
        <v>0</v>
      </c>
      <c r="BL213" s="24" t="s">
        <v>161</v>
      </c>
      <c r="BM213" s="24" t="s">
        <v>825</v>
      </c>
    </row>
    <row r="214" s="1" customFormat="1" ht="16.5" customHeight="1">
      <c r="B214" s="47"/>
      <c r="C214" s="192" t="s">
        <v>583</v>
      </c>
      <c r="D214" s="192" t="s">
        <v>156</v>
      </c>
      <c r="E214" s="193" t="s">
        <v>2257</v>
      </c>
      <c r="F214" s="194" t="s">
        <v>2258</v>
      </c>
      <c r="G214" s="195" t="s">
        <v>344</v>
      </c>
      <c r="H214" s="196">
        <v>1</v>
      </c>
      <c r="I214" s="197"/>
      <c r="J214" s="198">
        <f>ROUND(I214*H214,2)</f>
        <v>0</v>
      </c>
      <c r="K214" s="194" t="s">
        <v>2110</v>
      </c>
      <c r="L214" s="73"/>
      <c r="M214" s="199" t="s">
        <v>37</v>
      </c>
      <c r="N214" s="200" t="s">
        <v>53</v>
      </c>
      <c r="O214" s="48"/>
      <c r="P214" s="201">
        <f>O214*H214</f>
        <v>0</v>
      </c>
      <c r="Q214" s="201">
        <v>0</v>
      </c>
      <c r="R214" s="201">
        <f>Q214*H214</f>
        <v>0</v>
      </c>
      <c r="S214" s="201">
        <v>0</v>
      </c>
      <c r="T214" s="202">
        <f>S214*H214</f>
        <v>0</v>
      </c>
      <c r="AR214" s="24" t="s">
        <v>161</v>
      </c>
      <c r="AT214" s="24" t="s">
        <v>156</v>
      </c>
      <c r="AU214" s="24" t="s">
        <v>24</v>
      </c>
      <c r="AY214" s="24" t="s">
        <v>162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24</v>
      </c>
      <c r="BK214" s="203">
        <f>ROUND(I214*H214,2)</f>
        <v>0</v>
      </c>
      <c r="BL214" s="24" t="s">
        <v>161</v>
      </c>
      <c r="BM214" s="24" t="s">
        <v>828</v>
      </c>
    </row>
    <row r="215" s="1" customFormat="1" ht="16.5" customHeight="1">
      <c r="B215" s="47"/>
      <c r="C215" s="192" t="s">
        <v>830</v>
      </c>
      <c r="D215" s="192" t="s">
        <v>156</v>
      </c>
      <c r="E215" s="193" t="s">
        <v>2259</v>
      </c>
      <c r="F215" s="194" t="s">
        <v>2085</v>
      </c>
      <c r="G215" s="195" t="s">
        <v>207</v>
      </c>
      <c r="H215" s="196">
        <v>5</v>
      </c>
      <c r="I215" s="197"/>
      <c r="J215" s="198">
        <f>ROUND(I215*H215,2)</f>
        <v>0</v>
      </c>
      <c r="K215" s="194" t="s">
        <v>2110</v>
      </c>
      <c r="L215" s="73"/>
      <c r="M215" s="199" t="s">
        <v>37</v>
      </c>
      <c r="N215" s="200" t="s">
        <v>53</v>
      </c>
      <c r="O215" s="48"/>
      <c r="P215" s="201">
        <f>O215*H215</f>
        <v>0</v>
      </c>
      <c r="Q215" s="201">
        <v>0</v>
      </c>
      <c r="R215" s="201">
        <f>Q215*H215</f>
        <v>0</v>
      </c>
      <c r="S215" s="201">
        <v>0</v>
      </c>
      <c r="T215" s="202">
        <f>S215*H215</f>
        <v>0</v>
      </c>
      <c r="AR215" s="24" t="s">
        <v>161</v>
      </c>
      <c r="AT215" s="24" t="s">
        <v>156</v>
      </c>
      <c r="AU215" s="24" t="s">
        <v>24</v>
      </c>
      <c r="AY215" s="24" t="s">
        <v>162</v>
      </c>
      <c r="BE215" s="203">
        <f>IF(N215="základní",J215,0)</f>
        <v>0</v>
      </c>
      <c r="BF215" s="203">
        <f>IF(N215="snížená",J215,0)</f>
        <v>0</v>
      </c>
      <c r="BG215" s="203">
        <f>IF(N215="zákl. přenesená",J215,0)</f>
        <v>0</v>
      </c>
      <c r="BH215" s="203">
        <f>IF(N215="sníž. přenesená",J215,0)</f>
        <v>0</v>
      </c>
      <c r="BI215" s="203">
        <f>IF(N215="nulová",J215,0)</f>
        <v>0</v>
      </c>
      <c r="BJ215" s="24" t="s">
        <v>24</v>
      </c>
      <c r="BK215" s="203">
        <f>ROUND(I215*H215,2)</f>
        <v>0</v>
      </c>
      <c r="BL215" s="24" t="s">
        <v>161</v>
      </c>
      <c r="BM215" s="24" t="s">
        <v>833</v>
      </c>
    </row>
    <row r="216" s="1" customFormat="1" ht="16.5" customHeight="1">
      <c r="B216" s="47"/>
      <c r="C216" s="192" t="s">
        <v>348</v>
      </c>
      <c r="D216" s="192" t="s">
        <v>156</v>
      </c>
      <c r="E216" s="193" t="s">
        <v>2260</v>
      </c>
      <c r="F216" s="194" t="s">
        <v>2087</v>
      </c>
      <c r="G216" s="195" t="s">
        <v>207</v>
      </c>
      <c r="H216" s="196">
        <v>4.2000000000000002</v>
      </c>
      <c r="I216" s="197"/>
      <c r="J216" s="198">
        <f>ROUND(I216*H216,2)</f>
        <v>0</v>
      </c>
      <c r="K216" s="194" t="s">
        <v>2110</v>
      </c>
      <c r="L216" s="73"/>
      <c r="M216" s="199" t="s">
        <v>37</v>
      </c>
      <c r="N216" s="200" t="s">
        <v>53</v>
      </c>
      <c r="O216" s="48"/>
      <c r="P216" s="201">
        <f>O216*H216</f>
        <v>0</v>
      </c>
      <c r="Q216" s="201">
        <v>0</v>
      </c>
      <c r="R216" s="201">
        <f>Q216*H216</f>
        <v>0</v>
      </c>
      <c r="S216" s="201">
        <v>0</v>
      </c>
      <c r="T216" s="202">
        <f>S216*H216</f>
        <v>0</v>
      </c>
      <c r="AR216" s="24" t="s">
        <v>161</v>
      </c>
      <c r="AT216" s="24" t="s">
        <v>156</v>
      </c>
      <c r="AU216" s="24" t="s">
        <v>24</v>
      </c>
      <c r="AY216" s="24" t="s">
        <v>162</v>
      </c>
      <c r="BE216" s="203">
        <f>IF(N216="základní",J216,0)</f>
        <v>0</v>
      </c>
      <c r="BF216" s="203">
        <f>IF(N216="snížená",J216,0)</f>
        <v>0</v>
      </c>
      <c r="BG216" s="203">
        <f>IF(N216="zákl. přenesená",J216,0)</f>
        <v>0</v>
      </c>
      <c r="BH216" s="203">
        <f>IF(N216="sníž. přenesená",J216,0)</f>
        <v>0</v>
      </c>
      <c r="BI216" s="203">
        <f>IF(N216="nulová",J216,0)</f>
        <v>0</v>
      </c>
      <c r="BJ216" s="24" t="s">
        <v>24</v>
      </c>
      <c r="BK216" s="203">
        <f>ROUND(I216*H216,2)</f>
        <v>0</v>
      </c>
      <c r="BL216" s="24" t="s">
        <v>161</v>
      </c>
      <c r="BM216" s="24" t="s">
        <v>836</v>
      </c>
    </row>
    <row r="217" s="1" customFormat="1" ht="16.5" customHeight="1">
      <c r="B217" s="47"/>
      <c r="C217" s="192" t="s">
        <v>838</v>
      </c>
      <c r="D217" s="192" t="s">
        <v>156</v>
      </c>
      <c r="E217" s="193" t="s">
        <v>2261</v>
      </c>
      <c r="F217" s="194" t="s">
        <v>2262</v>
      </c>
      <c r="G217" s="195" t="s">
        <v>207</v>
      </c>
      <c r="H217" s="196">
        <v>3</v>
      </c>
      <c r="I217" s="197"/>
      <c r="J217" s="198">
        <f>ROUND(I217*H217,2)</f>
        <v>0</v>
      </c>
      <c r="K217" s="194" t="s">
        <v>2110</v>
      </c>
      <c r="L217" s="73"/>
      <c r="M217" s="199" t="s">
        <v>37</v>
      </c>
      <c r="N217" s="200" t="s">
        <v>53</v>
      </c>
      <c r="O217" s="48"/>
      <c r="P217" s="201">
        <f>O217*H217</f>
        <v>0</v>
      </c>
      <c r="Q217" s="201">
        <v>0</v>
      </c>
      <c r="R217" s="201">
        <f>Q217*H217</f>
        <v>0</v>
      </c>
      <c r="S217" s="201">
        <v>0</v>
      </c>
      <c r="T217" s="202">
        <f>S217*H217</f>
        <v>0</v>
      </c>
      <c r="AR217" s="24" t="s">
        <v>161</v>
      </c>
      <c r="AT217" s="24" t="s">
        <v>156</v>
      </c>
      <c r="AU217" s="24" t="s">
        <v>24</v>
      </c>
      <c r="AY217" s="24" t="s">
        <v>162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24</v>
      </c>
      <c r="BK217" s="203">
        <f>ROUND(I217*H217,2)</f>
        <v>0</v>
      </c>
      <c r="BL217" s="24" t="s">
        <v>161</v>
      </c>
      <c r="BM217" s="24" t="s">
        <v>841</v>
      </c>
    </row>
    <row r="218" s="1" customFormat="1" ht="16.5" customHeight="1">
      <c r="B218" s="47"/>
      <c r="C218" s="204" t="s">
        <v>588</v>
      </c>
      <c r="D218" s="204" t="s">
        <v>261</v>
      </c>
      <c r="E218" s="205" t="s">
        <v>2263</v>
      </c>
      <c r="F218" s="206" t="s">
        <v>2264</v>
      </c>
      <c r="G218" s="207" t="s">
        <v>344</v>
      </c>
      <c r="H218" s="208">
        <v>1</v>
      </c>
      <c r="I218" s="209"/>
      <c r="J218" s="210">
        <f>ROUND(I218*H218,2)</f>
        <v>0</v>
      </c>
      <c r="K218" s="206" t="s">
        <v>2110</v>
      </c>
      <c r="L218" s="211"/>
      <c r="M218" s="212" t="s">
        <v>37</v>
      </c>
      <c r="N218" s="213" t="s">
        <v>53</v>
      </c>
      <c r="O218" s="48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172</v>
      </c>
      <c r="AT218" s="24" t="s">
        <v>261</v>
      </c>
      <c r="AU218" s="24" t="s">
        <v>24</v>
      </c>
      <c r="AY218" s="24" t="s">
        <v>162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24</v>
      </c>
      <c r="BK218" s="203">
        <f>ROUND(I218*H218,2)</f>
        <v>0</v>
      </c>
      <c r="BL218" s="24" t="s">
        <v>161</v>
      </c>
      <c r="BM218" s="24" t="s">
        <v>844</v>
      </c>
    </row>
    <row r="219" s="1" customFormat="1" ht="16.5" customHeight="1">
      <c r="B219" s="47"/>
      <c r="C219" s="204" t="s">
        <v>845</v>
      </c>
      <c r="D219" s="204" t="s">
        <v>261</v>
      </c>
      <c r="E219" s="205" t="s">
        <v>2090</v>
      </c>
      <c r="F219" s="206" t="s">
        <v>2091</v>
      </c>
      <c r="G219" s="207" t="s">
        <v>344</v>
      </c>
      <c r="H219" s="208">
        <v>6</v>
      </c>
      <c r="I219" s="209"/>
      <c r="J219" s="210">
        <f>ROUND(I219*H219,2)</f>
        <v>0</v>
      </c>
      <c r="K219" s="206" t="s">
        <v>2110</v>
      </c>
      <c r="L219" s="211"/>
      <c r="M219" s="212" t="s">
        <v>37</v>
      </c>
      <c r="N219" s="213" t="s">
        <v>53</v>
      </c>
      <c r="O219" s="48"/>
      <c r="P219" s="201">
        <f>O219*H219</f>
        <v>0</v>
      </c>
      <c r="Q219" s="201">
        <v>0</v>
      </c>
      <c r="R219" s="201">
        <f>Q219*H219</f>
        <v>0</v>
      </c>
      <c r="S219" s="201">
        <v>0</v>
      </c>
      <c r="T219" s="202">
        <f>S219*H219</f>
        <v>0</v>
      </c>
      <c r="AR219" s="24" t="s">
        <v>172</v>
      </c>
      <c r="AT219" s="24" t="s">
        <v>261</v>
      </c>
      <c r="AU219" s="24" t="s">
        <v>24</v>
      </c>
      <c r="AY219" s="24" t="s">
        <v>162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24</v>
      </c>
      <c r="BK219" s="203">
        <f>ROUND(I219*H219,2)</f>
        <v>0</v>
      </c>
      <c r="BL219" s="24" t="s">
        <v>161</v>
      </c>
      <c r="BM219" s="24" t="s">
        <v>848</v>
      </c>
    </row>
    <row r="220" s="1" customFormat="1" ht="16.5" customHeight="1">
      <c r="B220" s="47"/>
      <c r="C220" s="204" t="s">
        <v>591</v>
      </c>
      <c r="D220" s="204" t="s">
        <v>261</v>
      </c>
      <c r="E220" s="205" t="s">
        <v>2265</v>
      </c>
      <c r="F220" s="206" t="s">
        <v>2266</v>
      </c>
      <c r="G220" s="207" t="s">
        <v>344</v>
      </c>
      <c r="H220" s="208">
        <v>1</v>
      </c>
      <c r="I220" s="209"/>
      <c r="J220" s="210">
        <f>ROUND(I220*H220,2)</f>
        <v>0</v>
      </c>
      <c r="K220" s="206" t="s">
        <v>2110</v>
      </c>
      <c r="L220" s="211"/>
      <c r="M220" s="212" t="s">
        <v>37</v>
      </c>
      <c r="N220" s="213" t="s">
        <v>53</v>
      </c>
      <c r="O220" s="48"/>
      <c r="P220" s="201">
        <f>O220*H220</f>
        <v>0</v>
      </c>
      <c r="Q220" s="201">
        <v>0</v>
      </c>
      <c r="R220" s="201">
        <f>Q220*H220</f>
        <v>0</v>
      </c>
      <c r="S220" s="201">
        <v>0</v>
      </c>
      <c r="T220" s="202">
        <f>S220*H220</f>
        <v>0</v>
      </c>
      <c r="AR220" s="24" t="s">
        <v>172</v>
      </c>
      <c r="AT220" s="24" t="s">
        <v>261</v>
      </c>
      <c r="AU220" s="24" t="s">
        <v>24</v>
      </c>
      <c r="AY220" s="24" t="s">
        <v>162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24</v>
      </c>
      <c r="BK220" s="203">
        <f>ROUND(I220*H220,2)</f>
        <v>0</v>
      </c>
      <c r="BL220" s="24" t="s">
        <v>161</v>
      </c>
      <c r="BM220" s="24" t="s">
        <v>853</v>
      </c>
    </row>
    <row r="221" s="1" customFormat="1" ht="16.5" customHeight="1">
      <c r="B221" s="47"/>
      <c r="C221" s="204" t="s">
        <v>855</v>
      </c>
      <c r="D221" s="204" t="s">
        <v>261</v>
      </c>
      <c r="E221" s="205" t="s">
        <v>2092</v>
      </c>
      <c r="F221" s="206" t="s">
        <v>2093</v>
      </c>
      <c r="G221" s="207" t="s">
        <v>207</v>
      </c>
      <c r="H221" s="208">
        <v>0.5</v>
      </c>
      <c r="I221" s="209"/>
      <c r="J221" s="210">
        <f>ROUND(I221*H221,2)</f>
        <v>0</v>
      </c>
      <c r="K221" s="206" t="s">
        <v>2110</v>
      </c>
      <c r="L221" s="211"/>
      <c r="M221" s="212" t="s">
        <v>37</v>
      </c>
      <c r="N221" s="213" t="s">
        <v>53</v>
      </c>
      <c r="O221" s="48"/>
      <c r="P221" s="201">
        <f>O221*H221</f>
        <v>0</v>
      </c>
      <c r="Q221" s="201">
        <v>0</v>
      </c>
      <c r="R221" s="201">
        <f>Q221*H221</f>
        <v>0</v>
      </c>
      <c r="S221" s="201">
        <v>0</v>
      </c>
      <c r="T221" s="202">
        <f>S221*H221</f>
        <v>0</v>
      </c>
      <c r="AR221" s="24" t="s">
        <v>172</v>
      </c>
      <c r="AT221" s="24" t="s">
        <v>261</v>
      </c>
      <c r="AU221" s="24" t="s">
        <v>24</v>
      </c>
      <c r="AY221" s="24" t="s">
        <v>162</v>
      </c>
      <c r="BE221" s="203">
        <f>IF(N221="základní",J221,0)</f>
        <v>0</v>
      </c>
      <c r="BF221" s="203">
        <f>IF(N221="snížená",J221,0)</f>
        <v>0</v>
      </c>
      <c r="BG221" s="203">
        <f>IF(N221="zákl. přenesená",J221,0)</f>
        <v>0</v>
      </c>
      <c r="BH221" s="203">
        <f>IF(N221="sníž. přenesená",J221,0)</f>
        <v>0</v>
      </c>
      <c r="BI221" s="203">
        <f>IF(N221="nulová",J221,0)</f>
        <v>0</v>
      </c>
      <c r="BJ221" s="24" t="s">
        <v>24</v>
      </c>
      <c r="BK221" s="203">
        <f>ROUND(I221*H221,2)</f>
        <v>0</v>
      </c>
      <c r="BL221" s="24" t="s">
        <v>161</v>
      </c>
      <c r="BM221" s="24" t="s">
        <v>858</v>
      </c>
    </row>
    <row r="222" s="1" customFormat="1" ht="16.5" customHeight="1">
      <c r="B222" s="47"/>
      <c r="C222" s="204" t="s">
        <v>359</v>
      </c>
      <c r="D222" s="204" t="s">
        <v>261</v>
      </c>
      <c r="E222" s="205" t="s">
        <v>2094</v>
      </c>
      <c r="F222" s="206" t="s">
        <v>2095</v>
      </c>
      <c r="G222" s="207" t="s">
        <v>207</v>
      </c>
      <c r="H222" s="208">
        <v>4.5</v>
      </c>
      <c r="I222" s="209"/>
      <c r="J222" s="210">
        <f>ROUND(I222*H222,2)</f>
        <v>0</v>
      </c>
      <c r="K222" s="206" t="s">
        <v>2110</v>
      </c>
      <c r="L222" s="211"/>
      <c r="M222" s="212" t="s">
        <v>37</v>
      </c>
      <c r="N222" s="213" t="s">
        <v>53</v>
      </c>
      <c r="O222" s="48"/>
      <c r="P222" s="201">
        <f>O222*H222</f>
        <v>0</v>
      </c>
      <c r="Q222" s="201">
        <v>0</v>
      </c>
      <c r="R222" s="201">
        <f>Q222*H222</f>
        <v>0</v>
      </c>
      <c r="S222" s="201">
        <v>0</v>
      </c>
      <c r="T222" s="202">
        <f>S222*H222</f>
        <v>0</v>
      </c>
      <c r="AR222" s="24" t="s">
        <v>172</v>
      </c>
      <c r="AT222" s="24" t="s">
        <v>261</v>
      </c>
      <c r="AU222" s="24" t="s">
        <v>24</v>
      </c>
      <c r="AY222" s="24" t="s">
        <v>162</v>
      </c>
      <c r="BE222" s="203">
        <f>IF(N222="základní",J222,0)</f>
        <v>0</v>
      </c>
      <c r="BF222" s="203">
        <f>IF(N222="snížená",J222,0)</f>
        <v>0</v>
      </c>
      <c r="BG222" s="203">
        <f>IF(N222="zákl. přenesená",J222,0)</f>
        <v>0</v>
      </c>
      <c r="BH222" s="203">
        <f>IF(N222="sníž. přenesená",J222,0)</f>
        <v>0</v>
      </c>
      <c r="BI222" s="203">
        <f>IF(N222="nulová",J222,0)</f>
        <v>0</v>
      </c>
      <c r="BJ222" s="24" t="s">
        <v>24</v>
      </c>
      <c r="BK222" s="203">
        <f>ROUND(I222*H222,2)</f>
        <v>0</v>
      </c>
      <c r="BL222" s="24" t="s">
        <v>161</v>
      </c>
      <c r="BM222" s="24" t="s">
        <v>862</v>
      </c>
    </row>
    <row r="223" s="1" customFormat="1" ht="16.5" customHeight="1">
      <c r="B223" s="47"/>
      <c r="C223" s="204" t="s">
        <v>865</v>
      </c>
      <c r="D223" s="204" t="s">
        <v>261</v>
      </c>
      <c r="E223" s="205" t="s">
        <v>2267</v>
      </c>
      <c r="F223" s="206" t="s">
        <v>2268</v>
      </c>
      <c r="G223" s="207" t="s">
        <v>207</v>
      </c>
      <c r="H223" s="208">
        <v>4.2000000000000002</v>
      </c>
      <c r="I223" s="209"/>
      <c r="J223" s="210">
        <f>ROUND(I223*H223,2)</f>
        <v>0</v>
      </c>
      <c r="K223" s="206" t="s">
        <v>2110</v>
      </c>
      <c r="L223" s="211"/>
      <c r="M223" s="212" t="s">
        <v>37</v>
      </c>
      <c r="N223" s="213" t="s">
        <v>53</v>
      </c>
      <c r="O223" s="48"/>
      <c r="P223" s="201">
        <f>O223*H223</f>
        <v>0</v>
      </c>
      <c r="Q223" s="201">
        <v>0</v>
      </c>
      <c r="R223" s="201">
        <f>Q223*H223</f>
        <v>0</v>
      </c>
      <c r="S223" s="201">
        <v>0</v>
      </c>
      <c r="T223" s="202">
        <f>S223*H223</f>
        <v>0</v>
      </c>
      <c r="AR223" s="24" t="s">
        <v>172</v>
      </c>
      <c r="AT223" s="24" t="s">
        <v>261</v>
      </c>
      <c r="AU223" s="24" t="s">
        <v>24</v>
      </c>
      <c r="AY223" s="24" t="s">
        <v>162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24</v>
      </c>
      <c r="BK223" s="203">
        <f>ROUND(I223*H223,2)</f>
        <v>0</v>
      </c>
      <c r="BL223" s="24" t="s">
        <v>161</v>
      </c>
      <c r="BM223" s="24" t="s">
        <v>868</v>
      </c>
    </row>
    <row r="224" s="1" customFormat="1" ht="16.5" customHeight="1">
      <c r="B224" s="47"/>
      <c r="C224" s="204" t="s">
        <v>362</v>
      </c>
      <c r="D224" s="204" t="s">
        <v>261</v>
      </c>
      <c r="E224" s="205" t="s">
        <v>2269</v>
      </c>
      <c r="F224" s="206" t="s">
        <v>2270</v>
      </c>
      <c r="G224" s="207" t="s">
        <v>207</v>
      </c>
      <c r="H224" s="208">
        <v>3</v>
      </c>
      <c r="I224" s="209"/>
      <c r="J224" s="210">
        <f>ROUND(I224*H224,2)</f>
        <v>0</v>
      </c>
      <c r="K224" s="206" t="s">
        <v>2110</v>
      </c>
      <c r="L224" s="211"/>
      <c r="M224" s="212" t="s">
        <v>37</v>
      </c>
      <c r="N224" s="213" t="s">
        <v>53</v>
      </c>
      <c r="O224" s="48"/>
      <c r="P224" s="201">
        <f>O224*H224</f>
        <v>0</v>
      </c>
      <c r="Q224" s="201">
        <v>0</v>
      </c>
      <c r="R224" s="201">
        <f>Q224*H224</f>
        <v>0</v>
      </c>
      <c r="S224" s="201">
        <v>0</v>
      </c>
      <c r="T224" s="202">
        <f>S224*H224</f>
        <v>0</v>
      </c>
      <c r="AR224" s="24" t="s">
        <v>172</v>
      </c>
      <c r="AT224" s="24" t="s">
        <v>261</v>
      </c>
      <c r="AU224" s="24" t="s">
        <v>24</v>
      </c>
      <c r="AY224" s="24" t="s">
        <v>162</v>
      </c>
      <c r="BE224" s="203">
        <f>IF(N224="základní",J224,0)</f>
        <v>0</v>
      </c>
      <c r="BF224" s="203">
        <f>IF(N224="snížená",J224,0)</f>
        <v>0</v>
      </c>
      <c r="BG224" s="203">
        <f>IF(N224="zákl. přenesená",J224,0)</f>
        <v>0</v>
      </c>
      <c r="BH224" s="203">
        <f>IF(N224="sníž. přenesená",J224,0)</f>
        <v>0</v>
      </c>
      <c r="BI224" s="203">
        <f>IF(N224="nulová",J224,0)</f>
        <v>0</v>
      </c>
      <c r="BJ224" s="24" t="s">
        <v>24</v>
      </c>
      <c r="BK224" s="203">
        <f>ROUND(I224*H224,2)</f>
        <v>0</v>
      </c>
      <c r="BL224" s="24" t="s">
        <v>161</v>
      </c>
      <c r="BM224" s="24" t="s">
        <v>871</v>
      </c>
    </row>
    <row r="225" s="1" customFormat="1" ht="16.5" customHeight="1">
      <c r="B225" s="47"/>
      <c r="C225" s="204" t="s">
        <v>872</v>
      </c>
      <c r="D225" s="204" t="s">
        <v>261</v>
      </c>
      <c r="E225" s="205" t="s">
        <v>2098</v>
      </c>
      <c r="F225" s="206" t="s">
        <v>2271</v>
      </c>
      <c r="G225" s="207" t="s">
        <v>344</v>
      </c>
      <c r="H225" s="208">
        <v>1</v>
      </c>
      <c r="I225" s="209"/>
      <c r="J225" s="210">
        <f>ROUND(I225*H225,2)</f>
        <v>0</v>
      </c>
      <c r="K225" s="206" t="s">
        <v>2110</v>
      </c>
      <c r="L225" s="211"/>
      <c r="M225" s="212" t="s">
        <v>37</v>
      </c>
      <c r="N225" s="213" t="s">
        <v>53</v>
      </c>
      <c r="O225" s="48"/>
      <c r="P225" s="201">
        <f>O225*H225</f>
        <v>0</v>
      </c>
      <c r="Q225" s="201">
        <v>0</v>
      </c>
      <c r="R225" s="201">
        <f>Q225*H225</f>
        <v>0</v>
      </c>
      <c r="S225" s="201">
        <v>0</v>
      </c>
      <c r="T225" s="202">
        <f>S225*H225</f>
        <v>0</v>
      </c>
      <c r="AR225" s="24" t="s">
        <v>172</v>
      </c>
      <c r="AT225" s="24" t="s">
        <v>261</v>
      </c>
      <c r="AU225" s="24" t="s">
        <v>24</v>
      </c>
      <c r="AY225" s="24" t="s">
        <v>162</v>
      </c>
      <c r="BE225" s="203">
        <f>IF(N225="základní",J225,0)</f>
        <v>0</v>
      </c>
      <c r="BF225" s="203">
        <f>IF(N225="snížená",J225,0)</f>
        <v>0</v>
      </c>
      <c r="BG225" s="203">
        <f>IF(N225="zákl. přenesená",J225,0)</f>
        <v>0</v>
      </c>
      <c r="BH225" s="203">
        <f>IF(N225="sníž. přenesená",J225,0)</f>
        <v>0</v>
      </c>
      <c r="BI225" s="203">
        <f>IF(N225="nulová",J225,0)</f>
        <v>0</v>
      </c>
      <c r="BJ225" s="24" t="s">
        <v>24</v>
      </c>
      <c r="BK225" s="203">
        <f>ROUND(I225*H225,2)</f>
        <v>0</v>
      </c>
      <c r="BL225" s="24" t="s">
        <v>161</v>
      </c>
      <c r="BM225" s="24" t="s">
        <v>875</v>
      </c>
    </row>
    <row r="226" s="1" customFormat="1" ht="16.5" customHeight="1">
      <c r="B226" s="47"/>
      <c r="C226" s="204" t="s">
        <v>602</v>
      </c>
      <c r="D226" s="204" t="s">
        <v>261</v>
      </c>
      <c r="E226" s="205" t="s">
        <v>2100</v>
      </c>
      <c r="F226" s="206" t="s">
        <v>2272</v>
      </c>
      <c r="G226" s="207" t="s">
        <v>344</v>
      </c>
      <c r="H226" s="208">
        <v>1</v>
      </c>
      <c r="I226" s="209"/>
      <c r="J226" s="210">
        <f>ROUND(I226*H226,2)</f>
        <v>0</v>
      </c>
      <c r="K226" s="206" t="s">
        <v>2110</v>
      </c>
      <c r="L226" s="211"/>
      <c r="M226" s="212" t="s">
        <v>37</v>
      </c>
      <c r="N226" s="213" t="s">
        <v>53</v>
      </c>
      <c r="O226" s="48"/>
      <c r="P226" s="201">
        <f>O226*H226</f>
        <v>0</v>
      </c>
      <c r="Q226" s="201">
        <v>0</v>
      </c>
      <c r="R226" s="201">
        <f>Q226*H226</f>
        <v>0</v>
      </c>
      <c r="S226" s="201">
        <v>0</v>
      </c>
      <c r="T226" s="202">
        <f>S226*H226</f>
        <v>0</v>
      </c>
      <c r="AR226" s="24" t="s">
        <v>172</v>
      </c>
      <c r="AT226" s="24" t="s">
        <v>261</v>
      </c>
      <c r="AU226" s="24" t="s">
        <v>24</v>
      </c>
      <c r="AY226" s="24" t="s">
        <v>162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24</v>
      </c>
      <c r="BK226" s="203">
        <f>ROUND(I226*H226,2)</f>
        <v>0</v>
      </c>
      <c r="BL226" s="24" t="s">
        <v>161</v>
      </c>
      <c r="BM226" s="24" t="s">
        <v>881</v>
      </c>
    </row>
    <row r="227" s="1" customFormat="1" ht="16.5" customHeight="1">
      <c r="B227" s="47"/>
      <c r="C227" s="204" t="s">
        <v>878</v>
      </c>
      <c r="D227" s="204" t="s">
        <v>261</v>
      </c>
      <c r="E227" s="205" t="s">
        <v>2273</v>
      </c>
      <c r="F227" s="206" t="s">
        <v>2274</v>
      </c>
      <c r="G227" s="207" t="s">
        <v>344</v>
      </c>
      <c r="H227" s="208">
        <v>1</v>
      </c>
      <c r="I227" s="209"/>
      <c r="J227" s="210">
        <f>ROUND(I227*H227,2)</f>
        <v>0</v>
      </c>
      <c r="K227" s="206" t="s">
        <v>2110</v>
      </c>
      <c r="L227" s="211"/>
      <c r="M227" s="212" t="s">
        <v>37</v>
      </c>
      <c r="N227" s="213" t="s">
        <v>53</v>
      </c>
      <c r="O227" s="48"/>
      <c r="P227" s="201">
        <f>O227*H227</f>
        <v>0</v>
      </c>
      <c r="Q227" s="201">
        <v>0</v>
      </c>
      <c r="R227" s="201">
        <f>Q227*H227</f>
        <v>0</v>
      </c>
      <c r="S227" s="201">
        <v>0</v>
      </c>
      <c r="T227" s="202">
        <f>S227*H227</f>
        <v>0</v>
      </c>
      <c r="AR227" s="24" t="s">
        <v>172</v>
      </c>
      <c r="AT227" s="24" t="s">
        <v>261</v>
      </c>
      <c r="AU227" s="24" t="s">
        <v>24</v>
      </c>
      <c r="AY227" s="24" t="s">
        <v>162</v>
      </c>
      <c r="BE227" s="203">
        <f>IF(N227="základní",J227,0)</f>
        <v>0</v>
      </c>
      <c r="BF227" s="203">
        <f>IF(N227="snížená",J227,0)</f>
        <v>0</v>
      </c>
      <c r="BG227" s="203">
        <f>IF(N227="zákl. přenesená",J227,0)</f>
        <v>0</v>
      </c>
      <c r="BH227" s="203">
        <f>IF(N227="sníž. přenesená",J227,0)</f>
        <v>0</v>
      </c>
      <c r="BI227" s="203">
        <f>IF(N227="nulová",J227,0)</f>
        <v>0</v>
      </c>
      <c r="BJ227" s="24" t="s">
        <v>24</v>
      </c>
      <c r="BK227" s="203">
        <f>ROUND(I227*H227,2)</f>
        <v>0</v>
      </c>
      <c r="BL227" s="24" t="s">
        <v>161</v>
      </c>
      <c r="BM227" s="24" t="s">
        <v>886</v>
      </c>
    </row>
    <row r="228" s="1" customFormat="1" ht="16.5" customHeight="1">
      <c r="B228" s="47"/>
      <c r="C228" s="204" t="s">
        <v>607</v>
      </c>
      <c r="D228" s="204" t="s">
        <v>261</v>
      </c>
      <c r="E228" s="205" t="s">
        <v>2275</v>
      </c>
      <c r="F228" s="206" t="s">
        <v>2276</v>
      </c>
      <c r="G228" s="207" t="s">
        <v>344</v>
      </c>
      <c r="H228" s="208">
        <v>1</v>
      </c>
      <c r="I228" s="209"/>
      <c r="J228" s="210">
        <f>ROUND(I228*H228,2)</f>
        <v>0</v>
      </c>
      <c r="K228" s="206" t="s">
        <v>2110</v>
      </c>
      <c r="L228" s="211"/>
      <c r="M228" s="212" t="s">
        <v>37</v>
      </c>
      <c r="N228" s="213" t="s">
        <v>53</v>
      </c>
      <c r="O228" s="48"/>
      <c r="P228" s="201">
        <f>O228*H228</f>
        <v>0</v>
      </c>
      <c r="Q228" s="201">
        <v>0</v>
      </c>
      <c r="R228" s="201">
        <f>Q228*H228</f>
        <v>0</v>
      </c>
      <c r="S228" s="201">
        <v>0</v>
      </c>
      <c r="T228" s="202">
        <f>S228*H228</f>
        <v>0</v>
      </c>
      <c r="AR228" s="24" t="s">
        <v>172</v>
      </c>
      <c r="AT228" s="24" t="s">
        <v>261</v>
      </c>
      <c r="AU228" s="24" t="s">
        <v>24</v>
      </c>
      <c r="AY228" s="24" t="s">
        <v>162</v>
      </c>
      <c r="BE228" s="203">
        <f>IF(N228="základní",J228,0)</f>
        <v>0</v>
      </c>
      <c r="BF228" s="203">
        <f>IF(N228="snížená",J228,0)</f>
        <v>0</v>
      </c>
      <c r="BG228" s="203">
        <f>IF(N228="zákl. přenesená",J228,0)</f>
        <v>0</v>
      </c>
      <c r="BH228" s="203">
        <f>IF(N228="sníž. přenesená",J228,0)</f>
        <v>0</v>
      </c>
      <c r="BI228" s="203">
        <f>IF(N228="nulová",J228,0)</f>
        <v>0</v>
      </c>
      <c r="BJ228" s="24" t="s">
        <v>24</v>
      </c>
      <c r="BK228" s="203">
        <f>ROUND(I228*H228,2)</f>
        <v>0</v>
      </c>
      <c r="BL228" s="24" t="s">
        <v>161</v>
      </c>
      <c r="BM228" s="24" t="s">
        <v>891</v>
      </c>
    </row>
    <row r="229" s="1" customFormat="1" ht="16.5" customHeight="1">
      <c r="B229" s="47"/>
      <c r="C229" s="204" t="s">
        <v>888</v>
      </c>
      <c r="D229" s="204" t="s">
        <v>261</v>
      </c>
      <c r="E229" s="205" t="s">
        <v>2277</v>
      </c>
      <c r="F229" s="206" t="s">
        <v>2278</v>
      </c>
      <c r="G229" s="207" t="s">
        <v>344</v>
      </c>
      <c r="H229" s="208">
        <v>1</v>
      </c>
      <c r="I229" s="209"/>
      <c r="J229" s="210">
        <f>ROUND(I229*H229,2)</f>
        <v>0</v>
      </c>
      <c r="K229" s="206" t="s">
        <v>2110</v>
      </c>
      <c r="L229" s="211"/>
      <c r="M229" s="212" t="s">
        <v>37</v>
      </c>
      <c r="N229" s="213" t="s">
        <v>53</v>
      </c>
      <c r="O229" s="48"/>
      <c r="P229" s="201">
        <f>O229*H229</f>
        <v>0</v>
      </c>
      <c r="Q229" s="201">
        <v>0</v>
      </c>
      <c r="R229" s="201">
        <f>Q229*H229</f>
        <v>0</v>
      </c>
      <c r="S229" s="201">
        <v>0</v>
      </c>
      <c r="T229" s="202">
        <f>S229*H229</f>
        <v>0</v>
      </c>
      <c r="AR229" s="24" t="s">
        <v>172</v>
      </c>
      <c r="AT229" s="24" t="s">
        <v>261</v>
      </c>
      <c r="AU229" s="24" t="s">
        <v>24</v>
      </c>
      <c r="AY229" s="24" t="s">
        <v>162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24</v>
      </c>
      <c r="BK229" s="203">
        <f>ROUND(I229*H229,2)</f>
        <v>0</v>
      </c>
      <c r="BL229" s="24" t="s">
        <v>161</v>
      </c>
      <c r="BM229" s="24" t="s">
        <v>895</v>
      </c>
    </row>
    <row r="230" s="1" customFormat="1" ht="16.5" customHeight="1">
      <c r="B230" s="47"/>
      <c r="C230" s="204" t="s">
        <v>367</v>
      </c>
      <c r="D230" s="204" t="s">
        <v>261</v>
      </c>
      <c r="E230" s="205" t="s">
        <v>2106</v>
      </c>
      <c r="F230" s="206" t="s">
        <v>2107</v>
      </c>
      <c r="G230" s="207" t="s">
        <v>1108</v>
      </c>
      <c r="H230" s="208">
        <v>15</v>
      </c>
      <c r="I230" s="209"/>
      <c r="J230" s="210">
        <f>ROUND(I230*H230,2)</f>
        <v>0</v>
      </c>
      <c r="K230" s="206" t="s">
        <v>2110</v>
      </c>
      <c r="L230" s="211"/>
      <c r="M230" s="212" t="s">
        <v>37</v>
      </c>
      <c r="N230" s="213" t="s">
        <v>53</v>
      </c>
      <c r="O230" s="48"/>
      <c r="P230" s="201">
        <f>O230*H230</f>
        <v>0</v>
      </c>
      <c r="Q230" s="201">
        <v>0</v>
      </c>
      <c r="R230" s="201">
        <f>Q230*H230</f>
        <v>0</v>
      </c>
      <c r="S230" s="201">
        <v>0</v>
      </c>
      <c r="T230" s="202">
        <f>S230*H230</f>
        <v>0</v>
      </c>
      <c r="AR230" s="24" t="s">
        <v>172</v>
      </c>
      <c r="AT230" s="24" t="s">
        <v>261</v>
      </c>
      <c r="AU230" s="24" t="s">
        <v>24</v>
      </c>
      <c r="AY230" s="24" t="s">
        <v>162</v>
      </c>
      <c r="BE230" s="203">
        <f>IF(N230="základní",J230,0)</f>
        <v>0</v>
      </c>
      <c r="BF230" s="203">
        <f>IF(N230="snížená",J230,0)</f>
        <v>0</v>
      </c>
      <c r="BG230" s="203">
        <f>IF(N230="zákl. přenesená",J230,0)</f>
        <v>0</v>
      </c>
      <c r="BH230" s="203">
        <f>IF(N230="sníž. přenesená",J230,0)</f>
        <v>0</v>
      </c>
      <c r="BI230" s="203">
        <f>IF(N230="nulová",J230,0)</f>
        <v>0</v>
      </c>
      <c r="BJ230" s="24" t="s">
        <v>24</v>
      </c>
      <c r="BK230" s="203">
        <f>ROUND(I230*H230,2)</f>
        <v>0</v>
      </c>
      <c r="BL230" s="24" t="s">
        <v>161</v>
      </c>
      <c r="BM230" s="24" t="s">
        <v>899</v>
      </c>
    </row>
    <row r="231" s="1" customFormat="1" ht="16.5" customHeight="1">
      <c r="B231" s="47"/>
      <c r="C231" s="192" t="s">
        <v>896</v>
      </c>
      <c r="D231" s="192" t="s">
        <v>156</v>
      </c>
      <c r="E231" s="193" t="s">
        <v>1909</v>
      </c>
      <c r="F231" s="194" t="s">
        <v>1910</v>
      </c>
      <c r="G231" s="195" t="s">
        <v>1911</v>
      </c>
      <c r="H231" s="196">
        <v>5</v>
      </c>
      <c r="I231" s="197"/>
      <c r="J231" s="198">
        <f>ROUND(I231*H231,2)</f>
        <v>0</v>
      </c>
      <c r="K231" s="194" t="s">
        <v>2110</v>
      </c>
      <c r="L231" s="73"/>
      <c r="M231" s="199" t="s">
        <v>37</v>
      </c>
      <c r="N231" s="214" t="s">
        <v>53</v>
      </c>
      <c r="O231" s="215"/>
      <c r="P231" s="216">
        <f>O231*H231</f>
        <v>0</v>
      </c>
      <c r="Q231" s="216">
        <v>0</v>
      </c>
      <c r="R231" s="216">
        <f>Q231*H231</f>
        <v>0</v>
      </c>
      <c r="S231" s="216">
        <v>0</v>
      </c>
      <c r="T231" s="217">
        <f>S231*H231</f>
        <v>0</v>
      </c>
      <c r="AR231" s="24" t="s">
        <v>161</v>
      </c>
      <c r="AT231" s="24" t="s">
        <v>156</v>
      </c>
      <c r="AU231" s="24" t="s">
        <v>24</v>
      </c>
      <c r="AY231" s="24" t="s">
        <v>162</v>
      </c>
      <c r="BE231" s="203">
        <f>IF(N231="základní",J231,0)</f>
        <v>0</v>
      </c>
      <c r="BF231" s="203">
        <f>IF(N231="snížená",J231,0)</f>
        <v>0</v>
      </c>
      <c r="BG231" s="203">
        <f>IF(N231="zákl. přenesená",J231,0)</f>
        <v>0</v>
      </c>
      <c r="BH231" s="203">
        <f>IF(N231="sníž. přenesená",J231,0)</f>
        <v>0</v>
      </c>
      <c r="BI231" s="203">
        <f>IF(N231="nulová",J231,0)</f>
        <v>0</v>
      </c>
      <c r="BJ231" s="24" t="s">
        <v>24</v>
      </c>
      <c r="BK231" s="203">
        <f>ROUND(I231*H231,2)</f>
        <v>0</v>
      </c>
      <c r="BL231" s="24" t="s">
        <v>161</v>
      </c>
      <c r="BM231" s="24" t="s">
        <v>902</v>
      </c>
    </row>
    <row r="232" s="1" customFormat="1" ht="6.96" customHeight="1">
      <c r="B232" s="68"/>
      <c r="C232" s="69"/>
      <c r="D232" s="69"/>
      <c r="E232" s="69"/>
      <c r="F232" s="69"/>
      <c r="G232" s="69"/>
      <c r="H232" s="69"/>
      <c r="I232" s="167"/>
      <c r="J232" s="69"/>
      <c r="K232" s="69"/>
      <c r="L232" s="73"/>
    </row>
  </sheetData>
  <sheetProtection sheet="1" autoFilter="0" formatColumns="0" formatRows="0" objects="1" scenarios="1" spinCount="100000" saltValue="rWhExJnbkRgu2DCwSdsZ5kfsp09knY9swAdqUbiN9hvPeBNaz1H7AYgtZcQYobrh6RCRDtLOhiWr02xOwLKdGg==" hashValue="tt+H865JbSVsAc2C2me08ObuLCPFFyH2IkgeXYpz9vQfZtcJCQy2N1O3MV9A1Tp3OB9tKKBuaCtkEcdFYoEQxw==" algorithmName="SHA-512" password="CC35"/>
  <autoFilter ref="C87:K231"/>
  <mergeCells count="10">
    <mergeCell ref="E7:H7"/>
    <mergeCell ref="E9:H9"/>
    <mergeCell ref="E24:H24"/>
    <mergeCell ref="E45:H45"/>
    <mergeCell ref="E47:H47"/>
    <mergeCell ref="J51:J52"/>
    <mergeCell ref="E78:H78"/>
    <mergeCell ref="E80:H80"/>
    <mergeCell ref="G1:H1"/>
    <mergeCell ref="L2:V2"/>
  </mergeCells>
  <hyperlinks>
    <hyperlink ref="F1:G1" location="C2" display="1) Krycí list soupisu"/>
    <hyperlink ref="G1:H1" location="C54" display="2) Rekapitulace"/>
    <hyperlink ref="J1" location="C87" display="3) Soupis prací"/>
    <hyperlink ref="L1:V1" location="'Rekapitulace stavby'!C2" display="Rekapitulace stavby"/>
  </hyperlinks>
  <pageMargins left="0.5833333" right="0.5833333" top="0.5833333" bottom="0.5833333" header="0" footer="0"/>
  <pageSetup paperSize="9" orientation="landscape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lenka-01\lenka</dc:creator>
  <cp:lastModifiedBy>lenka-01\lenka</cp:lastModifiedBy>
  <dcterms:created xsi:type="dcterms:W3CDTF">2018-02-27T10:20:08Z</dcterms:created>
  <dcterms:modified xsi:type="dcterms:W3CDTF">2018-02-27T10:20:49Z</dcterms:modified>
</cp:coreProperties>
</file>