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a\Desktop\Hošť_DI 10\"/>
    </mc:Choice>
  </mc:AlternateContent>
  <bookViews>
    <workbookView xWindow="0" yWindow="0" windowWidth="23040" windowHeight="9408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_FilterDatabase" localSheetId="2" hidden="1">'166021 - SO 01 - SO 01 Re...'!$C$96:$K$622</definedName>
    <definedName name="_xlnm._FilterDatabase" localSheetId="3" hidden="1">'166022 - SO 02 Příst -  S...'!$C$96:$K$504</definedName>
    <definedName name="_xlnm._FilterDatabase" localSheetId="4" hidden="1">'166023 - SO 03 Sušic -  S...'!$C$94:$K$310</definedName>
    <definedName name="_xlnm._FilterDatabase" localSheetId="5" hidden="1">'166024 - SO 04 Sklad -  S...'!$C$96:$K$303</definedName>
    <definedName name="_xlnm._FilterDatabase" localSheetId="6" hidden="1">'166025 - Vedlejší a -  Ve...'!$C$78:$K$89</definedName>
    <definedName name="_xlnm._FilterDatabase" localSheetId="13" hidden="1">'HZ Hošťálkovice - SO 01,S...'!$C$88:$K$297</definedName>
    <definedName name="_xlnm._FilterDatabase" localSheetId="7" hidden="1">'SO 01 - SO 01 Rekonstrukc...'!$C$91:$K$246</definedName>
    <definedName name="_xlnm._FilterDatabase" localSheetId="8" hidden="1">'SO 02 - Přístavba - SO 02...'!$C$87:$K$231</definedName>
    <definedName name="_xlnm._FilterDatabase" localSheetId="1" hidden="1">'SO 05 - HZ Hošťálkovice -...'!$C$75:$K$139</definedName>
    <definedName name="_xlnm._FilterDatabase" localSheetId="9" hidden="1">'SO 06.1 - SO 06.1 Přípojk...'!$C$82:$K$144</definedName>
    <definedName name="_xlnm._FilterDatabase" localSheetId="10" hidden="1">'SO 06.2 - SO 06.2 Přípojk...'!$C$80:$K$127</definedName>
    <definedName name="_xlnm._FilterDatabase" localSheetId="11" hidden="1">'SO 06.3 - SO 06.3 Přípojk...'!$C$81:$K$133</definedName>
    <definedName name="_xlnm._FilterDatabase" localSheetId="12" hidden="1">'SO 08 - SO 08 Odlučovač l...'!$C$80:$K$111</definedName>
    <definedName name="_xlnm.Print_Titles" localSheetId="2">'166021 - SO 01 - SO 01 Re...'!$96:$96</definedName>
    <definedName name="_xlnm.Print_Titles" localSheetId="3">'166022 - SO 02 Příst -  S...'!$96:$96</definedName>
    <definedName name="_xlnm.Print_Titles" localSheetId="4">'166023 - SO 03 Sušic -  S...'!$94:$94</definedName>
    <definedName name="_xlnm.Print_Titles" localSheetId="5">'166024 - SO 04 Sklad -  S...'!$96:$96</definedName>
    <definedName name="_xlnm.Print_Titles" localSheetId="6">'166025 - Vedlejší a -  Ve...'!$78:$78</definedName>
    <definedName name="_xlnm.Print_Titles" localSheetId="13">'HZ Hošťálkovice - SO 01,S...'!$88:$88</definedName>
    <definedName name="_xlnm.Print_Titles" localSheetId="0">'Rekapitulace stavby'!$49:$49</definedName>
    <definedName name="_xlnm.Print_Titles" localSheetId="7">'SO 01 - SO 01 Rekonstrukc...'!$91:$91</definedName>
    <definedName name="_xlnm.Print_Titles" localSheetId="8">'SO 02 - Přístavba - SO 02...'!$87:$87</definedName>
    <definedName name="_xlnm.Print_Titles" localSheetId="1">'SO 05 - HZ Hošťálkovice -...'!$75:$75</definedName>
    <definedName name="_xlnm.Print_Titles" localSheetId="9">'SO 06.1 - SO 06.1 Přípojk...'!$82:$82</definedName>
    <definedName name="_xlnm.Print_Titles" localSheetId="10">'SO 06.2 - SO 06.2 Přípojk...'!$80:$80</definedName>
    <definedName name="_xlnm.Print_Titles" localSheetId="11">'SO 06.3 - SO 06.3 Přípojk...'!$81:$81</definedName>
    <definedName name="_xlnm.Print_Titles" localSheetId="12">'SO 08 - SO 08 Odlučovač l...'!$80:$80</definedName>
    <definedName name="_xlnm.Print_Area" localSheetId="2">'166021 - SO 01 - SO 01 Re...'!$C$4:$J$36,'166021 - SO 01 - SO 01 Re...'!$C$42:$J$78,'166021 - SO 01 - SO 01 Re...'!$C$84:$K$622</definedName>
    <definedName name="_xlnm.Print_Area" localSheetId="3">'166022 - SO 02 Příst -  S...'!$C$4:$J$36,'166022 - SO 02 Příst -  S...'!$C$42:$J$78,'166022 - SO 02 Příst -  S...'!$C$84:$K$504</definedName>
    <definedName name="_xlnm.Print_Area" localSheetId="4">'166023 - SO 03 Sušic -  S...'!$C$4:$J$36,'166023 - SO 03 Sušic -  S...'!$C$42:$J$76,'166023 - SO 03 Sušic -  S...'!$C$82:$K$310</definedName>
    <definedName name="_xlnm.Print_Area" localSheetId="5">'166024 - SO 04 Sklad -  S...'!$C$4:$J$36,'166024 - SO 04 Sklad -  S...'!$C$42:$J$78,'166024 - SO 04 Sklad -  S...'!$C$84:$K$303</definedName>
    <definedName name="_xlnm.Print_Area" localSheetId="6">'166025 - Vedlejší a -  Ve...'!$C$4:$J$36,'166025 - Vedlejší a -  Ve...'!$C$42:$J$60,'166025 - Vedlejší a -  Ve...'!$C$66:$K$89</definedName>
    <definedName name="_xlnm.Print_Area" localSheetId="13">'HZ Hošťálkovice - SO 01,S...'!$C$4:$J$36,'HZ Hošťálkovice - SO 01,S...'!$C$42:$J$70,'HZ Hošťálkovice - SO 01,S...'!$C$76:$K$297</definedName>
    <definedName name="_xlnm.Print_Area" localSheetId="1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stavby'!$C$39:$AQ$65</definedName>
    <definedName name="_xlnm.Print_Area" localSheetId="7">'SO 01 - SO 01 Rekonstrukc...'!$C$4:$J$36,'SO 01 - SO 01 Rekonstrukc...'!$C$42:$J$73,'SO 01 - SO 01 Rekonstrukc...'!$C$79:$K$246</definedName>
    <definedName name="_xlnm.Print_Area" localSheetId="8">'SO 02 - Přístavba - SO 02...'!$C$4:$J$36,'SO 02 - Přístavba - SO 02...'!$C$42:$J$69,'SO 02 - Přístavba - SO 02...'!$C$75:$K$231</definedName>
    <definedName name="_xlnm.Print_Area" localSheetId="1">'SO 05 - HZ Hošťálkovice -...'!$C$4:$J$36,'SO 05 - HZ Hošťálkovice -...'!$C$42:$J$57,'SO 05 - HZ Hošťálkovice -...'!$C$63:$K$139</definedName>
    <definedName name="_xlnm.Print_Area" localSheetId="9">'SO 06.1 - SO 06.1 Přípojk...'!$C$4:$J$36,'SO 06.1 - SO 06.1 Přípojk...'!$C$42:$J$64,'SO 06.1 - SO 06.1 Přípojk...'!$C$70:$K$144</definedName>
    <definedName name="_xlnm.Print_Area" localSheetId="10">'SO 06.2 - SO 06.2 Přípojk...'!$C$4:$J$36,'SO 06.2 - SO 06.2 Přípojk...'!$C$42:$J$62,'SO 06.2 - SO 06.2 Přípojk...'!$C$68:$K$127</definedName>
    <definedName name="_xlnm.Print_Area" localSheetId="11">'SO 06.3 - SO 06.3 Přípojk...'!$C$4:$J$36,'SO 06.3 - SO 06.3 Přípojk...'!$C$42:$J$63,'SO 06.3 - SO 06.3 Přípojk...'!$C$69:$K$133</definedName>
    <definedName name="_xlnm.Print_Area" localSheetId="12">'SO 08 - SO 08 Odlučovač l...'!$C$4:$J$36,'SO 08 - SO 08 Odlučovač l...'!$C$42:$J$62,'SO 08 - SO 08 Odlučovač l...'!$C$68:$K$111</definedName>
  </definedNames>
  <calcPr calcId="152511"/>
</workbook>
</file>

<file path=xl/calcChain.xml><?xml version="1.0" encoding="utf-8"?>
<calcChain xmlns="http://schemas.openxmlformats.org/spreadsheetml/2006/main">
  <c r="AY64" i="1" l="1"/>
  <c r="AX64" i="1"/>
  <c r="BI297" i="14"/>
  <c r="BH297" i="14"/>
  <c r="BG297" i="14"/>
  <c r="BF297" i="14"/>
  <c r="T297" i="14"/>
  <c r="R297" i="14"/>
  <c r="P297" i="14"/>
  <c r="BK297" i="14"/>
  <c r="J297" i="14"/>
  <c r="BE297" i="14" s="1"/>
  <c r="BI296" i="14"/>
  <c r="BH296" i="14"/>
  <c r="BG296" i="14"/>
  <c r="BF296" i="14"/>
  <c r="T296" i="14"/>
  <c r="R296" i="14"/>
  <c r="P296" i="14"/>
  <c r="BK296" i="14"/>
  <c r="J296" i="14"/>
  <c r="BE296" i="14" s="1"/>
  <c r="BI295" i="14"/>
  <c r="BH295" i="14"/>
  <c r="BG295" i="14"/>
  <c r="BF295" i="14"/>
  <c r="T295" i="14"/>
  <c r="T294" i="14" s="1"/>
  <c r="R295" i="14"/>
  <c r="R294" i="14" s="1"/>
  <c r="P295" i="14"/>
  <c r="P294" i="14"/>
  <c r="BK295" i="14"/>
  <c r="BK294" i="14" s="1"/>
  <c r="J294" i="14" s="1"/>
  <c r="J69" i="14" s="1"/>
  <c r="J295" i="14"/>
  <c r="BE295" i="14"/>
  <c r="BI293" i="14"/>
  <c r="BH293" i="14"/>
  <c r="BG293" i="14"/>
  <c r="BF293" i="14"/>
  <c r="T293" i="14"/>
  <c r="R293" i="14"/>
  <c r="P293" i="14"/>
  <c r="BK293" i="14"/>
  <c r="J293" i="14"/>
  <c r="BE293" i="14"/>
  <c r="BI292" i="14"/>
  <c r="BH292" i="14"/>
  <c r="BG292" i="14"/>
  <c r="BF292" i="14"/>
  <c r="T292" i="14"/>
  <c r="R292" i="14"/>
  <c r="P292" i="14"/>
  <c r="BK292" i="14"/>
  <c r="J292" i="14"/>
  <c r="BE292" i="14" s="1"/>
  <c r="BI291" i="14"/>
  <c r="BH291" i="14"/>
  <c r="BG291" i="14"/>
  <c r="BF291" i="14"/>
  <c r="T291" i="14"/>
  <c r="R291" i="14"/>
  <c r="P291" i="14"/>
  <c r="P288" i="14" s="1"/>
  <c r="BK291" i="14"/>
  <c r="J291" i="14"/>
  <c r="BE291" i="14"/>
  <c r="BI290" i="14"/>
  <c r="BH290" i="14"/>
  <c r="BG290" i="14"/>
  <c r="BF290" i="14"/>
  <c r="T290" i="14"/>
  <c r="T288" i="14" s="1"/>
  <c r="R290" i="14"/>
  <c r="P290" i="14"/>
  <c r="BK290" i="14"/>
  <c r="J290" i="14"/>
  <c r="BE290" i="14" s="1"/>
  <c r="BI289" i="14"/>
  <c r="BH289" i="14"/>
  <c r="BG289" i="14"/>
  <c r="BF289" i="14"/>
  <c r="T289" i="14"/>
  <c r="R289" i="14"/>
  <c r="R288" i="14" s="1"/>
  <c r="P289" i="14"/>
  <c r="BK289" i="14"/>
  <c r="BK288" i="14" s="1"/>
  <c r="J288" i="14" s="1"/>
  <c r="J68" i="14" s="1"/>
  <c r="J289" i="14"/>
  <c r="BE289" i="14"/>
  <c r="BI287" i="14"/>
  <c r="BH287" i="14"/>
  <c r="BG287" i="14"/>
  <c r="BF287" i="14"/>
  <c r="T287" i="14"/>
  <c r="R287" i="14"/>
  <c r="P287" i="14"/>
  <c r="BK287" i="14"/>
  <c r="J287" i="14"/>
  <c r="BE287" i="14"/>
  <c r="BI286" i="14"/>
  <c r="BH286" i="14"/>
  <c r="BG286" i="14"/>
  <c r="BF286" i="14"/>
  <c r="T286" i="14"/>
  <c r="R286" i="14"/>
  <c r="P286" i="14"/>
  <c r="BK286" i="14"/>
  <c r="J286" i="14"/>
  <c r="BE286" i="14" s="1"/>
  <c r="BI285" i="14"/>
  <c r="BH285" i="14"/>
  <c r="BG285" i="14"/>
  <c r="BF285" i="14"/>
  <c r="T285" i="14"/>
  <c r="R285" i="14"/>
  <c r="P285" i="14"/>
  <c r="BK285" i="14"/>
  <c r="J285" i="14"/>
  <c r="BE285" i="14"/>
  <c r="BI284" i="14"/>
  <c r="BH284" i="14"/>
  <c r="BG284" i="14"/>
  <c r="BF284" i="14"/>
  <c r="T284" i="14"/>
  <c r="R284" i="14"/>
  <c r="P284" i="14"/>
  <c r="BK284" i="14"/>
  <c r="J284" i="14"/>
  <c r="BE284" i="14" s="1"/>
  <c r="BI283" i="14"/>
  <c r="BH283" i="14"/>
  <c r="BG283" i="14"/>
  <c r="BF283" i="14"/>
  <c r="T283" i="14"/>
  <c r="R283" i="14"/>
  <c r="P283" i="14"/>
  <c r="BK283" i="14"/>
  <c r="J283" i="14"/>
  <c r="BE283" i="14"/>
  <c r="BI282" i="14"/>
  <c r="BH282" i="14"/>
  <c r="BG282" i="14"/>
  <c r="BF282" i="14"/>
  <c r="T282" i="14"/>
  <c r="R282" i="14"/>
  <c r="P282" i="14"/>
  <c r="BK282" i="14"/>
  <c r="J282" i="14"/>
  <c r="BE282" i="14" s="1"/>
  <c r="BI281" i="14"/>
  <c r="BH281" i="14"/>
  <c r="BG281" i="14"/>
  <c r="BF281" i="14"/>
  <c r="T281" i="14"/>
  <c r="R281" i="14"/>
  <c r="P281" i="14"/>
  <c r="BK281" i="14"/>
  <c r="J281" i="14"/>
  <c r="BE281" i="14"/>
  <c r="BI279" i="14"/>
  <c r="BH279" i="14"/>
  <c r="BG279" i="14"/>
  <c r="BF279" i="14"/>
  <c r="T279" i="14"/>
  <c r="R279" i="14"/>
  <c r="P279" i="14"/>
  <c r="BK279" i="14"/>
  <c r="J279" i="14"/>
  <c r="BE279" i="14" s="1"/>
  <c r="BI278" i="14"/>
  <c r="BH278" i="14"/>
  <c r="BG278" i="14"/>
  <c r="BF278" i="14"/>
  <c r="T278" i="14"/>
  <c r="R278" i="14"/>
  <c r="P278" i="14"/>
  <c r="BK278" i="14"/>
  <c r="J278" i="14"/>
  <c r="BE278" i="14"/>
  <c r="BI277" i="14"/>
  <c r="BH277" i="14"/>
  <c r="BG277" i="14"/>
  <c r="BF277" i="14"/>
  <c r="T277" i="14"/>
  <c r="R277" i="14"/>
  <c r="P277" i="14"/>
  <c r="BK277" i="14"/>
  <c r="J277" i="14"/>
  <c r="BE277" i="14" s="1"/>
  <c r="BI276" i="14"/>
  <c r="BH276" i="14"/>
  <c r="BG276" i="14"/>
  <c r="BF276" i="14"/>
  <c r="T276" i="14"/>
  <c r="R276" i="14"/>
  <c r="P276" i="14"/>
  <c r="BK276" i="14"/>
  <c r="J276" i="14"/>
  <c r="BE276" i="14"/>
  <c r="BI275" i="14"/>
  <c r="BH275" i="14"/>
  <c r="BG275" i="14"/>
  <c r="BF275" i="14"/>
  <c r="T275" i="14"/>
  <c r="R275" i="14"/>
  <c r="P275" i="14"/>
  <c r="BK275" i="14"/>
  <c r="J275" i="14"/>
  <c r="BE275" i="14" s="1"/>
  <c r="BI274" i="14"/>
  <c r="BH274" i="14"/>
  <c r="BG274" i="14"/>
  <c r="BF274" i="14"/>
  <c r="T274" i="14"/>
  <c r="R274" i="14"/>
  <c r="P274" i="14"/>
  <c r="P271" i="14" s="1"/>
  <c r="BK274" i="14"/>
  <c r="J274" i="14"/>
  <c r="BE274" i="14"/>
  <c r="BI273" i="14"/>
  <c r="BH273" i="14"/>
  <c r="BG273" i="14"/>
  <c r="BF273" i="14"/>
  <c r="T273" i="14"/>
  <c r="T271" i="14" s="1"/>
  <c r="R273" i="14"/>
  <c r="P273" i="14"/>
  <c r="BK273" i="14"/>
  <c r="J273" i="14"/>
  <c r="BE273" i="14" s="1"/>
  <c r="BI272" i="14"/>
  <c r="BH272" i="14"/>
  <c r="BG272" i="14"/>
  <c r="BF272" i="14"/>
  <c r="T272" i="14"/>
  <c r="R272" i="14"/>
  <c r="R271" i="14" s="1"/>
  <c r="P272" i="14"/>
  <c r="BK272" i="14"/>
  <c r="BK271" i="14" s="1"/>
  <c r="J271" i="14" s="1"/>
  <c r="J67" i="14" s="1"/>
  <c r="J272" i="14"/>
  <c r="BE272" i="14"/>
  <c r="BI270" i="14"/>
  <c r="BH270" i="14"/>
  <c r="BG270" i="14"/>
  <c r="BF270" i="14"/>
  <c r="T270" i="14"/>
  <c r="R270" i="14"/>
  <c r="P270" i="14"/>
  <c r="P267" i="14" s="1"/>
  <c r="BK270" i="14"/>
  <c r="J270" i="14"/>
  <c r="BE270" i="14"/>
  <c r="BI269" i="14"/>
  <c r="BH269" i="14"/>
  <c r="BG269" i="14"/>
  <c r="BF269" i="14"/>
  <c r="T269" i="14"/>
  <c r="T267" i="14" s="1"/>
  <c r="R269" i="14"/>
  <c r="P269" i="14"/>
  <c r="BK269" i="14"/>
  <c r="J269" i="14"/>
  <c r="BE269" i="14" s="1"/>
  <c r="BI268" i="14"/>
  <c r="BH268" i="14"/>
  <c r="BG268" i="14"/>
  <c r="BF268" i="14"/>
  <c r="T268" i="14"/>
  <c r="R268" i="14"/>
  <c r="R267" i="14" s="1"/>
  <c r="P268" i="14"/>
  <c r="BK268" i="14"/>
  <c r="BK267" i="14" s="1"/>
  <c r="J267" i="14" s="1"/>
  <c r="J66" i="14" s="1"/>
  <c r="J268" i="14"/>
  <c r="BE268" i="14"/>
  <c r="BI266" i="14"/>
  <c r="BH266" i="14"/>
  <c r="BG266" i="14"/>
  <c r="BF266" i="14"/>
  <c r="T266" i="14"/>
  <c r="R266" i="14"/>
  <c r="P266" i="14"/>
  <c r="BK266" i="14"/>
  <c r="J266" i="14"/>
  <c r="BE266" i="14"/>
  <c r="BI265" i="14"/>
  <c r="BH265" i="14"/>
  <c r="BG265" i="14"/>
  <c r="BF265" i="14"/>
  <c r="T265" i="14"/>
  <c r="R265" i="14"/>
  <c r="P265" i="14"/>
  <c r="BK265" i="14"/>
  <c r="J265" i="14"/>
  <c r="BE265" i="14" s="1"/>
  <c r="BI264" i="14"/>
  <c r="BH264" i="14"/>
  <c r="BG264" i="14"/>
  <c r="BF264" i="14"/>
  <c r="T264" i="14"/>
  <c r="R264" i="14"/>
  <c r="P264" i="14"/>
  <c r="P261" i="14" s="1"/>
  <c r="BK264" i="14"/>
  <c r="J264" i="14"/>
  <c r="BE264" i="14"/>
  <c r="BI263" i="14"/>
  <c r="BH263" i="14"/>
  <c r="BG263" i="14"/>
  <c r="BF263" i="14"/>
  <c r="T263" i="14"/>
  <c r="T261" i="14" s="1"/>
  <c r="R263" i="14"/>
  <c r="P263" i="14"/>
  <c r="BK263" i="14"/>
  <c r="J263" i="14"/>
  <c r="BE263" i="14" s="1"/>
  <c r="BI262" i="14"/>
  <c r="BH262" i="14"/>
  <c r="BG262" i="14"/>
  <c r="BF262" i="14"/>
  <c r="T262" i="14"/>
  <c r="R262" i="14"/>
  <c r="R261" i="14" s="1"/>
  <c r="P262" i="14"/>
  <c r="BK262" i="14"/>
  <c r="BK261" i="14" s="1"/>
  <c r="J261" i="14" s="1"/>
  <c r="J65" i="14" s="1"/>
  <c r="J262" i="14"/>
  <c r="BE262" i="14"/>
  <c r="BI260" i="14"/>
  <c r="BH260" i="14"/>
  <c r="BG260" i="14"/>
  <c r="BF260" i="14"/>
  <c r="T260" i="14"/>
  <c r="R260" i="14"/>
  <c r="P260" i="14"/>
  <c r="BK260" i="14"/>
  <c r="J260" i="14"/>
  <c r="BE260" i="14"/>
  <c r="BI258" i="14"/>
  <c r="BH258" i="14"/>
  <c r="BG258" i="14"/>
  <c r="BF258" i="14"/>
  <c r="T258" i="14"/>
  <c r="R258" i="14"/>
  <c r="P258" i="14"/>
  <c r="BK258" i="14"/>
  <c r="J258" i="14"/>
  <c r="BE258" i="14" s="1"/>
  <c r="BI256" i="14"/>
  <c r="BH256" i="14"/>
  <c r="BG256" i="14"/>
  <c r="BF256" i="14"/>
  <c r="T256" i="14"/>
  <c r="R256" i="14"/>
  <c r="P256" i="14"/>
  <c r="BK256" i="14"/>
  <c r="J256" i="14"/>
  <c r="BE256" i="14"/>
  <c r="BI254" i="14"/>
  <c r="BH254" i="14"/>
  <c r="BG254" i="14"/>
  <c r="BF254" i="14"/>
  <c r="T254" i="14"/>
  <c r="R254" i="14"/>
  <c r="P254" i="14"/>
  <c r="BK254" i="14"/>
  <c r="J254" i="14"/>
  <c r="BE254" i="14" s="1"/>
  <c r="BI252" i="14"/>
  <c r="BH252" i="14"/>
  <c r="BG252" i="14"/>
  <c r="BF252" i="14"/>
  <c r="T252" i="14"/>
  <c r="R252" i="14"/>
  <c r="P252" i="14"/>
  <c r="BK252" i="14"/>
  <c r="J252" i="14"/>
  <c r="BE252" i="14"/>
  <c r="BI250" i="14"/>
  <c r="BH250" i="14"/>
  <c r="BG250" i="14"/>
  <c r="BF250" i="14"/>
  <c r="T250" i="14"/>
  <c r="R250" i="14"/>
  <c r="P250" i="14"/>
  <c r="BK250" i="14"/>
  <c r="J250" i="14"/>
  <c r="BE250" i="14" s="1"/>
  <c r="BI249" i="14"/>
  <c r="BH249" i="14"/>
  <c r="BG249" i="14"/>
  <c r="BF249" i="14"/>
  <c r="T249" i="14"/>
  <c r="R249" i="14"/>
  <c r="P249" i="14"/>
  <c r="BK249" i="14"/>
  <c r="J249" i="14"/>
  <c r="BE249" i="14"/>
  <c r="BI248" i="14"/>
  <c r="BH248" i="14"/>
  <c r="BG248" i="14"/>
  <c r="BF248" i="14"/>
  <c r="T248" i="14"/>
  <c r="R248" i="14"/>
  <c r="P248" i="14"/>
  <c r="BK248" i="14"/>
  <c r="J248" i="14"/>
  <c r="BE248" i="14" s="1"/>
  <c r="BI247" i="14"/>
  <c r="BH247" i="14"/>
  <c r="BG247" i="14"/>
  <c r="BF247" i="14"/>
  <c r="T247" i="14"/>
  <c r="R247" i="14"/>
  <c r="P247" i="14"/>
  <c r="BK247" i="14"/>
  <c r="J247" i="14"/>
  <c r="BE247" i="14"/>
  <c r="BI246" i="14"/>
  <c r="BH246" i="14"/>
  <c r="BG246" i="14"/>
  <c r="BF246" i="14"/>
  <c r="T246" i="14"/>
  <c r="R246" i="14"/>
  <c r="P246" i="14"/>
  <c r="BK246" i="14"/>
  <c r="J246" i="14"/>
  <c r="BE246" i="14" s="1"/>
  <c r="BI245" i="14"/>
  <c r="BH245" i="14"/>
  <c r="BG245" i="14"/>
  <c r="BF245" i="14"/>
  <c r="T245" i="14"/>
  <c r="R245" i="14"/>
  <c r="P245" i="14"/>
  <c r="BK245" i="14"/>
  <c r="J245" i="14"/>
  <c r="BE245" i="14"/>
  <c r="BI244" i="14"/>
  <c r="BH244" i="14"/>
  <c r="BG244" i="14"/>
  <c r="BF244" i="14"/>
  <c r="T244" i="14"/>
  <c r="R244" i="14"/>
  <c r="P244" i="14"/>
  <c r="BK244" i="14"/>
  <c r="J244" i="14"/>
  <c r="BE244" i="14" s="1"/>
  <c r="BI243" i="14"/>
  <c r="BH243" i="14"/>
  <c r="BG243" i="14"/>
  <c r="BF243" i="14"/>
  <c r="T243" i="14"/>
  <c r="R243" i="14"/>
  <c r="P243" i="14"/>
  <c r="BK243" i="14"/>
  <c r="J243" i="14"/>
  <c r="BE243" i="14"/>
  <c r="BI242" i="14"/>
  <c r="BH242" i="14"/>
  <c r="BG242" i="14"/>
  <c r="BF242" i="14"/>
  <c r="T242" i="14"/>
  <c r="R242" i="14"/>
  <c r="R239" i="14" s="1"/>
  <c r="P242" i="14"/>
  <c r="BK242" i="14"/>
  <c r="J242" i="14"/>
  <c r="BE242" i="14" s="1"/>
  <c r="BI241" i="14"/>
  <c r="BH241" i="14"/>
  <c r="BG241" i="14"/>
  <c r="BF241" i="14"/>
  <c r="T241" i="14"/>
  <c r="R241" i="14"/>
  <c r="P241" i="14"/>
  <c r="BK241" i="14"/>
  <c r="BK239" i="14" s="1"/>
  <c r="J239" i="14" s="1"/>
  <c r="J64" i="14" s="1"/>
  <c r="J241" i="14"/>
  <c r="BE241" i="14"/>
  <c r="BI240" i="14"/>
  <c r="BH240" i="14"/>
  <c r="BG240" i="14"/>
  <c r="BF240" i="14"/>
  <c r="T240" i="14"/>
  <c r="T239" i="14" s="1"/>
  <c r="R240" i="14"/>
  <c r="P240" i="14"/>
  <c r="P239" i="14" s="1"/>
  <c r="BK240" i="14"/>
  <c r="J240" i="14"/>
  <c r="BE240" i="14" s="1"/>
  <c r="BI238" i="14"/>
  <c r="BH238" i="14"/>
  <c r="BG238" i="14"/>
  <c r="BF238" i="14"/>
  <c r="T238" i="14"/>
  <c r="R238" i="14"/>
  <c r="P238" i="14"/>
  <c r="BK238" i="14"/>
  <c r="J238" i="14"/>
  <c r="BE238" i="14" s="1"/>
  <c r="BI237" i="14"/>
  <c r="BH237" i="14"/>
  <c r="BG237" i="14"/>
  <c r="BF237" i="14"/>
  <c r="T237" i="14"/>
  <c r="R237" i="14"/>
  <c r="P237" i="14"/>
  <c r="BK237" i="14"/>
  <c r="J237" i="14"/>
  <c r="BE237" i="14"/>
  <c r="BI236" i="14"/>
  <c r="BH236" i="14"/>
  <c r="BG236" i="14"/>
  <c r="BF236" i="14"/>
  <c r="T236" i="14"/>
  <c r="R236" i="14"/>
  <c r="P236" i="14"/>
  <c r="BK236" i="14"/>
  <c r="J236" i="14"/>
  <c r="BE236" i="14" s="1"/>
  <c r="BI235" i="14"/>
  <c r="BH235" i="14"/>
  <c r="BG235" i="14"/>
  <c r="BF235" i="14"/>
  <c r="T235" i="14"/>
  <c r="R235" i="14"/>
  <c r="P235" i="14"/>
  <c r="BK235" i="14"/>
  <c r="J235" i="14"/>
  <c r="BE235" i="14"/>
  <c r="BI234" i="14"/>
  <c r="BH234" i="14"/>
  <c r="BG234" i="14"/>
  <c r="BF234" i="14"/>
  <c r="T234" i="14"/>
  <c r="R234" i="14"/>
  <c r="R233" i="14"/>
  <c r="P234" i="14"/>
  <c r="BK234" i="14"/>
  <c r="BK233" i="14" s="1"/>
  <c r="J233" i="14" s="1"/>
  <c r="J234" i="14"/>
  <c r="BE234" i="14"/>
  <c r="J63" i="14"/>
  <c r="BI231" i="14"/>
  <c r="BH231" i="14"/>
  <c r="BG231" i="14"/>
  <c r="BF231" i="14"/>
  <c r="T231" i="14"/>
  <c r="R231" i="14"/>
  <c r="P231" i="14"/>
  <c r="BK231" i="14"/>
  <c r="J231" i="14"/>
  <c r="BE231" i="14"/>
  <c r="BI230" i="14"/>
  <c r="BH230" i="14"/>
  <c r="BG230" i="14"/>
  <c r="BF230" i="14"/>
  <c r="T230" i="14"/>
  <c r="R230" i="14"/>
  <c r="P230" i="14"/>
  <c r="BK230" i="14"/>
  <c r="J230" i="14"/>
  <c r="BE230" i="14" s="1"/>
  <c r="BI229" i="14"/>
  <c r="BH229" i="14"/>
  <c r="BG229" i="14"/>
  <c r="BF229" i="14"/>
  <c r="T229" i="14"/>
  <c r="R229" i="14"/>
  <c r="P229" i="14"/>
  <c r="BK229" i="14"/>
  <c r="J229" i="14"/>
  <c r="BE229" i="14"/>
  <c r="BI228" i="14"/>
  <c r="BH228" i="14"/>
  <c r="BG228" i="14"/>
  <c r="BF228" i="14"/>
  <c r="T228" i="14"/>
  <c r="R228" i="14"/>
  <c r="R225" i="14" s="1"/>
  <c r="P228" i="14"/>
  <c r="BK228" i="14"/>
  <c r="J228" i="14"/>
  <c r="BE228" i="14" s="1"/>
  <c r="BI227" i="14"/>
  <c r="BH227" i="14"/>
  <c r="BG227" i="14"/>
  <c r="BF227" i="14"/>
  <c r="T227" i="14"/>
  <c r="R227" i="14"/>
  <c r="P227" i="14"/>
  <c r="BK227" i="14"/>
  <c r="BK225" i="14" s="1"/>
  <c r="J225" i="14" s="1"/>
  <c r="J61" i="14" s="1"/>
  <c r="J227" i="14"/>
  <c r="BE227" i="14"/>
  <c r="BI226" i="14"/>
  <c r="BH226" i="14"/>
  <c r="BG226" i="14"/>
  <c r="BF226" i="14"/>
  <c r="T226" i="14"/>
  <c r="R226" i="14"/>
  <c r="P226" i="14"/>
  <c r="BK226" i="14"/>
  <c r="J226" i="14"/>
  <c r="BE226" i="14" s="1"/>
  <c r="BI224" i="14"/>
  <c r="BH224" i="14"/>
  <c r="BG224" i="14"/>
  <c r="BF224" i="14"/>
  <c r="T224" i="14"/>
  <c r="T223" i="14" s="1"/>
  <c r="R224" i="14"/>
  <c r="R223" i="14"/>
  <c r="P224" i="14"/>
  <c r="P223" i="14" s="1"/>
  <c r="BK224" i="14"/>
  <c r="BK223" i="14"/>
  <c r="J223" i="14"/>
  <c r="J60" i="14" s="1"/>
  <c r="J224" i="14"/>
  <c r="BE224" i="14" s="1"/>
  <c r="BI220" i="14"/>
  <c r="BH220" i="14"/>
  <c r="BG220" i="14"/>
  <c r="BF220" i="14"/>
  <c r="T220" i="14"/>
  <c r="T219" i="14" s="1"/>
  <c r="R220" i="14"/>
  <c r="R219" i="14"/>
  <c r="P220" i="14"/>
  <c r="P219" i="14" s="1"/>
  <c r="BK220" i="14"/>
  <c r="BK219" i="14"/>
  <c r="J219" i="14"/>
  <c r="J59" i="14" s="1"/>
  <c r="J220" i="14"/>
  <c r="BE220" i="14" s="1"/>
  <c r="BI218" i="14"/>
  <c r="BH218" i="14"/>
  <c r="BG218" i="14"/>
  <c r="BF218" i="14"/>
  <c r="T218" i="14"/>
  <c r="R218" i="14"/>
  <c r="P218" i="14"/>
  <c r="BK218" i="14"/>
  <c r="J218" i="14"/>
  <c r="BE218" i="14" s="1"/>
  <c r="BI216" i="14"/>
  <c r="BH216" i="14"/>
  <c r="BG216" i="14"/>
  <c r="BF216" i="14"/>
  <c r="T216" i="14"/>
  <c r="R216" i="14"/>
  <c r="P216" i="14"/>
  <c r="BK216" i="14"/>
  <c r="J216" i="14"/>
  <c r="BE216" i="14"/>
  <c r="BI214" i="14"/>
  <c r="BH214" i="14"/>
  <c r="BG214" i="14"/>
  <c r="BF214" i="14"/>
  <c r="T214" i="14"/>
  <c r="T210" i="14" s="1"/>
  <c r="R214" i="14"/>
  <c r="P214" i="14"/>
  <c r="BK214" i="14"/>
  <c r="J214" i="14"/>
  <c r="BE214" i="14" s="1"/>
  <c r="BI211" i="14"/>
  <c r="BH211" i="14"/>
  <c r="BG211" i="14"/>
  <c r="BF211" i="14"/>
  <c r="T211" i="14"/>
  <c r="R211" i="14"/>
  <c r="R210" i="14" s="1"/>
  <c r="R209" i="14" s="1"/>
  <c r="P211" i="14"/>
  <c r="P210" i="14" s="1"/>
  <c r="BK211" i="14"/>
  <c r="BK210" i="14"/>
  <c r="J211" i="14"/>
  <c r="BE211" i="14" s="1"/>
  <c r="BI208" i="14"/>
  <c r="BH208" i="14"/>
  <c r="BG208" i="14"/>
  <c r="BF208" i="14"/>
  <c r="T208" i="14"/>
  <c r="R208" i="14"/>
  <c r="P208" i="14"/>
  <c r="BK208" i="14"/>
  <c r="J208" i="14"/>
  <c r="BE208" i="14" s="1"/>
  <c r="BI207" i="14"/>
  <c r="BH207" i="14"/>
  <c r="BG207" i="14"/>
  <c r="BF207" i="14"/>
  <c r="T207" i="14"/>
  <c r="R207" i="14"/>
  <c r="P207" i="14"/>
  <c r="BK207" i="14"/>
  <c r="J207" i="14"/>
  <c r="BE207" i="14"/>
  <c r="BI206" i="14"/>
  <c r="BH206" i="14"/>
  <c r="BG206" i="14"/>
  <c r="BF206" i="14"/>
  <c r="T206" i="14"/>
  <c r="R206" i="14"/>
  <c r="P206" i="14"/>
  <c r="BK206" i="14"/>
  <c r="J206" i="14"/>
  <c r="BE206" i="14" s="1"/>
  <c r="BI205" i="14"/>
  <c r="BH205" i="14"/>
  <c r="BG205" i="14"/>
  <c r="BF205" i="14"/>
  <c r="T205" i="14"/>
  <c r="R205" i="14"/>
  <c r="P205" i="14"/>
  <c r="BK205" i="14"/>
  <c r="J205" i="14"/>
  <c r="BE205" i="14"/>
  <c r="BI204" i="14"/>
  <c r="BH204" i="14"/>
  <c r="BG204" i="14"/>
  <c r="BF204" i="14"/>
  <c r="T204" i="14"/>
  <c r="R204" i="14"/>
  <c r="P204" i="14"/>
  <c r="BK204" i="14"/>
  <c r="J204" i="14"/>
  <c r="BE204" i="14" s="1"/>
  <c r="BI203" i="14"/>
  <c r="BH203" i="14"/>
  <c r="BG203" i="14"/>
  <c r="BF203" i="14"/>
  <c r="T203" i="14"/>
  <c r="R203" i="14"/>
  <c r="P203" i="14"/>
  <c r="BK203" i="14"/>
  <c r="J203" i="14"/>
  <c r="BE203" i="14"/>
  <c r="BI202" i="14"/>
  <c r="BH202" i="14"/>
  <c r="BG202" i="14"/>
  <c r="BF202" i="14"/>
  <c r="T202" i="14"/>
  <c r="R202" i="14"/>
  <c r="P202" i="14"/>
  <c r="BK202" i="14"/>
  <c r="J202" i="14"/>
  <c r="BE202" i="14" s="1"/>
  <c r="BI201" i="14"/>
  <c r="BH201" i="14"/>
  <c r="BG201" i="14"/>
  <c r="BF201" i="14"/>
  <c r="T201" i="14"/>
  <c r="R201" i="14"/>
  <c r="P201" i="14"/>
  <c r="BK201" i="14"/>
  <c r="J201" i="14"/>
  <c r="BE201" i="14"/>
  <c r="BI200" i="14"/>
  <c r="BH200" i="14"/>
  <c r="BG200" i="14"/>
  <c r="BF200" i="14"/>
  <c r="T200" i="14"/>
  <c r="R200" i="14"/>
  <c r="P200" i="14"/>
  <c r="BK200" i="14"/>
  <c r="J200" i="14"/>
  <c r="BE200" i="14" s="1"/>
  <c r="BI199" i="14"/>
  <c r="BH199" i="14"/>
  <c r="BG199" i="14"/>
  <c r="BF199" i="14"/>
  <c r="T199" i="14"/>
  <c r="R199" i="14"/>
  <c r="P199" i="14"/>
  <c r="BK199" i="14"/>
  <c r="J199" i="14"/>
  <c r="BE199" i="14"/>
  <c r="BI198" i="14"/>
  <c r="BH198" i="14"/>
  <c r="BG198" i="14"/>
  <c r="BF198" i="14"/>
  <c r="T198" i="14"/>
  <c r="R198" i="14"/>
  <c r="P198" i="14"/>
  <c r="BK198" i="14"/>
  <c r="J198" i="14"/>
  <c r="BE198" i="14" s="1"/>
  <c r="BI197" i="14"/>
  <c r="BH197" i="14"/>
  <c r="BG197" i="14"/>
  <c r="BF197" i="14"/>
  <c r="T197" i="14"/>
  <c r="R197" i="14"/>
  <c r="P197" i="14"/>
  <c r="BK197" i="14"/>
  <c r="J197" i="14"/>
  <c r="BE197" i="14"/>
  <c r="BI196" i="14"/>
  <c r="BH196" i="14"/>
  <c r="BG196" i="14"/>
  <c r="BF196" i="14"/>
  <c r="T196" i="14"/>
  <c r="R196" i="14"/>
  <c r="P196" i="14"/>
  <c r="BK196" i="14"/>
  <c r="J196" i="14"/>
  <c r="BE196" i="14" s="1"/>
  <c r="BI195" i="14"/>
  <c r="BH195" i="14"/>
  <c r="BG195" i="14"/>
  <c r="BF195" i="14"/>
  <c r="T195" i="14"/>
  <c r="R195" i="14"/>
  <c r="P195" i="14"/>
  <c r="BK195" i="14"/>
  <c r="J195" i="14"/>
  <c r="BE195" i="14"/>
  <c r="BI194" i="14"/>
  <c r="BH194" i="14"/>
  <c r="BG194" i="14"/>
  <c r="BF194" i="14"/>
  <c r="T194" i="14"/>
  <c r="R194" i="14"/>
  <c r="P194" i="14"/>
  <c r="BK194" i="14"/>
  <c r="J194" i="14"/>
  <c r="BE194" i="14" s="1"/>
  <c r="BI193" i="14"/>
  <c r="BH193" i="14"/>
  <c r="BG193" i="14"/>
  <c r="BF193" i="14"/>
  <c r="T193" i="14"/>
  <c r="R193" i="14"/>
  <c r="P193" i="14"/>
  <c r="BK193" i="14"/>
  <c r="J193" i="14"/>
  <c r="BE193" i="14"/>
  <c r="BI192" i="14"/>
  <c r="BH192" i="14"/>
  <c r="BG192" i="14"/>
  <c r="BF192" i="14"/>
  <c r="T192" i="14"/>
  <c r="R192" i="14"/>
  <c r="P192" i="14"/>
  <c r="BK192" i="14"/>
  <c r="J192" i="14"/>
  <c r="BE192" i="14" s="1"/>
  <c r="BI191" i="14"/>
  <c r="BH191" i="14"/>
  <c r="BG191" i="14"/>
  <c r="BF191" i="14"/>
  <c r="T191" i="14"/>
  <c r="R191" i="14"/>
  <c r="P191" i="14"/>
  <c r="BK191" i="14"/>
  <c r="J191" i="14"/>
  <c r="BE191" i="14"/>
  <c r="BI190" i="14"/>
  <c r="BH190" i="14"/>
  <c r="BG190" i="14"/>
  <c r="BF190" i="14"/>
  <c r="T190" i="14"/>
  <c r="R190" i="14"/>
  <c r="P190" i="14"/>
  <c r="BK190" i="14"/>
  <c r="J190" i="14"/>
  <c r="BE190" i="14" s="1"/>
  <c r="BI189" i="14"/>
  <c r="BH189" i="14"/>
  <c r="BG189" i="14"/>
  <c r="BF189" i="14"/>
  <c r="T189" i="14"/>
  <c r="R189" i="14"/>
  <c r="P189" i="14"/>
  <c r="BK189" i="14"/>
  <c r="J189" i="14"/>
  <c r="BE189" i="14"/>
  <c r="BI188" i="14"/>
  <c r="BH188" i="14"/>
  <c r="BG188" i="14"/>
  <c r="BF188" i="14"/>
  <c r="T188" i="14"/>
  <c r="R188" i="14"/>
  <c r="P188" i="14"/>
  <c r="BK188" i="14"/>
  <c r="J188" i="14"/>
  <c r="BE188" i="14" s="1"/>
  <c r="BI187" i="14"/>
  <c r="BH187" i="14"/>
  <c r="BG187" i="14"/>
  <c r="BF187" i="14"/>
  <c r="T187" i="14"/>
  <c r="R187" i="14"/>
  <c r="P187" i="14"/>
  <c r="BK187" i="14"/>
  <c r="J187" i="14"/>
  <c r="BE187" i="14"/>
  <c r="BI186" i="14"/>
  <c r="BH186" i="14"/>
  <c r="BG186" i="14"/>
  <c r="BF186" i="14"/>
  <c r="T186" i="14"/>
  <c r="R186" i="14"/>
  <c r="P186" i="14"/>
  <c r="BK186" i="14"/>
  <c r="J186" i="14"/>
  <c r="BE186" i="14" s="1"/>
  <c r="BI185" i="14"/>
  <c r="BH185" i="14"/>
  <c r="BG185" i="14"/>
  <c r="BF185" i="14"/>
  <c r="T185" i="14"/>
  <c r="R185" i="14"/>
  <c r="P185" i="14"/>
  <c r="BK185" i="14"/>
  <c r="J185" i="14"/>
  <c r="BE185" i="14"/>
  <c r="BI184" i="14"/>
  <c r="BH184" i="14"/>
  <c r="BG184" i="14"/>
  <c r="BF184" i="14"/>
  <c r="T184" i="14"/>
  <c r="R184" i="14"/>
  <c r="P184" i="14"/>
  <c r="BK184" i="14"/>
  <c r="J184" i="14"/>
  <c r="BE184" i="14" s="1"/>
  <c r="BI183" i="14"/>
  <c r="BH183" i="14"/>
  <c r="BG183" i="14"/>
  <c r="BF183" i="14"/>
  <c r="T183" i="14"/>
  <c r="R183" i="14"/>
  <c r="P183" i="14"/>
  <c r="BK183" i="14"/>
  <c r="J183" i="14"/>
  <c r="BE183" i="14"/>
  <c r="BI182" i="14"/>
  <c r="BH182" i="14"/>
  <c r="BG182" i="14"/>
  <c r="BF182" i="14"/>
  <c r="T182" i="14"/>
  <c r="R182" i="14"/>
  <c r="P182" i="14"/>
  <c r="BK182" i="14"/>
  <c r="J182" i="14"/>
  <c r="BE182" i="14" s="1"/>
  <c r="BI181" i="14"/>
  <c r="BH181" i="14"/>
  <c r="BG181" i="14"/>
  <c r="BF181" i="14"/>
  <c r="T181" i="14"/>
  <c r="R181" i="14"/>
  <c r="P181" i="14"/>
  <c r="BK181" i="14"/>
  <c r="J181" i="14"/>
  <c r="BE181" i="14"/>
  <c r="BI180" i="14"/>
  <c r="BH180" i="14"/>
  <c r="BG180" i="14"/>
  <c r="BF180" i="14"/>
  <c r="T180" i="14"/>
  <c r="R180" i="14"/>
  <c r="P180" i="14"/>
  <c r="BK180" i="14"/>
  <c r="J180" i="14"/>
  <c r="BE180" i="14" s="1"/>
  <c r="BI179" i="14"/>
  <c r="BH179" i="14"/>
  <c r="BG179" i="14"/>
  <c r="BF179" i="14"/>
  <c r="T179" i="14"/>
  <c r="R179" i="14"/>
  <c r="P179" i="14"/>
  <c r="BK179" i="14"/>
  <c r="J179" i="14"/>
  <c r="BE179" i="14"/>
  <c r="BI178" i="14"/>
  <c r="BH178" i="14"/>
  <c r="BG178" i="14"/>
  <c r="BF178" i="14"/>
  <c r="T178" i="14"/>
  <c r="R178" i="14"/>
  <c r="P178" i="14"/>
  <c r="BK178" i="14"/>
  <c r="J178" i="14"/>
  <c r="BE178" i="14" s="1"/>
  <c r="BI177" i="14"/>
  <c r="BH177" i="14"/>
  <c r="BG177" i="14"/>
  <c r="BF177" i="14"/>
  <c r="T177" i="14"/>
  <c r="R177" i="14"/>
  <c r="P177" i="14"/>
  <c r="BK177" i="14"/>
  <c r="J177" i="14"/>
  <c r="BE177" i="14"/>
  <c r="BI176" i="14"/>
  <c r="BH176" i="14"/>
  <c r="BG176" i="14"/>
  <c r="BF176" i="14"/>
  <c r="T176" i="14"/>
  <c r="R176" i="14"/>
  <c r="P176" i="14"/>
  <c r="BK176" i="14"/>
  <c r="J176" i="14"/>
  <c r="BE176" i="14" s="1"/>
  <c r="BI175" i="14"/>
  <c r="BH175" i="14"/>
  <c r="BG175" i="14"/>
  <c r="BF175" i="14"/>
  <c r="T175" i="14"/>
  <c r="R175" i="14"/>
  <c r="P175" i="14"/>
  <c r="BK175" i="14"/>
  <c r="J175" i="14"/>
  <c r="BE175" i="14"/>
  <c r="BI174" i="14"/>
  <c r="BH174" i="14"/>
  <c r="BG174" i="14"/>
  <c r="BF174" i="14"/>
  <c r="T174" i="14"/>
  <c r="R174" i="14"/>
  <c r="P174" i="14"/>
  <c r="BK174" i="14"/>
  <c r="J174" i="14"/>
  <c r="BE174" i="14" s="1"/>
  <c r="BI173" i="14"/>
  <c r="BH173" i="14"/>
  <c r="BG173" i="14"/>
  <c r="BF173" i="14"/>
  <c r="T173" i="14"/>
  <c r="R173" i="14"/>
  <c r="P173" i="14"/>
  <c r="BK173" i="14"/>
  <c r="J173" i="14"/>
  <c r="BE173" i="14"/>
  <c r="BI172" i="14"/>
  <c r="BH172" i="14"/>
  <c r="BG172" i="14"/>
  <c r="BF172" i="14"/>
  <c r="T172" i="14"/>
  <c r="R172" i="14"/>
  <c r="P172" i="14"/>
  <c r="BK172" i="14"/>
  <c r="J172" i="14"/>
  <c r="BE172" i="14" s="1"/>
  <c r="BI171" i="14"/>
  <c r="BH171" i="14"/>
  <c r="BG171" i="14"/>
  <c r="BF171" i="14"/>
  <c r="T171" i="14"/>
  <c r="R171" i="14"/>
  <c r="P171" i="14"/>
  <c r="BK171" i="14"/>
  <c r="J171" i="14"/>
  <c r="BE171" i="14"/>
  <c r="BI170" i="14"/>
  <c r="BH170" i="14"/>
  <c r="BG170" i="14"/>
  <c r="BF170" i="14"/>
  <c r="T170" i="14"/>
  <c r="R170" i="14"/>
  <c r="P170" i="14"/>
  <c r="BK170" i="14"/>
  <c r="J170" i="14"/>
  <c r="BE170" i="14" s="1"/>
  <c r="BI169" i="14"/>
  <c r="BH169" i="14"/>
  <c r="BG169" i="14"/>
  <c r="BF169" i="14"/>
  <c r="T169" i="14"/>
  <c r="R169" i="14"/>
  <c r="P169" i="14"/>
  <c r="BK169" i="14"/>
  <c r="J169" i="14"/>
  <c r="BE169" i="14"/>
  <c r="BI168" i="14"/>
  <c r="BH168" i="14"/>
  <c r="BG168" i="14"/>
  <c r="BF168" i="14"/>
  <c r="T168" i="14"/>
  <c r="R168" i="14"/>
  <c r="P168" i="14"/>
  <c r="BK168" i="14"/>
  <c r="J168" i="14"/>
  <c r="BE168" i="14" s="1"/>
  <c r="BI167" i="14"/>
  <c r="BH167" i="14"/>
  <c r="BG167" i="14"/>
  <c r="BF167" i="14"/>
  <c r="T167" i="14"/>
  <c r="R167" i="14"/>
  <c r="P167" i="14"/>
  <c r="BK167" i="14"/>
  <c r="J167" i="14"/>
  <c r="BE167" i="14"/>
  <c r="BI166" i="14"/>
  <c r="BH166" i="14"/>
  <c r="BG166" i="14"/>
  <c r="BF166" i="14"/>
  <c r="T166" i="14"/>
  <c r="R166" i="14"/>
  <c r="P166" i="14"/>
  <c r="BK166" i="14"/>
  <c r="J166" i="14"/>
  <c r="BE166" i="14" s="1"/>
  <c r="BI165" i="14"/>
  <c r="BH165" i="14"/>
  <c r="BG165" i="14"/>
  <c r="BF165" i="14"/>
  <c r="T165" i="14"/>
  <c r="R165" i="14"/>
  <c r="P165" i="14"/>
  <c r="BK165" i="14"/>
  <c r="J165" i="14"/>
  <c r="BE165" i="14"/>
  <c r="BI164" i="14"/>
  <c r="BH164" i="14"/>
  <c r="BG164" i="14"/>
  <c r="BF164" i="14"/>
  <c r="T164" i="14"/>
  <c r="R164" i="14"/>
  <c r="P164" i="14"/>
  <c r="BK164" i="14"/>
  <c r="J164" i="14"/>
  <c r="BE164" i="14" s="1"/>
  <c r="BI163" i="14"/>
  <c r="BH163" i="14"/>
  <c r="BG163" i="14"/>
  <c r="BF163" i="14"/>
  <c r="T163" i="14"/>
  <c r="R163" i="14"/>
  <c r="P163" i="14"/>
  <c r="BK163" i="14"/>
  <c r="J163" i="14"/>
  <c r="BE163" i="14"/>
  <c r="BI162" i="14"/>
  <c r="BH162" i="14"/>
  <c r="BG162" i="14"/>
  <c r="BF162" i="14"/>
  <c r="T162" i="14"/>
  <c r="R162" i="14"/>
  <c r="P162" i="14"/>
  <c r="BK162" i="14"/>
  <c r="J162" i="14"/>
  <c r="BE162" i="14" s="1"/>
  <c r="BI161" i="14"/>
  <c r="BH161" i="14"/>
  <c r="BG161" i="14"/>
  <c r="BF161" i="14"/>
  <c r="T161" i="14"/>
  <c r="R161" i="14"/>
  <c r="P161" i="14"/>
  <c r="BK161" i="14"/>
  <c r="J161" i="14"/>
  <c r="BE161" i="14"/>
  <c r="BI160" i="14"/>
  <c r="BH160" i="14"/>
  <c r="BG160" i="14"/>
  <c r="BF160" i="14"/>
  <c r="T160" i="14"/>
  <c r="R160" i="14"/>
  <c r="P160" i="14"/>
  <c r="BK160" i="14"/>
  <c r="J160" i="14"/>
  <c r="BE160" i="14" s="1"/>
  <c r="BI159" i="14"/>
  <c r="BH159" i="14"/>
  <c r="BG159" i="14"/>
  <c r="BF159" i="14"/>
  <c r="T159" i="14"/>
  <c r="R159" i="14"/>
  <c r="P159" i="14"/>
  <c r="BK159" i="14"/>
  <c r="J159" i="14"/>
  <c r="BE159" i="14"/>
  <c r="BI158" i="14"/>
  <c r="BH158" i="14"/>
  <c r="BG158" i="14"/>
  <c r="BF158" i="14"/>
  <c r="T158" i="14"/>
  <c r="R158" i="14"/>
  <c r="P158" i="14"/>
  <c r="BK158" i="14"/>
  <c r="J158" i="14"/>
  <c r="BE158" i="14" s="1"/>
  <c r="BI157" i="14"/>
  <c r="BH157" i="14"/>
  <c r="BG157" i="14"/>
  <c r="BF157" i="14"/>
  <c r="T157" i="14"/>
  <c r="R157" i="14"/>
  <c r="P157" i="14"/>
  <c r="BK157" i="14"/>
  <c r="J157" i="14"/>
  <c r="BE157" i="14"/>
  <c r="BI156" i="14"/>
  <c r="BH156" i="14"/>
  <c r="BG156" i="14"/>
  <c r="BF156" i="14"/>
  <c r="T156" i="14"/>
  <c r="R156" i="14"/>
  <c r="P156" i="14"/>
  <c r="BK156" i="14"/>
  <c r="J156" i="14"/>
  <c r="BE156" i="14" s="1"/>
  <c r="BI155" i="14"/>
  <c r="BH155" i="14"/>
  <c r="BG155" i="14"/>
  <c r="BF155" i="14"/>
  <c r="T155" i="14"/>
  <c r="R155" i="14"/>
  <c r="P155" i="14"/>
  <c r="BK155" i="14"/>
  <c r="J155" i="14"/>
  <c r="BE155" i="14"/>
  <c r="BI154" i="14"/>
  <c r="BH154" i="14"/>
  <c r="BG154" i="14"/>
  <c r="BF154" i="14"/>
  <c r="T154" i="14"/>
  <c r="R154" i="14"/>
  <c r="P154" i="14"/>
  <c r="BK154" i="14"/>
  <c r="J154" i="14"/>
  <c r="BE154" i="14" s="1"/>
  <c r="BI153" i="14"/>
  <c r="BH153" i="14"/>
  <c r="BG153" i="14"/>
  <c r="BF153" i="14"/>
  <c r="T153" i="14"/>
  <c r="R153" i="14"/>
  <c r="P153" i="14"/>
  <c r="BK153" i="14"/>
  <c r="J153" i="14"/>
  <c r="BE153" i="14"/>
  <c r="BI152" i="14"/>
  <c r="BH152" i="14"/>
  <c r="BG152" i="14"/>
  <c r="BF152" i="14"/>
  <c r="T152" i="14"/>
  <c r="R152" i="14"/>
  <c r="P152" i="14"/>
  <c r="BK152" i="14"/>
  <c r="J152" i="14"/>
  <c r="BE152" i="14" s="1"/>
  <c r="BI151" i="14"/>
  <c r="BH151" i="14"/>
  <c r="BG151" i="14"/>
  <c r="BF151" i="14"/>
  <c r="T151" i="14"/>
  <c r="R151" i="14"/>
  <c r="P151" i="14"/>
  <c r="BK151" i="14"/>
  <c r="J151" i="14"/>
  <c r="BE151" i="14"/>
  <c r="BI150" i="14"/>
  <c r="BH150" i="14"/>
  <c r="BG150" i="14"/>
  <c r="BF150" i="14"/>
  <c r="T150" i="14"/>
  <c r="R150" i="14"/>
  <c r="P150" i="14"/>
  <c r="BK150" i="14"/>
  <c r="J150" i="14"/>
  <c r="BE150" i="14"/>
  <c r="BI149" i="14"/>
  <c r="BH149" i="14"/>
  <c r="BG149" i="14"/>
  <c r="BF149" i="14"/>
  <c r="T149" i="14"/>
  <c r="R149" i="14"/>
  <c r="P149" i="14"/>
  <c r="BK149" i="14"/>
  <c r="J149" i="14"/>
  <c r="BE149" i="14"/>
  <c r="BI148" i="14"/>
  <c r="BH148" i="14"/>
  <c r="BG148" i="14"/>
  <c r="BF148" i="14"/>
  <c r="T148" i="14"/>
  <c r="R148" i="14"/>
  <c r="P148" i="14"/>
  <c r="BK148" i="14"/>
  <c r="J148" i="14"/>
  <c r="BE148" i="14"/>
  <c r="BI147" i="14"/>
  <c r="BH147" i="14"/>
  <c r="BG147" i="14"/>
  <c r="BF147" i="14"/>
  <c r="T147" i="14"/>
  <c r="R147" i="14"/>
  <c r="P147" i="14"/>
  <c r="BK147" i="14"/>
  <c r="J147" i="14"/>
  <c r="BE147" i="14"/>
  <c r="BI146" i="14"/>
  <c r="BH146" i="14"/>
  <c r="BG146" i="14"/>
  <c r="BF146" i="14"/>
  <c r="T146" i="14"/>
  <c r="R146" i="14"/>
  <c r="P146" i="14"/>
  <c r="BK146" i="14"/>
  <c r="J146" i="14"/>
  <c r="BE146" i="14"/>
  <c r="BI145" i="14"/>
  <c r="BH145" i="14"/>
  <c r="BG145" i="14"/>
  <c r="BF145" i="14"/>
  <c r="T145" i="14"/>
  <c r="R145" i="14"/>
  <c r="P145" i="14"/>
  <c r="BK145" i="14"/>
  <c r="J145" i="14"/>
  <c r="BE145" i="14"/>
  <c r="BI144" i="14"/>
  <c r="BH144" i="14"/>
  <c r="BG144" i="14"/>
  <c r="BF144" i="14"/>
  <c r="T144" i="14"/>
  <c r="R144" i="14"/>
  <c r="P144" i="14"/>
  <c r="BK144" i="14"/>
  <c r="J144" i="14"/>
  <c r="BE144" i="14"/>
  <c r="BI143" i="14"/>
  <c r="BH143" i="14"/>
  <c r="BG143" i="14"/>
  <c r="BF143" i="14"/>
  <c r="T143" i="14"/>
  <c r="R143" i="14"/>
  <c r="P143" i="14"/>
  <c r="BK143" i="14"/>
  <c r="J143" i="14"/>
  <c r="BE143" i="14"/>
  <c r="BI142" i="14"/>
  <c r="BH142" i="14"/>
  <c r="BG142" i="14"/>
  <c r="BF142" i="14"/>
  <c r="T142" i="14"/>
  <c r="R142" i="14"/>
  <c r="P142" i="14"/>
  <c r="BK142" i="14"/>
  <c r="J142" i="14"/>
  <c r="BE142" i="14"/>
  <c r="BI141" i="14"/>
  <c r="BH141" i="14"/>
  <c r="BG141" i="14"/>
  <c r="BF141" i="14"/>
  <c r="T141" i="14"/>
  <c r="R141" i="14"/>
  <c r="P141" i="14"/>
  <c r="BK141" i="14"/>
  <c r="J141" i="14"/>
  <c r="BE141" i="14"/>
  <c r="BI140" i="14"/>
  <c r="BH140" i="14"/>
  <c r="BG140" i="14"/>
  <c r="BF140" i="14"/>
  <c r="T140" i="14"/>
  <c r="R140" i="14"/>
  <c r="P140" i="14"/>
  <c r="BK140" i="14"/>
  <c r="J140" i="14"/>
  <c r="BE140" i="14"/>
  <c r="BI139" i="14"/>
  <c r="BH139" i="14"/>
  <c r="BG139" i="14"/>
  <c r="BF139" i="14"/>
  <c r="T139" i="14"/>
  <c r="R139" i="14"/>
  <c r="P139" i="14"/>
  <c r="BK139" i="14"/>
  <c r="J139" i="14"/>
  <c r="BE139" i="14"/>
  <c r="BI138" i="14"/>
  <c r="BH138" i="14"/>
  <c r="BG138" i="14"/>
  <c r="BF138" i="14"/>
  <c r="T138" i="14"/>
  <c r="R138" i="14"/>
  <c r="P138" i="14"/>
  <c r="BK138" i="14"/>
  <c r="J138" i="14"/>
  <c r="BE138" i="14"/>
  <c r="BI137" i="14"/>
  <c r="BH137" i="14"/>
  <c r="BG137" i="14"/>
  <c r="BF137" i="14"/>
  <c r="T137" i="14"/>
  <c r="R137" i="14"/>
  <c r="P137" i="14"/>
  <c r="BK137" i="14"/>
  <c r="J137" i="14"/>
  <c r="BE137" i="14"/>
  <c r="BI136" i="14"/>
  <c r="BH136" i="14"/>
  <c r="BG136" i="14"/>
  <c r="BF136" i="14"/>
  <c r="T136" i="14"/>
  <c r="R136" i="14"/>
  <c r="P136" i="14"/>
  <c r="BK136" i="14"/>
  <c r="J136" i="14"/>
  <c r="BE136" i="14"/>
  <c r="BI135" i="14"/>
  <c r="BH135" i="14"/>
  <c r="BG135" i="14"/>
  <c r="BF135" i="14"/>
  <c r="T135" i="14"/>
  <c r="R135" i="14"/>
  <c r="P135" i="14"/>
  <c r="BK135" i="14"/>
  <c r="J135" i="14"/>
  <c r="BE135" i="14"/>
  <c r="BI134" i="14"/>
  <c r="BH134" i="14"/>
  <c r="BG134" i="14"/>
  <c r="BF134" i="14"/>
  <c r="T134" i="14"/>
  <c r="R134" i="14"/>
  <c r="P134" i="14"/>
  <c r="BK134" i="14"/>
  <c r="J134" i="14"/>
  <c r="BE134" i="14"/>
  <c r="BI133" i="14"/>
  <c r="BH133" i="14"/>
  <c r="BG133" i="14"/>
  <c r="BF133" i="14"/>
  <c r="T133" i="14"/>
  <c r="R133" i="14"/>
  <c r="P133" i="14"/>
  <c r="BK133" i="14"/>
  <c r="J133" i="14"/>
  <c r="BE133" i="14"/>
  <c r="BI132" i="14"/>
  <c r="BH132" i="14"/>
  <c r="BG132" i="14"/>
  <c r="BF132" i="14"/>
  <c r="T132" i="14"/>
  <c r="R132" i="14"/>
  <c r="P132" i="14"/>
  <c r="BK132" i="14"/>
  <c r="J132" i="14"/>
  <c r="BE132" i="14"/>
  <c r="BI131" i="14"/>
  <c r="BH131" i="14"/>
  <c r="BG131" i="14"/>
  <c r="BF131" i="14"/>
  <c r="T131" i="14"/>
  <c r="R131" i="14"/>
  <c r="P131" i="14"/>
  <c r="BK131" i="14"/>
  <c r="J131" i="14"/>
  <c r="BE131" i="14"/>
  <c r="BI130" i="14"/>
  <c r="BH130" i="14"/>
  <c r="BG130" i="14"/>
  <c r="BF130" i="14"/>
  <c r="T130" i="14"/>
  <c r="R130" i="14"/>
  <c r="P130" i="14"/>
  <c r="BK130" i="14"/>
  <c r="J130" i="14"/>
  <c r="BE130" i="14"/>
  <c r="BI129" i="14"/>
  <c r="BH129" i="14"/>
  <c r="BG129" i="14"/>
  <c r="BF129" i="14"/>
  <c r="T129" i="14"/>
  <c r="R129" i="14"/>
  <c r="P129" i="14"/>
  <c r="BK129" i="14"/>
  <c r="J129" i="14"/>
  <c r="BE129" i="14"/>
  <c r="BI128" i="14"/>
  <c r="BH128" i="14"/>
  <c r="BG128" i="14"/>
  <c r="BF128" i="14"/>
  <c r="T128" i="14"/>
  <c r="R128" i="14"/>
  <c r="P128" i="14"/>
  <c r="BK128" i="14"/>
  <c r="J128" i="14"/>
  <c r="BE128" i="14"/>
  <c r="BI127" i="14"/>
  <c r="BH127" i="14"/>
  <c r="BG127" i="14"/>
  <c r="BF127" i="14"/>
  <c r="T127" i="14"/>
  <c r="R127" i="14"/>
  <c r="P127" i="14"/>
  <c r="BK127" i="14"/>
  <c r="J127" i="14"/>
  <c r="BE127" i="14"/>
  <c r="BI126" i="14"/>
  <c r="BH126" i="14"/>
  <c r="BG126" i="14"/>
  <c r="BF126" i="14"/>
  <c r="T126" i="14"/>
  <c r="R126" i="14"/>
  <c r="P126" i="14"/>
  <c r="BK126" i="14"/>
  <c r="J126" i="14"/>
  <c r="BE126" i="14"/>
  <c r="BI125" i="14"/>
  <c r="BH125" i="14"/>
  <c r="BG125" i="14"/>
  <c r="BF125" i="14"/>
  <c r="T125" i="14"/>
  <c r="R125" i="14"/>
  <c r="P125" i="14"/>
  <c r="BK125" i="14"/>
  <c r="J125" i="14"/>
  <c r="BE125" i="14"/>
  <c r="BI124" i="14"/>
  <c r="BH124" i="14"/>
  <c r="BG124" i="14"/>
  <c r="BF124" i="14"/>
  <c r="T124" i="14"/>
  <c r="R124" i="14"/>
  <c r="P124" i="14"/>
  <c r="BK124" i="14"/>
  <c r="J124" i="14"/>
  <c r="BE124" i="14"/>
  <c r="BI123" i="14"/>
  <c r="BH123" i="14"/>
  <c r="BG123" i="14"/>
  <c r="BF123" i="14"/>
  <c r="T123" i="14"/>
  <c r="R123" i="14"/>
  <c r="P123" i="14"/>
  <c r="BK123" i="14"/>
  <c r="J123" i="14"/>
  <c r="BE123" i="14"/>
  <c r="BI122" i="14"/>
  <c r="BH122" i="14"/>
  <c r="BG122" i="14"/>
  <c r="BF122" i="14"/>
  <c r="T122" i="14"/>
  <c r="R122" i="14"/>
  <c r="P122" i="14"/>
  <c r="BK122" i="14"/>
  <c r="J122" i="14"/>
  <c r="BE122" i="14"/>
  <c r="BI121" i="14"/>
  <c r="BH121" i="14"/>
  <c r="BG121" i="14"/>
  <c r="BF121" i="14"/>
  <c r="T121" i="14"/>
  <c r="R121" i="14"/>
  <c r="P121" i="14"/>
  <c r="BK121" i="14"/>
  <c r="J121" i="14"/>
  <c r="BE121" i="14"/>
  <c r="BI120" i="14"/>
  <c r="BH120" i="14"/>
  <c r="BG120" i="14"/>
  <c r="BF120" i="14"/>
  <c r="T120" i="14"/>
  <c r="R120" i="14"/>
  <c r="P120" i="14"/>
  <c r="BK120" i="14"/>
  <c r="J120" i="14"/>
  <c r="BE120" i="14"/>
  <c r="BI119" i="14"/>
  <c r="BH119" i="14"/>
  <c r="BG119" i="14"/>
  <c r="BF119" i="14"/>
  <c r="T119" i="14"/>
  <c r="R119" i="14"/>
  <c r="P119" i="14"/>
  <c r="BK119" i="14"/>
  <c r="J119" i="14"/>
  <c r="BE119" i="14"/>
  <c r="BI118" i="14"/>
  <c r="BH118" i="14"/>
  <c r="BG118" i="14"/>
  <c r="BF118" i="14"/>
  <c r="T118" i="14"/>
  <c r="R118" i="14"/>
  <c r="P118" i="14"/>
  <c r="BK118" i="14"/>
  <c r="J118" i="14"/>
  <c r="BE118" i="14"/>
  <c r="BI117" i="14"/>
  <c r="BH117" i="14"/>
  <c r="BG117" i="14"/>
  <c r="BF117" i="14"/>
  <c r="T117" i="14"/>
  <c r="R117" i="14"/>
  <c r="P117" i="14"/>
  <c r="BK117" i="14"/>
  <c r="J117" i="14"/>
  <c r="BE117" i="14"/>
  <c r="BI116" i="14"/>
  <c r="BH116" i="14"/>
  <c r="BG116" i="14"/>
  <c r="BF116" i="14"/>
  <c r="T116" i="14"/>
  <c r="R116" i="14"/>
  <c r="P116" i="14"/>
  <c r="BK116" i="14"/>
  <c r="J116" i="14"/>
  <c r="BE116" i="14"/>
  <c r="BI115" i="14"/>
  <c r="BH115" i="14"/>
  <c r="BG115" i="14"/>
  <c r="BF115" i="14"/>
  <c r="T115" i="14"/>
  <c r="R115" i="14"/>
  <c r="P115" i="14"/>
  <c r="BK115" i="14"/>
  <c r="J115" i="14"/>
  <c r="BE115" i="14"/>
  <c r="BI114" i="14"/>
  <c r="BH114" i="14"/>
  <c r="BG114" i="14"/>
  <c r="BF114" i="14"/>
  <c r="T114" i="14"/>
  <c r="R114" i="14"/>
  <c r="P114" i="14"/>
  <c r="BK114" i="14"/>
  <c r="J114" i="14"/>
  <c r="BE114" i="14"/>
  <c r="BI113" i="14"/>
  <c r="BH113" i="14"/>
  <c r="BG113" i="14"/>
  <c r="BF113" i="14"/>
  <c r="T113" i="14"/>
  <c r="R113" i="14"/>
  <c r="P113" i="14"/>
  <c r="BK113" i="14"/>
  <c r="J113" i="14"/>
  <c r="BE113" i="14"/>
  <c r="BI112" i="14"/>
  <c r="BH112" i="14"/>
  <c r="BG112" i="14"/>
  <c r="BF112" i="14"/>
  <c r="T112" i="14"/>
  <c r="R112" i="14"/>
  <c r="P112" i="14"/>
  <c r="BK112" i="14"/>
  <c r="J112" i="14"/>
  <c r="BE112" i="14"/>
  <c r="BI111" i="14"/>
  <c r="BH111" i="14"/>
  <c r="BG111" i="14"/>
  <c r="BF111" i="14"/>
  <c r="T111" i="14"/>
  <c r="R111" i="14"/>
  <c r="P111" i="14"/>
  <c r="BK111" i="14"/>
  <c r="J111" i="14"/>
  <c r="BE111" i="14"/>
  <c r="BI110" i="14"/>
  <c r="BH110" i="14"/>
  <c r="BG110" i="14"/>
  <c r="BF110" i="14"/>
  <c r="T110" i="14"/>
  <c r="R110" i="14"/>
  <c r="P110" i="14"/>
  <c r="BK110" i="14"/>
  <c r="J110" i="14"/>
  <c r="BE110" i="14"/>
  <c r="BI109" i="14"/>
  <c r="BH109" i="14"/>
  <c r="BG109" i="14"/>
  <c r="BF109" i="14"/>
  <c r="T109" i="14"/>
  <c r="R109" i="14"/>
  <c r="P109" i="14"/>
  <c r="BK109" i="14"/>
  <c r="J109" i="14"/>
  <c r="BE109" i="14"/>
  <c r="BI108" i="14"/>
  <c r="BH108" i="14"/>
  <c r="BG108" i="14"/>
  <c r="BF108" i="14"/>
  <c r="T108" i="14"/>
  <c r="R108" i="14"/>
  <c r="P108" i="14"/>
  <c r="BK108" i="14"/>
  <c r="J108" i="14"/>
  <c r="BE108" i="14"/>
  <c r="BI107" i="14"/>
  <c r="BH107" i="14"/>
  <c r="BG107" i="14"/>
  <c r="BF107" i="14"/>
  <c r="T107" i="14"/>
  <c r="R107" i="14"/>
  <c r="P107" i="14"/>
  <c r="BK107" i="14"/>
  <c r="J107" i="14"/>
  <c r="BE107" i="14"/>
  <c r="BI106" i="14"/>
  <c r="BH106" i="14"/>
  <c r="BG106" i="14"/>
  <c r="BF106" i="14"/>
  <c r="T106" i="14"/>
  <c r="R106" i="14"/>
  <c r="P106" i="14"/>
  <c r="BK106" i="14"/>
  <c r="J106" i="14"/>
  <c r="BE106" i="14"/>
  <c r="BI105" i="14"/>
  <c r="BH105" i="14"/>
  <c r="BG105" i="14"/>
  <c r="BF105" i="14"/>
  <c r="T105" i="14"/>
  <c r="R105" i="14"/>
  <c r="P105" i="14"/>
  <c r="BK105" i="14"/>
  <c r="J105" i="14"/>
  <c r="BE105" i="14"/>
  <c r="BI104" i="14"/>
  <c r="BH104" i="14"/>
  <c r="BG104" i="14"/>
  <c r="BF104" i="14"/>
  <c r="T104" i="14"/>
  <c r="R104" i="14"/>
  <c r="P104" i="14"/>
  <c r="BK104" i="14"/>
  <c r="J104" i="14"/>
  <c r="BE104" i="14"/>
  <c r="BI103" i="14"/>
  <c r="BH103" i="14"/>
  <c r="BG103" i="14"/>
  <c r="BF103" i="14"/>
  <c r="T103" i="14"/>
  <c r="R103" i="14"/>
  <c r="P103" i="14"/>
  <c r="BK103" i="14"/>
  <c r="J103" i="14"/>
  <c r="BE103" i="14"/>
  <c r="BI102" i="14"/>
  <c r="BH102" i="14"/>
  <c r="BG102" i="14"/>
  <c r="BF102" i="14"/>
  <c r="T102" i="14"/>
  <c r="R102" i="14"/>
  <c r="P102" i="14"/>
  <c r="BK102" i="14"/>
  <c r="J102" i="14"/>
  <c r="BE102" i="14"/>
  <c r="BI101" i="14"/>
  <c r="BH101" i="14"/>
  <c r="BG101" i="14"/>
  <c r="BF101" i="14"/>
  <c r="T101" i="14"/>
  <c r="R101" i="14"/>
  <c r="P101" i="14"/>
  <c r="BK101" i="14"/>
  <c r="J101" i="14"/>
  <c r="BE101" i="14"/>
  <c r="BI100" i="14"/>
  <c r="BH100" i="14"/>
  <c r="BG100" i="14"/>
  <c r="BF100" i="14"/>
  <c r="T100" i="14"/>
  <c r="R100" i="14"/>
  <c r="P100" i="14"/>
  <c r="BK100" i="14"/>
  <c r="J100" i="14"/>
  <c r="BE100" i="14"/>
  <c r="BI99" i="14"/>
  <c r="BH99" i="14"/>
  <c r="BG99" i="14"/>
  <c r="BF99" i="14"/>
  <c r="T99" i="14"/>
  <c r="R99" i="14"/>
  <c r="P99" i="14"/>
  <c r="BK99" i="14"/>
  <c r="J99" i="14"/>
  <c r="BE99" i="14"/>
  <c r="BI98" i="14"/>
  <c r="BH98" i="14"/>
  <c r="BG98" i="14"/>
  <c r="BF98" i="14"/>
  <c r="T98" i="14"/>
  <c r="R98" i="14"/>
  <c r="P98" i="14"/>
  <c r="BK98" i="14"/>
  <c r="J98" i="14"/>
  <c r="BE98" i="14"/>
  <c r="BI97" i="14"/>
  <c r="BH97" i="14"/>
  <c r="BG97" i="14"/>
  <c r="BF97" i="14"/>
  <c r="T97" i="14"/>
  <c r="R97" i="14"/>
  <c r="P97" i="14"/>
  <c r="BK97" i="14"/>
  <c r="J97" i="14"/>
  <c r="BE97" i="14"/>
  <c r="BI96" i="14"/>
  <c r="BH96" i="14"/>
  <c r="BG96" i="14"/>
  <c r="BF96" i="14"/>
  <c r="T96" i="14"/>
  <c r="R96" i="14"/>
  <c r="P96" i="14"/>
  <c r="BK96" i="14"/>
  <c r="J96" i="14"/>
  <c r="BE96" i="14"/>
  <c r="BI95" i="14"/>
  <c r="BH95" i="14"/>
  <c r="BG95" i="14"/>
  <c r="BF95" i="14"/>
  <c r="T95" i="14"/>
  <c r="R95" i="14"/>
  <c r="P95" i="14"/>
  <c r="BK95" i="14"/>
  <c r="J95" i="14"/>
  <c r="BE95" i="14"/>
  <c r="BI94" i="14"/>
  <c r="BH94" i="14"/>
  <c r="BG94" i="14"/>
  <c r="BF94" i="14"/>
  <c r="T94" i="14"/>
  <c r="R94" i="14"/>
  <c r="P94" i="14"/>
  <c r="BK94" i="14"/>
  <c r="J94" i="14"/>
  <c r="BE94" i="14"/>
  <c r="BI93" i="14"/>
  <c r="BH93" i="14"/>
  <c r="BG93" i="14"/>
  <c r="BF93" i="14"/>
  <c r="T93" i="14"/>
  <c r="R93" i="14"/>
  <c r="P93" i="14"/>
  <c r="BK93" i="14"/>
  <c r="J93" i="14"/>
  <c r="BE93" i="14"/>
  <c r="BI92" i="14"/>
  <c r="BH92" i="14"/>
  <c r="F33" i="14" s="1"/>
  <c r="BC64" i="1" s="1"/>
  <c r="BG92" i="14"/>
  <c r="BF92" i="14"/>
  <c r="T92" i="14"/>
  <c r="R92" i="14"/>
  <c r="P92" i="14"/>
  <c r="BK92" i="14"/>
  <c r="J92" i="14"/>
  <c r="BE92" i="14"/>
  <c r="J30" i="14" s="1"/>
  <c r="AV64" i="1" s="1"/>
  <c r="BI91" i="14"/>
  <c r="BH91" i="14"/>
  <c r="BG91" i="14"/>
  <c r="F32" i="14" s="1"/>
  <c r="BB64" i="1" s="1"/>
  <c r="BF91" i="14"/>
  <c r="F31" i="14" s="1"/>
  <c r="BA64" i="1" s="1"/>
  <c r="T91" i="14"/>
  <c r="R91" i="14"/>
  <c r="P91" i="14"/>
  <c r="BK91" i="14"/>
  <c r="J91" i="14"/>
  <c r="BE91" i="14"/>
  <c r="BI90" i="14"/>
  <c r="F34" i="14"/>
  <c r="BD64" i="1" s="1"/>
  <c r="BH90" i="14"/>
  <c r="BG90" i="14"/>
  <c r="BF90" i="14"/>
  <c r="T90" i="14"/>
  <c r="R90" i="14"/>
  <c r="P90" i="14"/>
  <c r="BK90" i="14"/>
  <c r="J90" i="14"/>
  <c r="BE90" i="14"/>
  <c r="J85" i="14"/>
  <c r="F85" i="14"/>
  <c r="F83" i="14"/>
  <c r="E81" i="14"/>
  <c r="J51" i="14"/>
  <c r="F51" i="14"/>
  <c r="F49" i="14"/>
  <c r="E47" i="14"/>
  <c r="J18" i="14"/>
  <c r="E18" i="14"/>
  <c r="F52" i="14" s="1"/>
  <c r="F86" i="14"/>
  <c r="J17" i="14"/>
  <c r="J12" i="14"/>
  <c r="J49" i="14" s="1"/>
  <c r="J83" i="14"/>
  <c r="E7" i="14"/>
  <c r="E79" i="14"/>
  <c r="E45" i="14"/>
  <c r="AY63" i="1"/>
  <c r="AX63" i="1"/>
  <c r="BI111" i="13"/>
  <c r="BH111" i="13"/>
  <c r="BG111" i="13"/>
  <c r="BF111" i="13"/>
  <c r="T111" i="13"/>
  <c r="T109" i="13" s="1"/>
  <c r="R111" i="13"/>
  <c r="P111" i="13"/>
  <c r="BK111" i="13"/>
  <c r="J111" i="13"/>
  <c r="BE111" i="13"/>
  <c r="BI110" i="13"/>
  <c r="BH110" i="13"/>
  <c r="BG110" i="13"/>
  <c r="BF110" i="13"/>
  <c r="T110" i="13"/>
  <c r="R110" i="13"/>
  <c r="R109" i="13"/>
  <c r="P110" i="13"/>
  <c r="P109" i="13"/>
  <c r="BK110" i="13"/>
  <c r="BK109" i="13"/>
  <c r="J109" i="13" s="1"/>
  <c r="J61" i="13" s="1"/>
  <c r="J110" i="13"/>
  <c r="BE110" i="13"/>
  <c r="BI108" i="13"/>
  <c r="BH108" i="13"/>
  <c r="BG108" i="13"/>
  <c r="BF108" i="13"/>
  <c r="T108" i="13"/>
  <c r="T107" i="13"/>
  <c r="R108" i="13"/>
  <c r="R107" i="13"/>
  <c r="P108" i="13"/>
  <c r="P107" i="13"/>
  <c r="BK108" i="13"/>
  <c r="BK107" i="13"/>
  <c r="J107" i="13" s="1"/>
  <c r="J60" i="13" s="1"/>
  <c r="J108" i="13"/>
  <c r="BE108" i="13"/>
  <c r="BI106" i="13"/>
  <c r="BH106" i="13"/>
  <c r="BG106" i="13"/>
  <c r="BF106" i="13"/>
  <c r="T106" i="13"/>
  <c r="R106" i="13"/>
  <c r="P106" i="13"/>
  <c r="BK106" i="13"/>
  <c r="J106" i="13"/>
  <c r="BE106" i="13"/>
  <c r="BI105" i="13"/>
  <c r="BH105" i="13"/>
  <c r="BG105" i="13"/>
  <c r="BF105" i="13"/>
  <c r="T105" i="13"/>
  <c r="R105" i="13"/>
  <c r="P105" i="13"/>
  <c r="BK105" i="13"/>
  <c r="J105" i="13"/>
  <c r="BE105" i="13"/>
  <c r="BI104" i="13"/>
  <c r="BH104" i="13"/>
  <c r="BG104" i="13"/>
  <c r="BF104" i="13"/>
  <c r="T104" i="13"/>
  <c r="R104" i="13"/>
  <c r="P104" i="13"/>
  <c r="BK104" i="13"/>
  <c r="J104" i="13"/>
  <c r="BE104" i="13"/>
  <c r="BI103" i="13"/>
  <c r="BH103" i="13"/>
  <c r="BG103" i="13"/>
  <c r="BF103" i="13"/>
  <c r="T103" i="13"/>
  <c r="R103" i="13"/>
  <c r="P103" i="13"/>
  <c r="BK103" i="13"/>
  <c r="J103" i="13"/>
  <c r="BE103" i="13"/>
  <c r="BI102" i="13"/>
  <c r="BH102" i="13"/>
  <c r="BG102" i="13"/>
  <c r="BF102" i="13"/>
  <c r="T102" i="13"/>
  <c r="R102" i="13"/>
  <c r="P102" i="13"/>
  <c r="P99" i="13" s="1"/>
  <c r="BK102" i="13"/>
  <c r="J102" i="13"/>
  <c r="BE102" i="13"/>
  <c r="BI101" i="13"/>
  <c r="BH101" i="13"/>
  <c r="BG101" i="13"/>
  <c r="BF101" i="13"/>
  <c r="T101" i="13"/>
  <c r="T99" i="13" s="1"/>
  <c r="R101" i="13"/>
  <c r="P101" i="13"/>
  <c r="BK101" i="13"/>
  <c r="J101" i="13"/>
  <c r="BE101" i="13"/>
  <c r="BI100" i="13"/>
  <c r="BH100" i="13"/>
  <c r="BG100" i="13"/>
  <c r="BF100" i="13"/>
  <c r="T100" i="13"/>
  <c r="R100" i="13"/>
  <c r="R99" i="13"/>
  <c r="P100" i="13"/>
  <c r="BK100" i="13"/>
  <c r="BK99" i="13"/>
  <c r="J99" i="13" s="1"/>
  <c r="J59" i="13" s="1"/>
  <c r="J100" i="13"/>
  <c r="BE100" i="13"/>
  <c r="BI98" i="13"/>
  <c r="BH98" i="13"/>
  <c r="BG98" i="13"/>
  <c r="BF98" i="13"/>
  <c r="T98" i="13"/>
  <c r="R98" i="13"/>
  <c r="P98" i="13"/>
  <c r="BK98" i="13"/>
  <c r="BK96" i="13" s="1"/>
  <c r="J96" i="13" s="1"/>
  <c r="J58" i="13" s="1"/>
  <c r="J98" i="13"/>
  <c r="BE98" i="13"/>
  <c r="BI97" i="13"/>
  <c r="BH97" i="13"/>
  <c r="BG97" i="13"/>
  <c r="BF97" i="13"/>
  <c r="T97" i="13"/>
  <c r="T96" i="13"/>
  <c r="R97" i="13"/>
  <c r="R96" i="13"/>
  <c r="P97" i="13"/>
  <c r="P96" i="13"/>
  <c r="BK97" i="13"/>
  <c r="J97" i="13"/>
  <c r="BE97" i="13" s="1"/>
  <c r="BI95" i="13"/>
  <c r="BH95" i="13"/>
  <c r="BG95" i="13"/>
  <c r="BF95" i="13"/>
  <c r="T95" i="13"/>
  <c r="R95" i="13"/>
  <c r="P95" i="13"/>
  <c r="BK95" i="13"/>
  <c r="J95" i="13"/>
  <c r="BE95" i="13"/>
  <c r="BI94" i="13"/>
  <c r="BH94" i="13"/>
  <c r="BG94" i="13"/>
  <c r="BF94" i="13"/>
  <c r="T94" i="13"/>
  <c r="R94" i="13"/>
  <c r="P94" i="13"/>
  <c r="BK94" i="13"/>
  <c r="J94" i="13"/>
  <c r="BE94" i="13"/>
  <c r="BI93" i="13"/>
  <c r="BH93" i="13"/>
  <c r="BG93" i="13"/>
  <c r="BF93" i="13"/>
  <c r="T93" i="13"/>
  <c r="R93" i="13"/>
  <c r="P93" i="13"/>
  <c r="BK93" i="13"/>
  <c r="J93" i="13"/>
  <c r="BE93" i="13"/>
  <c r="BI92" i="13"/>
  <c r="BH92" i="13"/>
  <c r="BG92" i="13"/>
  <c r="BF92" i="13"/>
  <c r="T92" i="13"/>
  <c r="R92" i="13"/>
  <c r="P92" i="13"/>
  <c r="BK92" i="13"/>
  <c r="J92" i="13"/>
  <c r="BE92" i="13"/>
  <c r="BI91" i="13"/>
  <c r="BH91" i="13"/>
  <c r="BG91" i="13"/>
  <c r="BF91" i="13"/>
  <c r="T91" i="13"/>
  <c r="R91" i="13"/>
  <c r="P91" i="13"/>
  <c r="BK91" i="13"/>
  <c r="J91" i="13"/>
  <c r="BE91" i="13"/>
  <c r="BI90" i="13"/>
  <c r="BH90" i="13"/>
  <c r="BG90" i="13"/>
  <c r="BF90" i="13"/>
  <c r="T90" i="13"/>
  <c r="R90" i="13"/>
  <c r="P90" i="13"/>
  <c r="BK90" i="13"/>
  <c r="J90" i="13"/>
  <c r="BE90" i="13"/>
  <c r="BI89" i="13"/>
  <c r="BH89" i="13"/>
  <c r="BG89" i="13"/>
  <c r="BF89" i="13"/>
  <c r="T89" i="13"/>
  <c r="R89" i="13"/>
  <c r="P89" i="13"/>
  <c r="BK89" i="13"/>
  <c r="J89" i="13"/>
  <c r="BE89" i="13"/>
  <c r="BI88" i="13"/>
  <c r="BH88" i="13"/>
  <c r="BG88" i="13"/>
  <c r="BF88" i="13"/>
  <c r="T88" i="13"/>
  <c r="R88" i="13"/>
  <c r="P88" i="13"/>
  <c r="BK88" i="13"/>
  <c r="J88" i="13"/>
  <c r="BE88" i="13"/>
  <c r="BI87" i="13"/>
  <c r="BH87" i="13"/>
  <c r="BG87" i="13"/>
  <c r="BF87" i="13"/>
  <c r="T87" i="13"/>
  <c r="R87" i="13"/>
  <c r="P87" i="13"/>
  <c r="BK87" i="13"/>
  <c r="J87" i="13"/>
  <c r="BE87" i="13"/>
  <c r="BI86" i="13"/>
  <c r="BH86" i="13"/>
  <c r="BG86" i="13"/>
  <c r="BF86" i="13"/>
  <c r="T86" i="13"/>
  <c r="R86" i="13"/>
  <c r="P86" i="13"/>
  <c r="BK86" i="13"/>
  <c r="J86" i="13"/>
  <c r="BE86" i="13"/>
  <c r="BI85" i="13"/>
  <c r="BH85" i="13"/>
  <c r="F33" i="13" s="1"/>
  <c r="BG85" i="13"/>
  <c r="BF85" i="13"/>
  <c r="T85" i="13"/>
  <c r="T82" i="13" s="1"/>
  <c r="R85" i="13"/>
  <c r="P85" i="13"/>
  <c r="BK85" i="13"/>
  <c r="J85" i="13"/>
  <c r="BE85" i="13"/>
  <c r="BI84" i="13"/>
  <c r="BH84" i="13"/>
  <c r="BG84" i="13"/>
  <c r="F32" i="13" s="1"/>
  <c r="BB63" i="1" s="1"/>
  <c r="BF84" i="13"/>
  <c r="T84" i="13"/>
  <c r="R84" i="13"/>
  <c r="P84" i="13"/>
  <c r="BK84" i="13"/>
  <c r="J84" i="13"/>
  <c r="BE84" i="13"/>
  <c r="BI83" i="13"/>
  <c r="F34" i="13"/>
  <c r="BD63" i="1" s="1"/>
  <c r="BH83" i="13"/>
  <c r="BC63" i="1"/>
  <c r="BG83" i="13"/>
  <c r="BF83" i="13"/>
  <c r="T83" i="13"/>
  <c r="T81" i="13"/>
  <c r="R83" i="13"/>
  <c r="R82" i="13" s="1"/>
  <c r="R81" i="13" s="1"/>
  <c r="P83" i="13"/>
  <c r="P82" i="13"/>
  <c r="BK83" i="13"/>
  <c r="BK82" i="13" s="1"/>
  <c r="J83" i="13"/>
  <c r="BE83" i="13" s="1"/>
  <c r="J77" i="13"/>
  <c r="F77" i="13"/>
  <c r="F75" i="13"/>
  <c r="E73" i="13"/>
  <c r="J51" i="13"/>
  <c r="F51" i="13"/>
  <c r="F49" i="13"/>
  <c r="E47" i="13"/>
  <c r="J18" i="13"/>
  <c r="E18" i="13"/>
  <c r="J17" i="13"/>
  <c r="J12" i="13"/>
  <c r="E7" i="13"/>
  <c r="E45" i="13" s="1"/>
  <c r="AY62" i="1"/>
  <c r="AX62" i="1"/>
  <c r="BI133" i="12"/>
  <c r="BH133" i="12"/>
  <c r="BG133" i="12"/>
  <c r="BF133" i="12"/>
  <c r="T133" i="12"/>
  <c r="T131" i="12" s="1"/>
  <c r="R133" i="12"/>
  <c r="P133" i="12"/>
  <c r="BK133" i="12"/>
  <c r="J133" i="12"/>
  <c r="BE133" i="12" s="1"/>
  <c r="BI132" i="12"/>
  <c r="BH132" i="12"/>
  <c r="BG132" i="12"/>
  <c r="BF132" i="12"/>
  <c r="T132" i="12"/>
  <c r="R132" i="12"/>
  <c r="R131" i="12" s="1"/>
  <c r="P132" i="12"/>
  <c r="P131" i="12"/>
  <c r="BK132" i="12"/>
  <c r="J132" i="12"/>
  <c r="BE132" i="12"/>
  <c r="BI130" i="12"/>
  <c r="BH130" i="12"/>
  <c r="BG130" i="12"/>
  <c r="BF130" i="12"/>
  <c r="T130" i="12"/>
  <c r="T129" i="12"/>
  <c r="R130" i="12"/>
  <c r="R129" i="12" s="1"/>
  <c r="P130" i="12"/>
  <c r="P129" i="12"/>
  <c r="BK130" i="12"/>
  <c r="BK129" i="12" s="1"/>
  <c r="J129" i="12" s="1"/>
  <c r="J61" i="12" s="1"/>
  <c r="J130" i="12"/>
  <c r="BE130" i="12"/>
  <c r="BI128" i="12"/>
  <c r="BH128" i="12"/>
  <c r="BG128" i="12"/>
  <c r="BF128" i="12"/>
  <c r="T128" i="12"/>
  <c r="R128" i="12"/>
  <c r="P128" i="12"/>
  <c r="BK128" i="12"/>
  <c r="J128" i="12"/>
  <c r="BE128" i="12"/>
  <c r="BI127" i="12"/>
  <c r="BH127" i="12"/>
  <c r="BG127" i="12"/>
  <c r="BF127" i="12"/>
  <c r="T127" i="12"/>
  <c r="R127" i="12"/>
  <c r="P127" i="12"/>
  <c r="BK127" i="12"/>
  <c r="J127" i="12"/>
  <c r="BE127" i="12" s="1"/>
  <c r="BI126" i="12"/>
  <c r="BH126" i="12"/>
  <c r="BG126" i="12"/>
  <c r="BF126" i="12"/>
  <c r="T126" i="12"/>
  <c r="R126" i="12"/>
  <c r="P126" i="12"/>
  <c r="BK126" i="12"/>
  <c r="J126" i="12"/>
  <c r="BE126" i="12"/>
  <c r="BI125" i="12"/>
  <c r="BH125" i="12"/>
  <c r="BG125" i="12"/>
  <c r="BF125" i="12"/>
  <c r="T125" i="12"/>
  <c r="R125" i="12"/>
  <c r="P125" i="12"/>
  <c r="BK125" i="12"/>
  <c r="J125" i="12"/>
  <c r="BE125" i="12" s="1"/>
  <c r="BI124" i="12"/>
  <c r="BH124" i="12"/>
  <c r="BG124" i="12"/>
  <c r="BF124" i="12"/>
  <c r="T124" i="12"/>
  <c r="R124" i="12"/>
  <c r="P124" i="12"/>
  <c r="BK124" i="12"/>
  <c r="J124" i="12"/>
  <c r="BE124" i="12"/>
  <c r="BI123" i="12"/>
  <c r="BH123" i="12"/>
  <c r="BG123" i="12"/>
  <c r="BF123" i="12"/>
  <c r="T123" i="12"/>
  <c r="R123" i="12"/>
  <c r="P123" i="12"/>
  <c r="BK123" i="12"/>
  <c r="J123" i="12"/>
  <c r="BE123" i="12" s="1"/>
  <c r="BI122" i="12"/>
  <c r="BH122" i="12"/>
  <c r="BG122" i="12"/>
  <c r="BF122" i="12"/>
  <c r="T122" i="12"/>
  <c r="R122" i="12"/>
  <c r="P122" i="12"/>
  <c r="BK122" i="12"/>
  <c r="J122" i="12"/>
  <c r="BE122" i="12"/>
  <c r="BI121" i="12"/>
  <c r="BH121" i="12"/>
  <c r="BG121" i="12"/>
  <c r="BF121" i="12"/>
  <c r="T121" i="12"/>
  <c r="R121" i="12"/>
  <c r="P121" i="12"/>
  <c r="BK121" i="12"/>
  <c r="J121" i="12"/>
  <c r="BE121" i="12" s="1"/>
  <c r="BI120" i="12"/>
  <c r="BH120" i="12"/>
  <c r="BG120" i="12"/>
  <c r="BF120" i="12"/>
  <c r="T120" i="12"/>
  <c r="R120" i="12"/>
  <c r="P120" i="12"/>
  <c r="BK120" i="12"/>
  <c r="J120" i="12"/>
  <c r="BE120" i="12"/>
  <c r="BI119" i="12"/>
  <c r="BH119" i="12"/>
  <c r="BG119" i="12"/>
  <c r="BF119" i="12"/>
  <c r="T119" i="12"/>
  <c r="R119" i="12"/>
  <c r="P119" i="12"/>
  <c r="BK119" i="12"/>
  <c r="J119" i="12"/>
  <c r="BE119" i="12" s="1"/>
  <c r="BI118" i="12"/>
  <c r="BH118" i="12"/>
  <c r="BG118" i="12"/>
  <c r="BF118" i="12"/>
  <c r="T118" i="12"/>
  <c r="R118" i="12"/>
  <c r="P118" i="12"/>
  <c r="BK118" i="12"/>
  <c r="J118" i="12"/>
  <c r="BE118" i="12"/>
  <c r="BI117" i="12"/>
  <c r="BH117" i="12"/>
  <c r="BG117" i="12"/>
  <c r="BF117" i="12"/>
  <c r="T117" i="12"/>
  <c r="R117" i="12"/>
  <c r="P117" i="12"/>
  <c r="BK117" i="12"/>
  <c r="J117" i="12"/>
  <c r="BE117" i="12" s="1"/>
  <c r="BI116" i="12"/>
  <c r="BH116" i="12"/>
  <c r="BG116" i="12"/>
  <c r="BF116" i="12"/>
  <c r="T116" i="12"/>
  <c r="R116" i="12"/>
  <c r="P116" i="12"/>
  <c r="BK116" i="12"/>
  <c r="J116" i="12"/>
  <c r="BE116" i="12"/>
  <c r="BI115" i="12"/>
  <c r="BH115" i="12"/>
  <c r="BG115" i="12"/>
  <c r="BF115" i="12"/>
  <c r="T115" i="12"/>
  <c r="R115" i="12"/>
  <c r="P115" i="12"/>
  <c r="BK115" i="12"/>
  <c r="J115" i="12"/>
  <c r="BE115" i="12" s="1"/>
  <c r="BI114" i="12"/>
  <c r="BH114" i="12"/>
  <c r="BG114" i="12"/>
  <c r="BF114" i="12"/>
  <c r="T114" i="12"/>
  <c r="R114" i="12"/>
  <c r="P114" i="12"/>
  <c r="BK114" i="12"/>
  <c r="J114" i="12"/>
  <c r="BE114" i="12"/>
  <c r="BI113" i="12"/>
  <c r="BH113" i="12"/>
  <c r="BG113" i="12"/>
  <c r="BF113" i="12"/>
  <c r="T113" i="12"/>
  <c r="R113" i="12"/>
  <c r="P113" i="12"/>
  <c r="BK113" i="12"/>
  <c r="J113" i="12"/>
  <c r="BE113" i="12" s="1"/>
  <c r="BI112" i="12"/>
  <c r="BH112" i="12"/>
  <c r="BG112" i="12"/>
  <c r="BF112" i="12"/>
  <c r="T112" i="12"/>
  <c r="R112" i="12"/>
  <c r="P112" i="12"/>
  <c r="BK112" i="12"/>
  <c r="J112" i="12"/>
  <c r="BE112" i="12"/>
  <c r="BI111" i="12"/>
  <c r="BH111" i="12"/>
  <c r="BG111" i="12"/>
  <c r="BF111" i="12"/>
  <c r="T111" i="12"/>
  <c r="R111" i="12"/>
  <c r="P111" i="12"/>
  <c r="BK111" i="12"/>
  <c r="J111" i="12"/>
  <c r="BE111" i="12" s="1"/>
  <c r="BI110" i="12"/>
  <c r="BH110" i="12"/>
  <c r="BG110" i="12"/>
  <c r="BF110" i="12"/>
  <c r="T110" i="12"/>
  <c r="R110" i="12"/>
  <c r="P110" i="12"/>
  <c r="BK110" i="12"/>
  <c r="J110" i="12"/>
  <c r="BE110" i="12"/>
  <c r="BI109" i="12"/>
  <c r="BH109" i="12"/>
  <c r="BG109" i="12"/>
  <c r="BF109" i="12"/>
  <c r="T109" i="12"/>
  <c r="R109" i="12"/>
  <c r="P109" i="12"/>
  <c r="BK109" i="12"/>
  <c r="BK106" i="12" s="1"/>
  <c r="J106" i="12" s="1"/>
  <c r="J60" i="12" s="1"/>
  <c r="J109" i="12"/>
  <c r="BE109" i="12" s="1"/>
  <c r="BI108" i="12"/>
  <c r="BH108" i="12"/>
  <c r="BG108" i="12"/>
  <c r="BF108" i="12"/>
  <c r="T108" i="12"/>
  <c r="R108" i="12"/>
  <c r="R106" i="12" s="1"/>
  <c r="P108" i="12"/>
  <c r="BK108" i="12"/>
  <c r="J108" i="12"/>
  <c r="BE108" i="12"/>
  <c r="BI107" i="12"/>
  <c r="BH107" i="12"/>
  <c r="BG107" i="12"/>
  <c r="BF107" i="12"/>
  <c r="T107" i="12"/>
  <c r="R107" i="12"/>
  <c r="P107" i="12"/>
  <c r="P106" i="12" s="1"/>
  <c r="BK107" i="12"/>
  <c r="J107" i="12"/>
  <c r="BE107" i="12"/>
  <c r="BI105" i="12"/>
  <c r="BH105" i="12"/>
  <c r="BG105" i="12"/>
  <c r="BF105" i="12"/>
  <c r="T105" i="12"/>
  <c r="R105" i="12"/>
  <c r="P105" i="12"/>
  <c r="BK105" i="12"/>
  <c r="J105" i="12"/>
  <c r="BE105" i="12" s="1"/>
  <c r="BI104" i="12"/>
  <c r="BH104" i="12"/>
  <c r="BG104" i="12"/>
  <c r="BF104" i="12"/>
  <c r="T104" i="12"/>
  <c r="R104" i="12"/>
  <c r="P104" i="12"/>
  <c r="BK104" i="12"/>
  <c r="J104" i="12"/>
  <c r="BE104" i="12"/>
  <c r="BI103" i="12"/>
  <c r="BH103" i="12"/>
  <c r="BG103" i="12"/>
  <c r="BF103" i="12"/>
  <c r="T103" i="12"/>
  <c r="R103" i="12"/>
  <c r="R102" i="12"/>
  <c r="P103" i="12"/>
  <c r="P102" i="12" s="1"/>
  <c r="BK103" i="12"/>
  <c r="BK102" i="12"/>
  <c r="J102" i="12"/>
  <c r="J59" i="12" s="1"/>
  <c r="J103" i="12"/>
  <c r="BE103" i="12"/>
  <c r="BI101" i="12"/>
  <c r="BH101" i="12"/>
  <c r="BG101" i="12"/>
  <c r="BF101" i="12"/>
  <c r="T101" i="12"/>
  <c r="T99" i="12" s="1"/>
  <c r="R101" i="12"/>
  <c r="P101" i="12"/>
  <c r="BK101" i="12"/>
  <c r="J101" i="12"/>
  <c r="BE101" i="12" s="1"/>
  <c r="BI100" i="12"/>
  <c r="BH100" i="12"/>
  <c r="BG100" i="12"/>
  <c r="BF100" i="12"/>
  <c r="T100" i="12"/>
  <c r="R100" i="12"/>
  <c r="R99" i="12" s="1"/>
  <c r="P100" i="12"/>
  <c r="P99" i="12"/>
  <c r="BK100" i="12"/>
  <c r="J100" i="12"/>
  <c r="BE100" i="12"/>
  <c r="BI98" i="12"/>
  <c r="BH98" i="12"/>
  <c r="BG98" i="12"/>
  <c r="BF98" i="12"/>
  <c r="T98" i="12"/>
  <c r="R98" i="12"/>
  <c r="P98" i="12"/>
  <c r="BK98" i="12"/>
  <c r="J98" i="12"/>
  <c r="BE98" i="12"/>
  <c r="BI97" i="12"/>
  <c r="BH97" i="12"/>
  <c r="BG97" i="12"/>
  <c r="BF97" i="12"/>
  <c r="T97" i="12"/>
  <c r="R97" i="12"/>
  <c r="P97" i="12"/>
  <c r="BK97" i="12"/>
  <c r="J97" i="12"/>
  <c r="BE97" i="12" s="1"/>
  <c r="BI96" i="12"/>
  <c r="BH96" i="12"/>
  <c r="BG96" i="12"/>
  <c r="BF96" i="12"/>
  <c r="T96" i="12"/>
  <c r="R96" i="12"/>
  <c r="P96" i="12"/>
  <c r="BK96" i="12"/>
  <c r="J96" i="12"/>
  <c r="BE96" i="12"/>
  <c r="BI95" i="12"/>
  <c r="BH95" i="12"/>
  <c r="BG95" i="12"/>
  <c r="BF95" i="12"/>
  <c r="T95" i="12"/>
  <c r="R95" i="12"/>
  <c r="P95" i="12"/>
  <c r="BK95" i="12"/>
  <c r="J95" i="12"/>
  <c r="BE95" i="12" s="1"/>
  <c r="BI94" i="12"/>
  <c r="BH94" i="12"/>
  <c r="BG94" i="12"/>
  <c r="BF94" i="12"/>
  <c r="T94" i="12"/>
  <c r="R94" i="12"/>
  <c r="P94" i="12"/>
  <c r="BK94" i="12"/>
  <c r="J94" i="12"/>
  <c r="BE94" i="12"/>
  <c r="BI93" i="12"/>
  <c r="BH93" i="12"/>
  <c r="BG93" i="12"/>
  <c r="BF93" i="12"/>
  <c r="T93" i="12"/>
  <c r="R93" i="12"/>
  <c r="P93" i="12"/>
  <c r="BK93" i="12"/>
  <c r="J93" i="12"/>
  <c r="BE93" i="12" s="1"/>
  <c r="BI92" i="12"/>
  <c r="BH92" i="12"/>
  <c r="BG92" i="12"/>
  <c r="BF92" i="12"/>
  <c r="T92" i="12"/>
  <c r="R92" i="12"/>
  <c r="P92" i="12"/>
  <c r="P83" i="12" s="1"/>
  <c r="P82" i="12" s="1"/>
  <c r="AU62" i="1" s="1"/>
  <c r="BK92" i="12"/>
  <c r="J92" i="12"/>
  <c r="BE92" i="12"/>
  <c r="BI91" i="12"/>
  <c r="F34" i="12" s="1"/>
  <c r="BD62" i="1" s="1"/>
  <c r="BH91" i="12"/>
  <c r="BG91" i="12"/>
  <c r="BF91" i="12"/>
  <c r="T91" i="12"/>
  <c r="R91" i="12"/>
  <c r="P91" i="12"/>
  <c r="BK91" i="12"/>
  <c r="J91" i="12"/>
  <c r="BE91" i="12" s="1"/>
  <c r="BI90" i="12"/>
  <c r="BH90" i="12"/>
  <c r="BG90" i="12"/>
  <c r="BF90" i="12"/>
  <c r="T90" i="12"/>
  <c r="R90" i="12"/>
  <c r="P90" i="12"/>
  <c r="BK90" i="12"/>
  <c r="J90" i="12"/>
  <c r="BE90" i="12"/>
  <c r="BI89" i="12"/>
  <c r="BH89" i="12"/>
  <c r="BG89" i="12"/>
  <c r="BF89" i="12"/>
  <c r="T89" i="12"/>
  <c r="R89" i="12"/>
  <c r="P89" i="12"/>
  <c r="BK89" i="12"/>
  <c r="J89" i="12"/>
  <c r="BE89" i="12" s="1"/>
  <c r="BI88" i="12"/>
  <c r="BH88" i="12"/>
  <c r="BG88" i="12"/>
  <c r="BF88" i="12"/>
  <c r="T88" i="12"/>
  <c r="R88" i="12"/>
  <c r="P88" i="12"/>
  <c r="BK88" i="12"/>
  <c r="J88" i="12"/>
  <c r="BE88" i="12"/>
  <c r="BI87" i="12"/>
  <c r="BH87" i="12"/>
  <c r="BG87" i="12"/>
  <c r="BF87" i="12"/>
  <c r="T87" i="12"/>
  <c r="R87" i="12"/>
  <c r="P87" i="12"/>
  <c r="BK87" i="12"/>
  <c r="J87" i="12"/>
  <c r="BE87" i="12" s="1"/>
  <c r="BI86" i="12"/>
  <c r="BH86" i="12"/>
  <c r="BG86" i="12"/>
  <c r="BF86" i="12"/>
  <c r="T86" i="12"/>
  <c r="R86" i="12"/>
  <c r="P86" i="12"/>
  <c r="BK86" i="12"/>
  <c r="J86" i="12"/>
  <c r="BE86" i="12"/>
  <c r="BI85" i="12"/>
  <c r="BH85" i="12"/>
  <c r="BG85" i="12"/>
  <c r="BF85" i="12"/>
  <c r="T85" i="12"/>
  <c r="R85" i="12"/>
  <c r="P85" i="12"/>
  <c r="BK85" i="12"/>
  <c r="BK83" i="12" s="1"/>
  <c r="J85" i="12"/>
  <c r="BE85" i="12" s="1"/>
  <c r="BI84" i="12"/>
  <c r="BH84" i="12"/>
  <c r="BG84" i="12"/>
  <c r="BF84" i="12"/>
  <c r="F31" i="12" s="1"/>
  <c r="BA62" i="1" s="1"/>
  <c r="T84" i="12"/>
  <c r="R84" i="12"/>
  <c r="R83" i="12" s="1"/>
  <c r="R82" i="12" s="1"/>
  <c r="P84" i="12"/>
  <c r="BK84" i="12"/>
  <c r="J84" i="12"/>
  <c r="BE84" i="12"/>
  <c r="J30" i="12"/>
  <c r="AV62" i="1" s="1"/>
  <c r="J78" i="12"/>
  <c r="F78" i="12"/>
  <c r="F76" i="12"/>
  <c r="E74" i="12"/>
  <c r="J51" i="12"/>
  <c r="F51" i="12"/>
  <c r="F49" i="12"/>
  <c r="E47" i="12"/>
  <c r="J18" i="12"/>
  <c r="E18" i="12"/>
  <c r="F52" i="12" s="1"/>
  <c r="J17" i="12"/>
  <c r="J12" i="12"/>
  <c r="J49" i="12" s="1"/>
  <c r="J76" i="12"/>
  <c r="E7" i="12"/>
  <c r="E72" i="12"/>
  <c r="E45" i="12"/>
  <c r="AY61" i="1"/>
  <c r="AX61" i="1"/>
  <c r="BI127" i="11"/>
  <c r="BH127" i="11"/>
  <c r="BG127" i="11"/>
  <c r="BF127" i="11"/>
  <c r="T127" i="11"/>
  <c r="T126" i="11"/>
  <c r="R127" i="11"/>
  <c r="R126" i="11" s="1"/>
  <c r="P127" i="11"/>
  <c r="P126" i="11" s="1"/>
  <c r="BK127" i="11"/>
  <c r="BK126" i="11" s="1"/>
  <c r="J126" i="11"/>
  <c r="J61" i="11" s="1"/>
  <c r="J127" i="11"/>
  <c r="BE127" i="11" s="1"/>
  <c r="BI125" i="11"/>
  <c r="BH125" i="11"/>
  <c r="BG125" i="11"/>
  <c r="BF125" i="11"/>
  <c r="T125" i="11"/>
  <c r="R125" i="11"/>
  <c r="P125" i="11"/>
  <c r="BK125" i="11"/>
  <c r="J125" i="11"/>
  <c r="BE125" i="11"/>
  <c r="BI124" i="11"/>
  <c r="BH124" i="11"/>
  <c r="BG124" i="11"/>
  <c r="BF124" i="11"/>
  <c r="T124" i="11"/>
  <c r="R124" i="11"/>
  <c r="P124" i="11"/>
  <c r="BK124" i="11"/>
  <c r="J124" i="11"/>
  <c r="BE124" i="11" s="1"/>
  <c r="BI123" i="11"/>
  <c r="BH123" i="11"/>
  <c r="BG123" i="11"/>
  <c r="BF123" i="11"/>
  <c r="T123" i="11"/>
  <c r="R123" i="11"/>
  <c r="P123" i="11"/>
  <c r="BK123" i="11"/>
  <c r="J123" i="11"/>
  <c r="BE123" i="11" s="1"/>
  <c r="BI122" i="11"/>
  <c r="BH122" i="11"/>
  <c r="BG122" i="11"/>
  <c r="BF122" i="11"/>
  <c r="T122" i="11"/>
  <c r="R122" i="11"/>
  <c r="P122" i="11"/>
  <c r="BK122" i="11"/>
  <c r="J122" i="11"/>
  <c r="BE122" i="11"/>
  <c r="BI121" i="11"/>
  <c r="BH121" i="11"/>
  <c r="BG121" i="11"/>
  <c r="BF121" i="11"/>
  <c r="T121" i="11"/>
  <c r="R121" i="11"/>
  <c r="P121" i="11"/>
  <c r="BK121" i="11"/>
  <c r="J121" i="11"/>
  <c r="BE121" i="11" s="1"/>
  <c r="BI120" i="11"/>
  <c r="BH120" i="11"/>
  <c r="BG120" i="11"/>
  <c r="BF120" i="11"/>
  <c r="T120" i="11"/>
  <c r="R120" i="11"/>
  <c r="P120" i="11"/>
  <c r="BK120" i="11"/>
  <c r="J120" i="11"/>
  <c r="BE120" i="11"/>
  <c r="BI119" i="11"/>
  <c r="BH119" i="11"/>
  <c r="BG119" i="11"/>
  <c r="BF119" i="11"/>
  <c r="T119" i="11"/>
  <c r="R119" i="11"/>
  <c r="P119" i="11"/>
  <c r="BK119" i="11"/>
  <c r="J119" i="11"/>
  <c r="BE119" i="11" s="1"/>
  <c r="BI118" i="11"/>
  <c r="BH118" i="11"/>
  <c r="BG118" i="11"/>
  <c r="BF118" i="11"/>
  <c r="T118" i="11"/>
  <c r="R118" i="11"/>
  <c r="P118" i="11"/>
  <c r="BK118" i="11"/>
  <c r="J118" i="11"/>
  <c r="BE118" i="11"/>
  <c r="BI117" i="11"/>
  <c r="BH117" i="11"/>
  <c r="BG117" i="11"/>
  <c r="BF117" i="11"/>
  <c r="T117" i="11"/>
  <c r="R117" i="11"/>
  <c r="P117" i="11"/>
  <c r="BK117" i="11"/>
  <c r="J117" i="11"/>
  <c r="BE117" i="11" s="1"/>
  <c r="BI116" i="11"/>
  <c r="BH116" i="11"/>
  <c r="BG116" i="11"/>
  <c r="BF116" i="11"/>
  <c r="T116" i="11"/>
  <c r="R116" i="11"/>
  <c r="P116" i="11"/>
  <c r="BK116" i="11"/>
  <c r="J116" i="11"/>
  <c r="BE116" i="11"/>
  <c r="BI115" i="11"/>
  <c r="BH115" i="11"/>
  <c r="BG115" i="11"/>
  <c r="BF115" i="11"/>
  <c r="T115" i="11"/>
  <c r="R115" i="11"/>
  <c r="P115" i="11"/>
  <c r="BK115" i="11"/>
  <c r="J115" i="11"/>
  <c r="BE115" i="11" s="1"/>
  <c r="BI114" i="11"/>
  <c r="BH114" i="11"/>
  <c r="BG114" i="11"/>
  <c r="BF114" i="11"/>
  <c r="T114" i="11"/>
  <c r="R114" i="11"/>
  <c r="P114" i="11"/>
  <c r="BK114" i="11"/>
  <c r="J114" i="11"/>
  <c r="BE114" i="11"/>
  <c r="BI113" i="11"/>
  <c r="BH113" i="11"/>
  <c r="BG113" i="11"/>
  <c r="BF113" i="11"/>
  <c r="T113" i="11"/>
  <c r="R113" i="11"/>
  <c r="P113" i="11"/>
  <c r="BK113" i="11"/>
  <c r="J113" i="11"/>
  <c r="BE113" i="11" s="1"/>
  <c r="BI112" i="11"/>
  <c r="BH112" i="11"/>
  <c r="BG112" i="11"/>
  <c r="BF112" i="11"/>
  <c r="T112" i="11"/>
  <c r="R112" i="11"/>
  <c r="P112" i="11"/>
  <c r="BK112" i="11"/>
  <c r="J112" i="11"/>
  <c r="BE112" i="11"/>
  <c r="BI111" i="11"/>
  <c r="BH111" i="11"/>
  <c r="BG111" i="11"/>
  <c r="BF111" i="11"/>
  <c r="T111" i="11"/>
  <c r="R111" i="11"/>
  <c r="R108" i="11" s="1"/>
  <c r="P111" i="11"/>
  <c r="BK111" i="11"/>
  <c r="J111" i="11"/>
  <c r="BE111" i="11" s="1"/>
  <c r="BI110" i="11"/>
  <c r="BH110" i="11"/>
  <c r="BG110" i="11"/>
  <c r="BF110" i="11"/>
  <c r="T110" i="11"/>
  <c r="R110" i="11"/>
  <c r="P110" i="11"/>
  <c r="BK110" i="11"/>
  <c r="BK108" i="11" s="1"/>
  <c r="J108" i="11" s="1"/>
  <c r="J60" i="11" s="1"/>
  <c r="J110" i="11"/>
  <c r="BE110" i="11"/>
  <c r="BI109" i="11"/>
  <c r="BH109" i="11"/>
  <c r="BG109" i="11"/>
  <c r="BF109" i="11"/>
  <c r="T109" i="11"/>
  <c r="T108" i="11" s="1"/>
  <c r="R109" i="11"/>
  <c r="P109" i="11"/>
  <c r="P108" i="11" s="1"/>
  <c r="BK109" i="11"/>
  <c r="J109" i="11"/>
  <c r="BE109" i="11" s="1"/>
  <c r="BI107" i="11"/>
  <c r="BH107" i="11"/>
  <c r="BG107" i="11"/>
  <c r="BF107" i="11"/>
  <c r="T107" i="11"/>
  <c r="R107" i="11"/>
  <c r="R104" i="11" s="1"/>
  <c r="P107" i="11"/>
  <c r="BK107" i="11"/>
  <c r="J107" i="11"/>
  <c r="BE107" i="11" s="1"/>
  <c r="BI106" i="11"/>
  <c r="BH106" i="11"/>
  <c r="BG106" i="11"/>
  <c r="BF106" i="11"/>
  <c r="T106" i="11"/>
  <c r="R106" i="11"/>
  <c r="P106" i="11"/>
  <c r="BK106" i="11"/>
  <c r="BK104" i="11" s="1"/>
  <c r="J104" i="11" s="1"/>
  <c r="J59" i="11" s="1"/>
  <c r="J106" i="11"/>
  <c r="BE106" i="11"/>
  <c r="BI105" i="11"/>
  <c r="BH105" i="11"/>
  <c r="BG105" i="11"/>
  <c r="BF105" i="11"/>
  <c r="T105" i="11"/>
  <c r="T104" i="11" s="1"/>
  <c r="R105" i="11"/>
  <c r="P105" i="11"/>
  <c r="P104" i="11" s="1"/>
  <c r="BK105" i="11"/>
  <c r="J105" i="11"/>
  <c r="BE105" i="11" s="1"/>
  <c r="BI103" i="11"/>
  <c r="BH103" i="11"/>
  <c r="BG103" i="11"/>
  <c r="BF103" i="11"/>
  <c r="T103" i="11"/>
  <c r="R103" i="11"/>
  <c r="P103" i="11"/>
  <c r="BK103" i="11"/>
  <c r="J103" i="11"/>
  <c r="BE103" i="11" s="1"/>
  <c r="BI102" i="11"/>
  <c r="BH102" i="11"/>
  <c r="BG102" i="11"/>
  <c r="BF102" i="11"/>
  <c r="T102" i="11"/>
  <c r="R102" i="11"/>
  <c r="R101" i="11" s="1"/>
  <c r="P102" i="11"/>
  <c r="P101" i="11" s="1"/>
  <c r="BK102" i="11"/>
  <c r="BK101" i="11"/>
  <c r="J101" i="11" s="1"/>
  <c r="J58" i="11" s="1"/>
  <c r="J102" i="11"/>
  <c r="BE102" i="11"/>
  <c r="BI100" i="11"/>
  <c r="BH100" i="11"/>
  <c r="BG100" i="11"/>
  <c r="BF100" i="11"/>
  <c r="T100" i="11"/>
  <c r="R100" i="11"/>
  <c r="P100" i="11"/>
  <c r="BK100" i="11"/>
  <c r="J100" i="11"/>
  <c r="BE100" i="11"/>
  <c r="BI99" i="11"/>
  <c r="BH99" i="11"/>
  <c r="BG99" i="11"/>
  <c r="BF99" i="11"/>
  <c r="T99" i="11"/>
  <c r="R99" i="11"/>
  <c r="P99" i="11"/>
  <c r="BK99" i="11"/>
  <c r="J99" i="11"/>
  <c r="BE99" i="11" s="1"/>
  <c r="BI98" i="11"/>
  <c r="BH98" i="11"/>
  <c r="BG98" i="11"/>
  <c r="BF98" i="11"/>
  <c r="T98" i="11"/>
  <c r="R98" i="11"/>
  <c r="P98" i="11"/>
  <c r="BK98" i="11"/>
  <c r="J98" i="11"/>
  <c r="BE98" i="11"/>
  <c r="BI97" i="11"/>
  <c r="BH97" i="11"/>
  <c r="BG97" i="11"/>
  <c r="BF97" i="11"/>
  <c r="T97" i="11"/>
  <c r="R97" i="11"/>
  <c r="P97" i="11"/>
  <c r="BK97" i="11"/>
  <c r="J97" i="11"/>
  <c r="BE97" i="11" s="1"/>
  <c r="BI96" i="11"/>
  <c r="BH96" i="11"/>
  <c r="BG96" i="11"/>
  <c r="BF96" i="11"/>
  <c r="T96" i="11"/>
  <c r="R96" i="11"/>
  <c r="P96" i="11"/>
  <c r="BK96" i="11"/>
  <c r="J96" i="11"/>
  <c r="BE96" i="11"/>
  <c r="BI95" i="11"/>
  <c r="BH95" i="11"/>
  <c r="BG95" i="11"/>
  <c r="BF95" i="11"/>
  <c r="T95" i="11"/>
  <c r="R95" i="11"/>
  <c r="P95" i="11"/>
  <c r="BK95" i="11"/>
  <c r="J95" i="11"/>
  <c r="BE95" i="11" s="1"/>
  <c r="BI94" i="11"/>
  <c r="BH94" i="11"/>
  <c r="BG94" i="11"/>
  <c r="BF94" i="11"/>
  <c r="T94" i="11"/>
  <c r="R94" i="11"/>
  <c r="P94" i="11"/>
  <c r="BK94" i="11"/>
  <c r="J94" i="11"/>
  <c r="BE94" i="11"/>
  <c r="BI93" i="11"/>
  <c r="BH93" i="11"/>
  <c r="BG93" i="11"/>
  <c r="BF93" i="11"/>
  <c r="T93" i="11"/>
  <c r="R93" i="11"/>
  <c r="P93" i="11"/>
  <c r="BK93" i="11"/>
  <c r="J93" i="11"/>
  <c r="BE93" i="11" s="1"/>
  <c r="BI92" i="11"/>
  <c r="BH92" i="11"/>
  <c r="BG92" i="11"/>
  <c r="BF92" i="11"/>
  <c r="T92" i="11"/>
  <c r="R92" i="11"/>
  <c r="P92" i="11"/>
  <c r="BK92" i="11"/>
  <c r="J92" i="11"/>
  <c r="BE92" i="11"/>
  <c r="BI91" i="11"/>
  <c r="BH91" i="11"/>
  <c r="BG91" i="11"/>
  <c r="BF91" i="11"/>
  <c r="T91" i="11"/>
  <c r="R91" i="11"/>
  <c r="P91" i="11"/>
  <c r="BK91" i="11"/>
  <c r="J91" i="11"/>
  <c r="BE91" i="11" s="1"/>
  <c r="BI90" i="11"/>
  <c r="BH90" i="11"/>
  <c r="BG90" i="11"/>
  <c r="BF90" i="11"/>
  <c r="T90" i="11"/>
  <c r="R90" i="11"/>
  <c r="P90" i="11"/>
  <c r="BK90" i="11"/>
  <c r="J90" i="11"/>
  <c r="BE90" i="11"/>
  <c r="BI89" i="11"/>
  <c r="BH89" i="11"/>
  <c r="BG89" i="11"/>
  <c r="BF89" i="11"/>
  <c r="T89" i="11"/>
  <c r="R89" i="11"/>
  <c r="P89" i="11"/>
  <c r="BK89" i="11"/>
  <c r="J89" i="11"/>
  <c r="BE89" i="11" s="1"/>
  <c r="BI88" i="11"/>
  <c r="BH88" i="11"/>
  <c r="BG88" i="11"/>
  <c r="BF88" i="11"/>
  <c r="T88" i="11"/>
  <c r="R88" i="11"/>
  <c r="P88" i="11"/>
  <c r="BK88" i="11"/>
  <c r="J88" i="11"/>
  <c r="BE88" i="11"/>
  <c r="BI87" i="11"/>
  <c r="BH87" i="11"/>
  <c r="BG87" i="11"/>
  <c r="BF87" i="11"/>
  <c r="T87" i="11"/>
  <c r="R87" i="11"/>
  <c r="P87" i="11"/>
  <c r="BK87" i="11"/>
  <c r="J87" i="11"/>
  <c r="BE87" i="11" s="1"/>
  <c r="BI86" i="11"/>
  <c r="BH86" i="11"/>
  <c r="BG86" i="11"/>
  <c r="BF86" i="11"/>
  <c r="T86" i="11"/>
  <c r="R86" i="11"/>
  <c r="P86" i="11"/>
  <c r="BK86" i="11"/>
  <c r="J86" i="11"/>
  <c r="BE86" i="11"/>
  <c r="BI85" i="11"/>
  <c r="BH85" i="11"/>
  <c r="F33" i="11" s="1"/>
  <c r="BC61" i="1" s="1"/>
  <c r="BG85" i="11"/>
  <c r="BF85" i="11"/>
  <c r="T85" i="11"/>
  <c r="T82" i="11" s="1"/>
  <c r="R85" i="11"/>
  <c r="P85" i="11"/>
  <c r="BK85" i="11"/>
  <c r="J85" i="11"/>
  <c r="BE85" i="11" s="1"/>
  <c r="BI84" i="11"/>
  <c r="BH84" i="11"/>
  <c r="BG84" i="11"/>
  <c r="F32" i="11" s="1"/>
  <c r="BF84" i="11"/>
  <c r="T84" i="11"/>
  <c r="R84" i="11"/>
  <c r="P84" i="11"/>
  <c r="BK84" i="11"/>
  <c r="J84" i="11"/>
  <c r="BE84" i="11"/>
  <c r="BI83" i="11"/>
  <c r="F34" i="11" s="1"/>
  <c r="BD61" i="1" s="1"/>
  <c r="BH83" i="11"/>
  <c r="BG83" i="11"/>
  <c r="BB61" i="1"/>
  <c r="BF83" i="11"/>
  <c r="F31" i="11"/>
  <c r="BA61" i="1" s="1"/>
  <c r="T83" i="11"/>
  <c r="R83" i="11"/>
  <c r="R82" i="11" s="1"/>
  <c r="P83" i="11"/>
  <c r="P82" i="11"/>
  <c r="BK83" i="11"/>
  <c r="BK82" i="11"/>
  <c r="J83" i="11"/>
  <c r="BE83" i="11"/>
  <c r="J77" i="11"/>
  <c r="F77" i="11"/>
  <c r="F75" i="11"/>
  <c r="E73" i="11"/>
  <c r="J51" i="11"/>
  <c r="F51" i="11"/>
  <c r="F49" i="11"/>
  <c r="E47" i="11"/>
  <c r="J18" i="11"/>
  <c r="E18" i="11"/>
  <c r="J17" i="11"/>
  <c r="J12" i="11"/>
  <c r="E7" i="11"/>
  <c r="E45" i="11" s="1"/>
  <c r="E71" i="11"/>
  <c r="AY60" i="1"/>
  <c r="AX60" i="1"/>
  <c r="BI144" i="10"/>
  <c r="BH144" i="10"/>
  <c r="BG144" i="10"/>
  <c r="BF144" i="10"/>
  <c r="T144" i="10"/>
  <c r="R144" i="10"/>
  <c r="P144" i="10"/>
  <c r="BK144" i="10"/>
  <c r="J144" i="10"/>
  <c r="BE144" i="10" s="1"/>
  <c r="BI143" i="10"/>
  <c r="BH143" i="10"/>
  <c r="BG143" i="10"/>
  <c r="BF143" i="10"/>
  <c r="T143" i="10"/>
  <c r="T142" i="10"/>
  <c r="R143" i="10"/>
  <c r="R142" i="10" s="1"/>
  <c r="P143" i="10"/>
  <c r="P142" i="10"/>
  <c r="BK143" i="10"/>
  <c r="J143" i="10"/>
  <c r="BE143" i="10" s="1"/>
  <c r="BI141" i="10"/>
  <c r="BH141" i="10"/>
  <c r="BG141" i="10"/>
  <c r="BF141" i="10"/>
  <c r="T141" i="10"/>
  <c r="R141" i="10"/>
  <c r="P141" i="10"/>
  <c r="BK141" i="10"/>
  <c r="J141" i="10"/>
  <c r="BE141" i="10"/>
  <c r="BI140" i="10"/>
  <c r="BH140" i="10"/>
  <c r="BG140" i="10"/>
  <c r="BF140" i="10"/>
  <c r="T140" i="10"/>
  <c r="R140" i="10"/>
  <c r="P140" i="10"/>
  <c r="BK140" i="10"/>
  <c r="J140" i="10"/>
  <c r="BE140" i="10" s="1"/>
  <c r="BI139" i="10"/>
  <c r="BH139" i="10"/>
  <c r="BG139" i="10"/>
  <c r="BF139" i="10"/>
  <c r="T139" i="10"/>
  <c r="R139" i="10"/>
  <c r="P139" i="10"/>
  <c r="BK139" i="10"/>
  <c r="J139" i="10"/>
  <c r="BE139" i="10"/>
  <c r="BI138" i="10"/>
  <c r="BH138" i="10"/>
  <c r="BG138" i="10"/>
  <c r="BF138" i="10"/>
  <c r="T138" i="10"/>
  <c r="R138" i="10"/>
  <c r="P138" i="10"/>
  <c r="BK138" i="10"/>
  <c r="BK135" i="10" s="1"/>
  <c r="J135" i="10" s="1"/>
  <c r="J62" i="10" s="1"/>
  <c r="J138" i="10"/>
  <c r="BE138" i="10" s="1"/>
  <c r="BI137" i="10"/>
  <c r="BH137" i="10"/>
  <c r="BG137" i="10"/>
  <c r="BF137" i="10"/>
  <c r="T137" i="10"/>
  <c r="R137" i="10"/>
  <c r="P137" i="10"/>
  <c r="BK137" i="10"/>
  <c r="J137" i="10"/>
  <c r="BE137" i="10"/>
  <c r="BI136" i="10"/>
  <c r="BH136" i="10"/>
  <c r="BG136" i="10"/>
  <c r="BF136" i="10"/>
  <c r="T136" i="10"/>
  <c r="R136" i="10"/>
  <c r="R135" i="10"/>
  <c r="P136" i="10"/>
  <c r="BK136" i="10"/>
  <c r="J136" i="10"/>
  <c r="BE136" i="10" s="1"/>
  <c r="BI134" i="10"/>
  <c r="BH134" i="10"/>
  <c r="BG134" i="10"/>
  <c r="BF134" i="10"/>
  <c r="T134" i="10"/>
  <c r="T133" i="10" s="1"/>
  <c r="R134" i="10"/>
  <c r="R133" i="10"/>
  <c r="P134" i="10"/>
  <c r="P133" i="10" s="1"/>
  <c r="BK134" i="10"/>
  <c r="BK133" i="10"/>
  <c r="J133" i="10" s="1"/>
  <c r="J61" i="10" s="1"/>
  <c r="J134" i="10"/>
  <c r="BE134" i="10"/>
  <c r="BI132" i="10"/>
  <c r="BH132" i="10"/>
  <c r="BG132" i="10"/>
  <c r="BF132" i="10"/>
  <c r="T132" i="10"/>
  <c r="R132" i="10"/>
  <c r="P132" i="10"/>
  <c r="BK132" i="10"/>
  <c r="J132" i="10"/>
  <c r="BE132" i="10" s="1"/>
  <c r="BI131" i="10"/>
  <c r="BH131" i="10"/>
  <c r="BG131" i="10"/>
  <c r="BF131" i="10"/>
  <c r="T131" i="10"/>
  <c r="R131" i="10"/>
  <c r="P131" i="10"/>
  <c r="BK131" i="10"/>
  <c r="J131" i="10"/>
  <c r="BE131" i="10"/>
  <c r="BI130" i="10"/>
  <c r="BH130" i="10"/>
  <c r="BG130" i="10"/>
  <c r="BF130" i="10"/>
  <c r="T130" i="10"/>
  <c r="R130" i="10"/>
  <c r="P130" i="10"/>
  <c r="BK130" i="10"/>
  <c r="J130" i="10"/>
  <c r="BE130" i="10" s="1"/>
  <c r="BI129" i="10"/>
  <c r="BH129" i="10"/>
  <c r="BG129" i="10"/>
  <c r="BF129" i="10"/>
  <c r="T129" i="10"/>
  <c r="R129" i="10"/>
  <c r="P129" i="10"/>
  <c r="BK129" i="10"/>
  <c r="J129" i="10"/>
  <c r="BE129" i="10"/>
  <c r="BI128" i="10"/>
  <c r="BH128" i="10"/>
  <c r="BG128" i="10"/>
  <c r="BF128" i="10"/>
  <c r="T128" i="10"/>
  <c r="R128" i="10"/>
  <c r="P128" i="10"/>
  <c r="BK128" i="10"/>
  <c r="J128" i="10"/>
  <c r="BE128" i="10" s="1"/>
  <c r="BI127" i="10"/>
  <c r="BH127" i="10"/>
  <c r="BG127" i="10"/>
  <c r="BF127" i="10"/>
  <c r="T127" i="10"/>
  <c r="R127" i="10"/>
  <c r="P127" i="10"/>
  <c r="BK127" i="10"/>
  <c r="J127" i="10"/>
  <c r="BE127" i="10"/>
  <c r="BI126" i="10"/>
  <c r="BH126" i="10"/>
  <c r="BG126" i="10"/>
  <c r="BF126" i="10"/>
  <c r="T126" i="10"/>
  <c r="R126" i="10"/>
  <c r="P126" i="10"/>
  <c r="BK126" i="10"/>
  <c r="J126" i="10"/>
  <c r="BE126" i="10" s="1"/>
  <c r="BI125" i="10"/>
  <c r="BH125" i="10"/>
  <c r="BG125" i="10"/>
  <c r="BF125" i="10"/>
  <c r="T125" i="10"/>
  <c r="R125" i="10"/>
  <c r="P125" i="10"/>
  <c r="BK125" i="10"/>
  <c r="J125" i="10"/>
  <c r="BE125" i="10"/>
  <c r="BI124" i="10"/>
  <c r="BH124" i="10"/>
  <c r="BG124" i="10"/>
  <c r="BF124" i="10"/>
  <c r="T124" i="10"/>
  <c r="R124" i="10"/>
  <c r="P124" i="10"/>
  <c r="BK124" i="10"/>
  <c r="J124" i="10"/>
  <c r="BE124" i="10" s="1"/>
  <c r="BI123" i="10"/>
  <c r="BH123" i="10"/>
  <c r="BG123" i="10"/>
  <c r="BF123" i="10"/>
  <c r="T123" i="10"/>
  <c r="R123" i="10"/>
  <c r="P123" i="10"/>
  <c r="BK123" i="10"/>
  <c r="J123" i="10"/>
  <c r="BE123" i="10"/>
  <c r="BI122" i="10"/>
  <c r="BH122" i="10"/>
  <c r="BG122" i="10"/>
  <c r="BF122" i="10"/>
  <c r="T122" i="10"/>
  <c r="R122" i="10"/>
  <c r="P122" i="10"/>
  <c r="BK122" i="10"/>
  <c r="J122" i="10"/>
  <c r="BE122" i="10" s="1"/>
  <c r="BI121" i="10"/>
  <c r="BH121" i="10"/>
  <c r="BG121" i="10"/>
  <c r="BF121" i="10"/>
  <c r="T121" i="10"/>
  <c r="R121" i="10"/>
  <c r="P121" i="10"/>
  <c r="BK121" i="10"/>
  <c r="J121" i="10"/>
  <c r="BE121" i="10"/>
  <c r="BI120" i="10"/>
  <c r="BH120" i="10"/>
  <c r="BG120" i="10"/>
  <c r="BF120" i="10"/>
  <c r="T120" i="10"/>
  <c r="R120" i="10"/>
  <c r="P120" i="10"/>
  <c r="BK120" i="10"/>
  <c r="J120" i="10"/>
  <c r="BE120" i="10" s="1"/>
  <c r="BI119" i="10"/>
  <c r="BH119" i="10"/>
  <c r="BG119" i="10"/>
  <c r="BF119" i="10"/>
  <c r="T119" i="10"/>
  <c r="R119" i="10"/>
  <c r="P119" i="10"/>
  <c r="BK119" i="10"/>
  <c r="J119" i="10"/>
  <c r="BE119" i="10"/>
  <c r="BI118" i="10"/>
  <c r="BH118" i="10"/>
  <c r="BG118" i="10"/>
  <c r="BF118" i="10"/>
  <c r="T118" i="10"/>
  <c r="R118" i="10"/>
  <c r="P118" i="10"/>
  <c r="BK118" i="10"/>
  <c r="J118" i="10"/>
  <c r="BE118" i="10" s="1"/>
  <c r="BI117" i="10"/>
  <c r="BH117" i="10"/>
  <c r="BG117" i="10"/>
  <c r="BF117" i="10"/>
  <c r="T117" i="10"/>
  <c r="R117" i="10"/>
  <c r="R113" i="10" s="1"/>
  <c r="P117" i="10"/>
  <c r="BK117" i="10"/>
  <c r="J117" i="10"/>
  <c r="BE117" i="10"/>
  <c r="BI116" i="10"/>
  <c r="BH116" i="10"/>
  <c r="BG116" i="10"/>
  <c r="BF116" i="10"/>
  <c r="T116" i="10"/>
  <c r="R116" i="10"/>
  <c r="P116" i="10"/>
  <c r="BK116" i="10"/>
  <c r="BK113" i="10" s="1"/>
  <c r="J113" i="10" s="1"/>
  <c r="J60" i="10" s="1"/>
  <c r="J116" i="10"/>
  <c r="BE116" i="10" s="1"/>
  <c r="BI115" i="10"/>
  <c r="BH115" i="10"/>
  <c r="BG115" i="10"/>
  <c r="BF115" i="10"/>
  <c r="T115" i="10"/>
  <c r="R115" i="10"/>
  <c r="P115" i="10"/>
  <c r="BK115" i="10"/>
  <c r="J115" i="10"/>
  <c r="BE115" i="10"/>
  <c r="BI114" i="10"/>
  <c r="BH114" i="10"/>
  <c r="BG114" i="10"/>
  <c r="BF114" i="10"/>
  <c r="T114" i="10"/>
  <c r="T113" i="10" s="1"/>
  <c r="R114" i="10"/>
  <c r="P114" i="10"/>
  <c r="BK114" i="10"/>
  <c r="J114" i="10"/>
  <c r="BE114" i="10" s="1"/>
  <c r="BI112" i="10"/>
  <c r="BH112" i="10"/>
  <c r="BG112" i="10"/>
  <c r="BF112" i="10"/>
  <c r="T112" i="10"/>
  <c r="R112" i="10"/>
  <c r="P112" i="10"/>
  <c r="BK112" i="10"/>
  <c r="BK109" i="10" s="1"/>
  <c r="J109" i="10" s="1"/>
  <c r="J59" i="10" s="1"/>
  <c r="J112" i="10"/>
  <c r="BE112" i="10" s="1"/>
  <c r="BI111" i="10"/>
  <c r="BH111" i="10"/>
  <c r="BG111" i="10"/>
  <c r="BF111" i="10"/>
  <c r="T111" i="10"/>
  <c r="R111" i="10"/>
  <c r="R109" i="10" s="1"/>
  <c r="P111" i="10"/>
  <c r="BK111" i="10"/>
  <c r="J111" i="10"/>
  <c r="BE111" i="10"/>
  <c r="BI110" i="10"/>
  <c r="BH110" i="10"/>
  <c r="BG110" i="10"/>
  <c r="BF110" i="10"/>
  <c r="T110" i="10"/>
  <c r="T109" i="10" s="1"/>
  <c r="R110" i="10"/>
  <c r="P110" i="10"/>
  <c r="BK110" i="10"/>
  <c r="J110" i="10"/>
  <c r="BE110" i="10"/>
  <c r="BI108" i="10"/>
  <c r="BH108" i="10"/>
  <c r="BG108" i="10"/>
  <c r="BF108" i="10"/>
  <c r="T108" i="10"/>
  <c r="R108" i="10"/>
  <c r="P108" i="10"/>
  <c r="BK108" i="10"/>
  <c r="J108" i="10"/>
  <c r="BE108" i="10" s="1"/>
  <c r="BI107" i="10"/>
  <c r="BH107" i="10"/>
  <c r="BG107" i="10"/>
  <c r="BF107" i="10"/>
  <c r="T107" i="10"/>
  <c r="R107" i="10"/>
  <c r="R105" i="10" s="1"/>
  <c r="P107" i="10"/>
  <c r="BK107" i="10"/>
  <c r="J107" i="10"/>
  <c r="BE107" i="10"/>
  <c r="BI106" i="10"/>
  <c r="BH106" i="10"/>
  <c r="BG106" i="10"/>
  <c r="BF106" i="10"/>
  <c r="T106" i="10"/>
  <c r="R106" i="10"/>
  <c r="P106" i="10"/>
  <c r="P105" i="10" s="1"/>
  <c r="BK106" i="10"/>
  <c r="BK105" i="10"/>
  <c r="J105" i="10"/>
  <c r="J106" i="10"/>
  <c r="BE106" i="10"/>
  <c r="J58" i="10"/>
  <c r="BI104" i="10"/>
  <c r="BH104" i="10"/>
  <c r="BG104" i="10"/>
  <c r="BF104" i="10"/>
  <c r="T104" i="10"/>
  <c r="R104" i="10"/>
  <c r="P104" i="10"/>
  <c r="BK104" i="10"/>
  <c r="J104" i="10"/>
  <c r="BE104" i="10" s="1"/>
  <c r="BI103" i="10"/>
  <c r="BH103" i="10"/>
  <c r="BG103" i="10"/>
  <c r="BF103" i="10"/>
  <c r="T103" i="10"/>
  <c r="R103" i="10"/>
  <c r="P103" i="10"/>
  <c r="BK103" i="10"/>
  <c r="J103" i="10"/>
  <c r="BE103" i="10"/>
  <c r="BI102" i="10"/>
  <c r="BH102" i="10"/>
  <c r="BG102" i="10"/>
  <c r="BF102" i="10"/>
  <c r="T102" i="10"/>
  <c r="R102" i="10"/>
  <c r="P102" i="10"/>
  <c r="BK102" i="10"/>
  <c r="J102" i="10"/>
  <c r="BE102" i="10" s="1"/>
  <c r="BI101" i="10"/>
  <c r="BH101" i="10"/>
  <c r="BG101" i="10"/>
  <c r="BF101" i="10"/>
  <c r="T101" i="10"/>
  <c r="R101" i="10"/>
  <c r="P101" i="10"/>
  <c r="BK101" i="10"/>
  <c r="J101" i="10"/>
  <c r="BE101" i="10"/>
  <c r="BI100" i="10"/>
  <c r="BH100" i="10"/>
  <c r="BG100" i="10"/>
  <c r="BF100" i="10"/>
  <c r="T100" i="10"/>
  <c r="R100" i="10"/>
  <c r="P100" i="10"/>
  <c r="BK100" i="10"/>
  <c r="J100" i="10"/>
  <c r="BE100" i="10" s="1"/>
  <c r="BI99" i="10"/>
  <c r="BH99" i="10"/>
  <c r="BG99" i="10"/>
  <c r="BF99" i="10"/>
  <c r="T99" i="10"/>
  <c r="R99" i="10"/>
  <c r="P99" i="10"/>
  <c r="BK99" i="10"/>
  <c r="J99" i="10"/>
  <c r="BE99" i="10"/>
  <c r="BI98" i="10"/>
  <c r="BH98" i="10"/>
  <c r="BG98" i="10"/>
  <c r="BF98" i="10"/>
  <c r="T98" i="10"/>
  <c r="R98" i="10"/>
  <c r="P98" i="10"/>
  <c r="BK98" i="10"/>
  <c r="J98" i="10"/>
  <c r="BE98" i="10" s="1"/>
  <c r="BI97" i="10"/>
  <c r="BH97" i="10"/>
  <c r="BG97" i="10"/>
  <c r="BF97" i="10"/>
  <c r="T97" i="10"/>
  <c r="R97" i="10"/>
  <c r="P97" i="10"/>
  <c r="BK97" i="10"/>
  <c r="J97" i="10"/>
  <c r="BE97" i="10"/>
  <c r="BI96" i="10"/>
  <c r="BH96" i="10"/>
  <c r="BG96" i="10"/>
  <c r="BF96" i="10"/>
  <c r="T96" i="10"/>
  <c r="R96" i="10"/>
  <c r="P96" i="10"/>
  <c r="BK96" i="10"/>
  <c r="J96" i="10"/>
  <c r="BE96" i="10" s="1"/>
  <c r="BI95" i="10"/>
  <c r="BH95" i="10"/>
  <c r="BG95" i="10"/>
  <c r="BF95" i="10"/>
  <c r="T95" i="10"/>
  <c r="R95" i="10"/>
  <c r="P95" i="10"/>
  <c r="BK95" i="10"/>
  <c r="J95" i="10"/>
  <c r="BE95" i="10"/>
  <c r="BI94" i="10"/>
  <c r="BH94" i="10"/>
  <c r="BG94" i="10"/>
  <c r="BF94" i="10"/>
  <c r="T94" i="10"/>
  <c r="R94" i="10"/>
  <c r="P94" i="10"/>
  <c r="BK94" i="10"/>
  <c r="J94" i="10"/>
  <c r="BE94" i="10" s="1"/>
  <c r="BI93" i="10"/>
  <c r="BH93" i="10"/>
  <c r="BG93" i="10"/>
  <c r="BF93" i="10"/>
  <c r="T93" i="10"/>
  <c r="R93" i="10"/>
  <c r="R84" i="10" s="1"/>
  <c r="R83" i="10" s="1"/>
  <c r="P93" i="10"/>
  <c r="BK93" i="10"/>
  <c r="J93" i="10"/>
  <c r="BE93" i="10"/>
  <c r="BI92" i="10"/>
  <c r="BH92" i="10"/>
  <c r="BG92" i="10"/>
  <c r="BF92" i="10"/>
  <c r="J31" i="10" s="1"/>
  <c r="AW60" i="1" s="1"/>
  <c r="T92" i="10"/>
  <c r="R92" i="10"/>
  <c r="P92" i="10"/>
  <c r="BK92" i="10"/>
  <c r="BK84" i="10" s="1"/>
  <c r="J92" i="10"/>
  <c r="BE92" i="10" s="1"/>
  <c r="BI91" i="10"/>
  <c r="BH91" i="10"/>
  <c r="BG91" i="10"/>
  <c r="BF91" i="10"/>
  <c r="T91" i="10"/>
  <c r="R91" i="10"/>
  <c r="P91" i="10"/>
  <c r="BK91" i="10"/>
  <c r="J91" i="10"/>
  <c r="BE91" i="10"/>
  <c r="BI90" i="10"/>
  <c r="BH90" i="10"/>
  <c r="BG90" i="10"/>
  <c r="BF90" i="10"/>
  <c r="T90" i="10"/>
  <c r="R90" i="10"/>
  <c r="P90" i="10"/>
  <c r="BK90" i="10"/>
  <c r="J90" i="10"/>
  <c r="BE90" i="10" s="1"/>
  <c r="BI89" i="10"/>
  <c r="BH89" i="10"/>
  <c r="BG89" i="10"/>
  <c r="BF89" i="10"/>
  <c r="T89" i="10"/>
  <c r="R89" i="10"/>
  <c r="P89" i="10"/>
  <c r="BK89" i="10"/>
  <c r="J89" i="10"/>
  <c r="BE89" i="10"/>
  <c r="BI88" i="10"/>
  <c r="BH88" i="10"/>
  <c r="BG88" i="10"/>
  <c r="BF88" i="10"/>
  <c r="T88" i="10"/>
  <c r="R88" i="10"/>
  <c r="P88" i="10"/>
  <c r="BK88" i="10"/>
  <c r="J88" i="10"/>
  <c r="BE88" i="10" s="1"/>
  <c r="BI87" i="10"/>
  <c r="BH87" i="10"/>
  <c r="BG87" i="10"/>
  <c r="BF87" i="10"/>
  <c r="T87" i="10"/>
  <c r="R87" i="10"/>
  <c r="P87" i="10"/>
  <c r="BK87" i="10"/>
  <c r="J87" i="10"/>
  <c r="BE87" i="10"/>
  <c r="BI86" i="10"/>
  <c r="BH86" i="10"/>
  <c r="BG86" i="10"/>
  <c r="BF86" i="10"/>
  <c r="T86" i="10"/>
  <c r="R86" i="10"/>
  <c r="P86" i="10"/>
  <c r="BK86" i="10"/>
  <c r="J86" i="10"/>
  <c r="BE86" i="10" s="1"/>
  <c r="BI85" i="10"/>
  <c r="F34" i="10"/>
  <c r="BD60" i="1" s="1"/>
  <c r="BH85" i="10"/>
  <c r="BG85" i="10"/>
  <c r="F32" i="10" s="1"/>
  <c r="BB60" i="1" s="1"/>
  <c r="BF85" i="10"/>
  <c r="T85" i="10"/>
  <c r="T84" i="10" s="1"/>
  <c r="R85" i="10"/>
  <c r="P85" i="10"/>
  <c r="P84" i="10"/>
  <c r="BK85" i="10"/>
  <c r="J85" i="10"/>
  <c r="BE85" i="10"/>
  <c r="J30" i="10" s="1"/>
  <c r="AV60" i="1" s="1"/>
  <c r="J79" i="10"/>
  <c r="F79" i="10"/>
  <c r="F77" i="10"/>
  <c r="E75" i="10"/>
  <c r="J51" i="10"/>
  <c r="F51" i="10"/>
  <c r="F49" i="10"/>
  <c r="E47" i="10"/>
  <c r="J18" i="10"/>
  <c r="E18" i="10"/>
  <c r="F52" i="10" s="1"/>
  <c r="F80" i="10"/>
  <c r="J17" i="10"/>
  <c r="J12" i="10"/>
  <c r="J49" i="10" s="1"/>
  <c r="E7" i="10"/>
  <c r="E73" i="10"/>
  <c r="E45" i="10"/>
  <c r="AY59" i="1"/>
  <c r="AX59" i="1"/>
  <c r="BI231" i="9"/>
  <c r="BH231" i="9"/>
  <c r="BG231" i="9"/>
  <c r="BF231" i="9"/>
  <c r="T231" i="9"/>
  <c r="R231" i="9"/>
  <c r="P231" i="9"/>
  <c r="BK231" i="9"/>
  <c r="J231" i="9"/>
  <c r="BE231" i="9"/>
  <c r="BI230" i="9"/>
  <c r="BH230" i="9"/>
  <c r="BG230" i="9"/>
  <c r="BF230" i="9"/>
  <c r="T230" i="9"/>
  <c r="R230" i="9"/>
  <c r="P230" i="9"/>
  <c r="BK230" i="9"/>
  <c r="J230" i="9"/>
  <c r="BE230" i="9" s="1"/>
  <c r="BI229" i="9"/>
  <c r="BH229" i="9"/>
  <c r="BG229" i="9"/>
  <c r="BF229" i="9"/>
  <c r="T229" i="9"/>
  <c r="R229" i="9"/>
  <c r="P229" i="9"/>
  <c r="BK229" i="9"/>
  <c r="J229" i="9"/>
  <c r="BE229" i="9"/>
  <c r="BI228" i="9"/>
  <c r="BH228" i="9"/>
  <c r="BG228" i="9"/>
  <c r="BF228" i="9"/>
  <c r="T228" i="9"/>
  <c r="R228" i="9"/>
  <c r="P228" i="9"/>
  <c r="BK228" i="9"/>
  <c r="J228" i="9"/>
  <c r="BE228" i="9" s="1"/>
  <c r="BI227" i="9"/>
  <c r="BH227" i="9"/>
  <c r="BG227" i="9"/>
  <c r="BF227" i="9"/>
  <c r="T227" i="9"/>
  <c r="R227" i="9"/>
  <c r="P227" i="9"/>
  <c r="BK227" i="9"/>
  <c r="J227" i="9"/>
  <c r="BE227" i="9"/>
  <c r="BI226" i="9"/>
  <c r="BH226" i="9"/>
  <c r="BG226" i="9"/>
  <c r="BF226" i="9"/>
  <c r="T226" i="9"/>
  <c r="R226" i="9"/>
  <c r="P226" i="9"/>
  <c r="BK226" i="9"/>
  <c r="J226" i="9"/>
  <c r="BE226" i="9" s="1"/>
  <c r="BI225" i="9"/>
  <c r="BH225" i="9"/>
  <c r="BG225" i="9"/>
  <c r="BF225" i="9"/>
  <c r="T225" i="9"/>
  <c r="R225" i="9"/>
  <c r="P225" i="9"/>
  <c r="BK225" i="9"/>
  <c r="J225" i="9"/>
  <c r="BE225" i="9" s="1"/>
  <c r="BI224" i="9"/>
  <c r="BH224" i="9"/>
  <c r="BG224" i="9"/>
  <c r="BF224" i="9"/>
  <c r="T224" i="9"/>
  <c r="R224" i="9"/>
  <c r="P224" i="9"/>
  <c r="BK224" i="9"/>
  <c r="J224" i="9"/>
  <c r="BE224" i="9" s="1"/>
  <c r="BI223" i="9"/>
  <c r="BH223" i="9"/>
  <c r="BG223" i="9"/>
  <c r="BF223" i="9"/>
  <c r="T223" i="9"/>
  <c r="R223" i="9"/>
  <c r="P223" i="9"/>
  <c r="BK223" i="9"/>
  <c r="J223" i="9"/>
  <c r="BE223" i="9"/>
  <c r="BI222" i="9"/>
  <c r="BH222" i="9"/>
  <c r="BG222" i="9"/>
  <c r="BF222" i="9"/>
  <c r="T222" i="9"/>
  <c r="R222" i="9"/>
  <c r="P222" i="9"/>
  <c r="BK222" i="9"/>
  <c r="J222" i="9"/>
  <c r="BE222" i="9" s="1"/>
  <c r="BI221" i="9"/>
  <c r="BH221" i="9"/>
  <c r="BG221" i="9"/>
  <c r="BF221" i="9"/>
  <c r="T221" i="9"/>
  <c r="R221" i="9"/>
  <c r="P221" i="9"/>
  <c r="BK221" i="9"/>
  <c r="J221" i="9"/>
  <c r="BE221" i="9"/>
  <c r="BI220" i="9"/>
  <c r="BH220" i="9"/>
  <c r="BG220" i="9"/>
  <c r="BF220" i="9"/>
  <c r="T220" i="9"/>
  <c r="R220" i="9"/>
  <c r="P220" i="9"/>
  <c r="BK220" i="9"/>
  <c r="J220" i="9"/>
  <c r="BE220" i="9" s="1"/>
  <c r="BI219" i="9"/>
  <c r="BH219" i="9"/>
  <c r="BG219" i="9"/>
  <c r="BF219" i="9"/>
  <c r="T219" i="9"/>
  <c r="R219" i="9"/>
  <c r="P219" i="9"/>
  <c r="BK219" i="9"/>
  <c r="J219" i="9"/>
  <c r="BE219" i="9"/>
  <c r="BI218" i="9"/>
  <c r="BH218" i="9"/>
  <c r="BG218" i="9"/>
  <c r="BF218" i="9"/>
  <c r="T218" i="9"/>
  <c r="R218" i="9"/>
  <c r="P218" i="9"/>
  <c r="BK218" i="9"/>
  <c r="J218" i="9"/>
  <c r="BE218" i="9" s="1"/>
  <c r="BI217" i="9"/>
  <c r="BH217" i="9"/>
  <c r="BG217" i="9"/>
  <c r="BF217" i="9"/>
  <c r="T217" i="9"/>
  <c r="T212" i="9" s="1"/>
  <c r="R217" i="9"/>
  <c r="P217" i="9"/>
  <c r="BK217" i="9"/>
  <c r="J217" i="9"/>
  <c r="BE217" i="9" s="1"/>
  <c r="BI216" i="9"/>
  <c r="BH216" i="9"/>
  <c r="BG216" i="9"/>
  <c r="BF216" i="9"/>
  <c r="T216" i="9"/>
  <c r="R216" i="9"/>
  <c r="P216" i="9"/>
  <c r="P212" i="9" s="1"/>
  <c r="BK216" i="9"/>
  <c r="J216" i="9"/>
  <c r="BE216" i="9" s="1"/>
  <c r="BI215" i="9"/>
  <c r="BH215" i="9"/>
  <c r="BG215" i="9"/>
  <c r="BF215" i="9"/>
  <c r="T215" i="9"/>
  <c r="R215" i="9"/>
  <c r="P215" i="9"/>
  <c r="BK215" i="9"/>
  <c r="J215" i="9"/>
  <c r="BE215" i="9"/>
  <c r="BI214" i="9"/>
  <c r="BH214" i="9"/>
  <c r="BG214" i="9"/>
  <c r="BF214" i="9"/>
  <c r="T214" i="9"/>
  <c r="R214" i="9"/>
  <c r="P214" i="9"/>
  <c r="BK214" i="9"/>
  <c r="J214" i="9"/>
  <c r="BE214" i="9" s="1"/>
  <c r="BI213" i="9"/>
  <c r="BH213" i="9"/>
  <c r="BG213" i="9"/>
  <c r="BF213" i="9"/>
  <c r="T213" i="9"/>
  <c r="R213" i="9"/>
  <c r="R212" i="9" s="1"/>
  <c r="P213" i="9"/>
  <c r="BK213" i="9"/>
  <c r="J213" i="9"/>
  <c r="BE213" i="9" s="1"/>
  <c r="BI211" i="9"/>
  <c r="BH211" i="9"/>
  <c r="BG211" i="9"/>
  <c r="BF211" i="9"/>
  <c r="T211" i="9"/>
  <c r="R211" i="9"/>
  <c r="P211" i="9"/>
  <c r="BK211" i="9"/>
  <c r="J211" i="9"/>
  <c r="BE211" i="9"/>
  <c r="BI210" i="9"/>
  <c r="BH210" i="9"/>
  <c r="BG210" i="9"/>
  <c r="BF210" i="9"/>
  <c r="T210" i="9"/>
  <c r="R210" i="9"/>
  <c r="P210" i="9"/>
  <c r="BK210" i="9"/>
  <c r="J210" i="9"/>
  <c r="BE210" i="9" s="1"/>
  <c r="BI209" i="9"/>
  <c r="BH209" i="9"/>
  <c r="BG209" i="9"/>
  <c r="BF209" i="9"/>
  <c r="T209" i="9"/>
  <c r="R209" i="9"/>
  <c r="P209" i="9"/>
  <c r="BK209" i="9"/>
  <c r="J209" i="9"/>
  <c r="BE209" i="9"/>
  <c r="BI208" i="9"/>
  <c r="BH208" i="9"/>
  <c r="BG208" i="9"/>
  <c r="BF208" i="9"/>
  <c r="T208" i="9"/>
  <c r="R208" i="9"/>
  <c r="P208" i="9"/>
  <c r="BK208" i="9"/>
  <c r="J208" i="9"/>
  <c r="BE208" i="9" s="1"/>
  <c r="BI207" i="9"/>
  <c r="BH207" i="9"/>
  <c r="BG207" i="9"/>
  <c r="BF207" i="9"/>
  <c r="T207" i="9"/>
  <c r="R207" i="9"/>
  <c r="P207" i="9"/>
  <c r="BK207" i="9"/>
  <c r="J207" i="9"/>
  <c r="BE207" i="9" s="1"/>
  <c r="BI206" i="9"/>
  <c r="BH206" i="9"/>
  <c r="BG206" i="9"/>
  <c r="BF206" i="9"/>
  <c r="T206" i="9"/>
  <c r="R206" i="9"/>
  <c r="P206" i="9"/>
  <c r="BK206" i="9"/>
  <c r="J206" i="9"/>
  <c r="BE206" i="9" s="1"/>
  <c r="BI205" i="9"/>
  <c r="BH205" i="9"/>
  <c r="BG205" i="9"/>
  <c r="BF205" i="9"/>
  <c r="T205" i="9"/>
  <c r="R205" i="9"/>
  <c r="P205" i="9"/>
  <c r="BK205" i="9"/>
  <c r="J205" i="9"/>
  <c r="BE205" i="9"/>
  <c r="BI204" i="9"/>
  <c r="BH204" i="9"/>
  <c r="BG204" i="9"/>
  <c r="BF204" i="9"/>
  <c r="T204" i="9"/>
  <c r="R204" i="9"/>
  <c r="P204" i="9"/>
  <c r="BK204" i="9"/>
  <c r="J204" i="9"/>
  <c r="BE204" i="9" s="1"/>
  <c r="BI203" i="9"/>
  <c r="BH203" i="9"/>
  <c r="BG203" i="9"/>
  <c r="BF203" i="9"/>
  <c r="T203" i="9"/>
  <c r="R203" i="9"/>
  <c r="P203" i="9"/>
  <c r="BK203" i="9"/>
  <c r="J203" i="9"/>
  <c r="BE203" i="9"/>
  <c r="BI202" i="9"/>
  <c r="BH202" i="9"/>
  <c r="BG202" i="9"/>
  <c r="BF202" i="9"/>
  <c r="T202" i="9"/>
  <c r="R202" i="9"/>
  <c r="P202" i="9"/>
  <c r="BK202" i="9"/>
  <c r="J202" i="9"/>
  <c r="BE202" i="9" s="1"/>
  <c r="BI201" i="9"/>
  <c r="BH201" i="9"/>
  <c r="BG201" i="9"/>
  <c r="BF201" i="9"/>
  <c r="T201" i="9"/>
  <c r="R201" i="9"/>
  <c r="P201" i="9"/>
  <c r="BK201" i="9"/>
  <c r="J201" i="9"/>
  <c r="BE201" i="9"/>
  <c r="BI200" i="9"/>
  <c r="BH200" i="9"/>
  <c r="BG200" i="9"/>
  <c r="BF200" i="9"/>
  <c r="T200" i="9"/>
  <c r="R200" i="9"/>
  <c r="P200" i="9"/>
  <c r="BK200" i="9"/>
  <c r="J200" i="9"/>
  <c r="BE200" i="9" s="1"/>
  <c r="BI199" i="9"/>
  <c r="BH199" i="9"/>
  <c r="BG199" i="9"/>
  <c r="BF199" i="9"/>
  <c r="T199" i="9"/>
  <c r="T194" i="9" s="1"/>
  <c r="R199" i="9"/>
  <c r="P199" i="9"/>
  <c r="BK199" i="9"/>
  <c r="J199" i="9"/>
  <c r="BE199" i="9" s="1"/>
  <c r="BI198" i="9"/>
  <c r="BH198" i="9"/>
  <c r="BG198" i="9"/>
  <c r="BF198" i="9"/>
  <c r="T198" i="9"/>
  <c r="R198" i="9"/>
  <c r="P198" i="9"/>
  <c r="BK198" i="9"/>
  <c r="J198" i="9"/>
  <c r="BE198" i="9" s="1"/>
  <c r="BI197" i="9"/>
  <c r="BH197" i="9"/>
  <c r="BG197" i="9"/>
  <c r="BF197" i="9"/>
  <c r="T197" i="9"/>
  <c r="R197" i="9"/>
  <c r="P197" i="9"/>
  <c r="BK197" i="9"/>
  <c r="J197" i="9"/>
  <c r="BE197" i="9"/>
  <c r="BI196" i="9"/>
  <c r="BH196" i="9"/>
  <c r="BG196" i="9"/>
  <c r="BF196" i="9"/>
  <c r="T196" i="9"/>
  <c r="R196" i="9"/>
  <c r="P196" i="9"/>
  <c r="P194" i="9" s="1"/>
  <c r="BK196" i="9"/>
  <c r="J196" i="9"/>
  <c r="BE196" i="9" s="1"/>
  <c r="BI195" i="9"/>
  <c r="BH195" i="9"/>
  <c r="BG195" i="9"/>
  <c r="BF195" i="9"/>
  <c r="T195" i="9"/>
  <c r="R195" i="9"/>
  <c r="R194" i="9" s="1"/>
  <c r="P195" i="9"/>
  <c r="BK195" i="9"/>
  <c r="J195" i="9"/>
  <c r="BE195" i="9"/>
  <c r="BI193" i="9"/>
  <c r="BH193" i="9"/>
  <c r="BG193" i="9"/>
  <c r="BF193" i="9"/>
  <c r="T193" i="9"/>
  <c r="R193" i="9"/>
  <c r="P193" i="9"/>
  <c r="BK193" i="9"/>
  <c r="J193" i="9"/>
  <c r="BE193" i="9"/>
  <c r="BI192" i="9"/>
  <c r="BH192" i="9"/>
  <c r="BG192" i="9"/>
  <c r="BF192" i="9"/>
  <c r="T192" i="9"/>
  <c r="R192" i="9"/>
  <c r="P192" i="9"/>
  <c r="BK192" i="9"/>
  <c r="J192" i="9"/>
  <c r="BE192" i="9"/>
  <c r="BI191" i="9"/>
  <c r="BH191" i="9"/>
  <c r="BG191" i="9"/>
  <c r="BF191" i="9"/>
  <c r="T191" i="9"/>
  <c r="R191" i="9"/>
  <c r="P191" i="9"/>
  <c r="BK191" i="9"/>
  <c r="J191" i="9"/>
  <c r="BE191" i="9"/>
  <c r="BI190" i="9"/>
  <c r="BH190" i="9"/>
  <c r="BG190" i="9"/>
  <c r="BF190" i="9"/>
  <c r="T190" i="9"/>
  <c r="R190" i="9"/>
  <c r="P190" i="9"/>
  <c r="BK190" i="9"/>
  <c r="J190" i="9"/>
  <c r="BE190" i="9"/>
  <c r="BI189" i="9"/>
  <c r="BH189" i="9"/>
  <c r="BG189" i="9"/>
  <c r="BF189" i="9"/>
  <c r="T189" i="9"/>
  <c r="R189" i="9"/>
  <c r="P189" i="9"/>
  <c r="BK189" i="9"/>
  <c r="J189" i="9"/>
  <c r="BE189" i="9"/>
  <c r="BI188" i="9"/>
  <c r="BH188" i="9"/>
  <c r="BG188" i="9"/>
  <c r="BF188" i="9"/>
  <c r="T188" i="9"/>
  <c r="R188" i="9"/>
  <c r="P188" i="9"/>
  <c r="BK188" i="9"/>
  <c r="J188" i="9"/>
  <c r="BE188" i="9"/>
  <c r="BI187" i="9"/>
  <c r="BH187" i="9"/>
  <c r="BG187" i="9"/>
  <c r="BF187" i="9"/>
  <c r="T187" i="9"/>
  <c r="R187" i="9"/>
  <c r="R184" i="9" s="1"/>
  <c r="P187" i="9"/>
  <c r="BK187" i="9"/>
  <c r="J187" i="9"/>
  <c r="BE187" i="9"/>
  <c r="BI186" i="9"/>
  <c r="BH186" i="9"/>
  <c r="BG186" i="9"/>
  <c r="BF186" i="9"/>
  <c r="T186" i="9"/>
  <c r="R186" i="9"/>
  <c r="P186" i="9"/>
  <c r="BK186" i="9"/>
  <c r="BK184" i="9" s="1"/>
  <c r="J184" i="9" s="1"/>
  <c r="J66" i="9" s="1"/>
  <c r="J186" i="9"/>
  <c r="BE186" i="9"/>
  <c r="BI185" i="9"/>
  <c r="BH185" i="9"/>
  <c r="BG185" i="9"/>
  <c r="BF185" i="9"/>
  <c r="T185" i="9"/>
  <c r="T184" i="9"/>
  <c r="R185" i="9"/>
  <c r="P185" i="9"/>
  <c r="P184" i="9"/>
  <c r="BK185" i="9"/>
  <c r="J185" i="9"/>
  <c r="BE185" i="9" s="1"/>
  <c r="BI183" i="9"/>
  <c r="BH183" i="9"/>
  <c r="BG183" i="9"/>
  <c r="BF183" i="9"/>
  <c r="T183" i="9"/>
  <c r="R183" i="9"/>
  <c r="P183" i="9"/>
  <c r="BK183" i="9"/>
  <c r="J183" i="9"/>
  <c r="BE183" i="9"/>
  <c r="BI182" i="9"/>
  <c r="BH182" i="9"/>
  <c r="BG182" i="9"/>
  <c r="BF182" i="9"/>
  <c r="T182" i="9"/>
  <c r="R182" i="9"/>
  <c r="P182" i="9"/>
  <c r="BK182" i="9"/>
  <c r="J182" i="9"/>
  <c r="BE182" i="9"/>
  <c r="BI181" i="9"/>
  <c r="BH181" i="9"/>
  <c r="BG181" i="9"/>
  <c r="BF181" i="9"/>
  <c r="T181" i="9"/>
  <c r="R181" i="9"/>
  <c r="P181" i="9"/>
  <c r="BK181" i="9"/>
  <c r="J181" i="9"/>
  <c r="BE181" i="9"/>
  <c r="BI180" i="9"/>
  <c r="BH180" i="9"/>
  <c r="BG180" i="9"/>
  <c r="BF180" i="9"/>
  <c r="T180" i="9"/>
  <c r="R180" i="9"/>
  <c r="P180" i="9"/>
  <c r="BK180" i="9"/>
  <c r="J180" i="9"/>
  <c r="BE180" i="9"/>
  <c r="BI179" i="9"/>
  <c r="BH179" i="9"/>
  <c r="BG179" i="9"/>
  <c r="BF179" i="9"/>
  <c r="T179" i="9"/>
  <c r="R179" i="9"/>
  <c r="R176" i="9" s="1"/>
  <c r="P179" i="9"/>
  <c r="BK179" i="9"/>
  <c r="J179" i="9"/>
  <c r="BE179" i="9"/>
  <c r="BI178" i="9"/>
  <c r="BH178" i="9"/>
  <c r="BG178" i="9"/>
  <c r="BF178" i="9"/>
  <c r="T178" i="9"/>
  <c r="R178" i="9"/>
  <c r="P178" i="9"/>
  <c r="BK178" i="9"/>
  <c r="BK176" i="9" s="1"/>
  <c r="J176" i="9" s="1"/>
  <c r="J65" i="9" s="1"/>
  <c r="J178" i="9"/>
  <c r="BE178" i="9"/>
  <c r="BI177" i="9"/>
  <c r="BH177" i="9"/>
  <c r="BG177" i="9"/>
  <c r="BF177" i="9"/>
  <c r="T177" i="9"/>
  <c r="T176" i="9"/>
  <c r="R177" i="9"/>
  <c r="P177" i="9"/>
  <c r="P176" i="9"/>
  <c r="BK177" i="9"/>
  <c r="J177" i="9"/>
  <c r="BE177" i="9" s="1"/>
  <c r="BI175" i="9"/>
  <c r="BH175" i="9"/>
  <c r="BG175" i="9"/>
  <c r="BF175" i="9"/>
  <c r="T175" i="9"/>
  <c r="R175" i="9"/>
  <c r="P175" i="9"/>
  <c r="BK175" i="9"/>
  <c r="J175" i="9"/>
  <c r="BE175" i="9"/>
  <c r="BI174" i="9"/>
  <c r="BH174" i="9"/>
  <c r="BG174" i="9"/>
  <c r="BF174" i="9"/>
  <c r="T174" i="9"/>
  <c r="R174" i="9"/>
  <c r="P174" i="9"/>
  <c r="BK174" i="9"/>
  <c r="J174" i="9"/>
  <c r="BE174" i="9"/>
  <c r="BI173" i="9"/>
  <c r="BH173" i="9"/>
  <c r="BG173" i="9"/>
  <c r="BF173" i="9"/>
  <c r="T173" i="9"/>
  <c r="R173" i="9"/>
  <c r="P173" i="9"/>
  <c r="BK173" i="9"/>
  <c r="J173" i="9"/>
  <c r="BE173" i="9"/>
  <c r="BI172" i="9"/>
  <c r="BH172" i="9"/>
  <c r="BG172" i="9"/>
  <c r="BF172" i="9"/>
  <c r="T172" i="9"/>
  <c r="R172" i="9"/>
  <c r="P172" i="9"/>
  <c r="BK172" i="9"/>
  <c r="J172" i="9"/>
  <c r="BE172" i="9"/>
  <c r="BI171" i="9"/>
  <c r="BH171" i="9"/>
  <c r="BG171" i="9"/>
  <c r="BF171" i="9"/>
  <c r="T171" i="9"/>
  <c r="R171" i="9"/>
  <c r="P171" i="9"/>
  <c r="BK171" i="9"/>
  <c r="J171" i="9"/>
  <c r="BE171" i="9"/>
  <c r="BI170" i="9"/>
  <c r="BH170" i="9"/>
  <c r="BG170" i="9"/>
  <c r="BF170" i="9"/>
  <c r="T170" i="9"/>
  <c r="R170" i="9"/>
  <c r="P170" i="9"/>
  <c r="BK170" i="9"/>
  <c r="J170" i="9"/>
  <c r="BE170" i="9"/>
  <c r="BI169" i="9"/>
  <c r="BH169" i="9"/>
  <c r="BG169" i="9"/>
  <c r="BF169" i="9"/>
  <c r="T169" i="9"/>
  <c r="R169" i="9"/>
  <c r="P169" i="9"/>
  <c r="BK169" i="9"/>
  <c r="J169" i="9"/>
  <c r="BE169" i="9"/>
  <c r="BI168" i="9"/>
  <c r="BH168" i="9"/>
  <c r="BG168" i="9"/>
  <c r="BF168" i="9"/>
  <c r="T168" i="9"/>
  <c r="R168" i="9"/>
  <c r="P168" i="9"/>
  <c r="BK168" i="9"/>
  <c r="J168" i="9"/>
  <c r="BE168" i="9"/>
  <c r="BI167" i="9"/>
  <c r="BH167" i="9"/>
  <c r="BG167" i="9"/>
  <c r="BF167" i="9"/>
  <c r="T167" i="9"/>
  <c r="R167" i="9"/>
  <c r="P167" i="9"/>
  <c r="BK167" i="9"/>
  <c r="J167" i="9"/>
  <c r="BE167" i="9"/>
  <c r="BI166" i="9"/>
  <c r="BH166" i="9"/>
  <c r="BG166" i="9"/>
  <c r="BF166" i="9"/>
  <c r="T166" i="9"/>
  <c r="R166" i="9"/>
  <c r="P166" i="9"/>
  <c r="BK166" i="9"/>
  <c r="J166" i="9"/>
  <c r="BE166" i="9"/>
  <c r="BI165" i="9"/>
  <c r="BH165" i="9"/>
  <c r="BG165" i="9"/>
  <c r="BF165" i="9"/>
  <c r="T165" i="9"/>
  <c r="R165" i="9"/>
  <c r="P165" i="9"/>
  <c r="BK165" i="9"/>
  <c r="J165" i="9"/>
  <c r="BE165" i="9"/>
  <c r="BI164" i="9"/>
  <c r="BH164" i="9"/>
  <c r="BG164" i="9"/>
  <c r="BF164" i="9"/>
  <c r="T164" i="9"/>
  <c r="R164" i="9"/>
  <c r="P164" i="9"/>
  <c r="BK164" i="9"/>
  <c r="J164" i="9"/>
  <c r="BE164" i="9"/>
  <c r="BI163" i="9"/>
  <c r="BH163" i="9"/>
  <c r="BG163" i="9"/>
  <c r="BF163" i="9"/>
  <c r="T163" i="9"/>
  <c r="R163" i="9"/>
  <c r="P163" i="9"/>
  <c r="BK163" i="9"/>
  <c r="J163" i="9"/>
  <c r="BE163" i="9"/>
  <c r="BI162" i="9"/>
  <c r="BH162" i="9"/>
  <c r="BG162" i="9"/>
  <c r="BF162" i="9"/>
  <c r="T162" i="9"/>
  <c r="R162" i="9"/>
  <c r="P162" i="9"/>
  <c r="BK162" i="9"/>
  <c r="J162" i="9"/>
  <c r="BE162" i="9"/>
  <c r="BI161" i="9"/>
  <c r="BH161" i="9"/>
  <c r="BG161" i="9"/>
  <c r="BF161" i="9"/>
  <c r="T161" i="9"/>
  <c r="R161" i="9"/>
  <c r="P161" i="9"/>
  <c r="BK161" i="9"/>
  <c r="J161" i="9"/>
  <c r="BE161" i="9"/>
  <c r="BI160" i="9"/>
  <c r="BH160" i="9"/>
  <c r="BG160" i="9"/>
  <c r="BF160" i="9"/>
  <c r="T160" i="9"/>
  <c r="R160" i="9"/>
  <c r="P160" i="9"/>
  <c r="BK160" i="9"/>
  <c r="J160" i="9"/>
  <c r="BE160" i="9"/>
  <c r="BI159" i="9"/>
  <c r="BH159" i="9"/>
  <c r="BG159" i="9"/>
  <c r="BF159" i="9"/>
  <c r="T159" i="9"/>
  <c r="R159" i="9"/>
  <c r="P159" i="9"/>
  <c r="BK159" i="9"/>
  <c r="J159" i="9"/>
  <c r="BE159" i="9"/>
  <c r="BI158" i="9"/>
  <c r="BH158" i="9"/>
  <c r="BG158" i="9"/>
  <c r="BF158" i="9"/>
  <c r="T158" i="9"/>
  <c r="R158" i="9"/>
  <c r="P158" i="9"/>
  <c r="BK158" i="9"/>
  <c r="J158" i="9"/>
  <c r="BE158" i="9"/>
  <c r="BI157" i="9"/>
  <c r="BH157" i="9"/>
  <c r="BG157" i="9"/>
  <c r="BF157" i="9"/>
  <c r="T157" i="9"/>
  <c r="R157" i="9"/>
  <c r="R154" i="9" s="1"/>
  <c r="P157" i="9"/>
  <c r="BK157" i="9"/>
  <c r="J157" i="9"/>
  <c r="BE157" i="9"/>
  <c r="BI156" i="9"/>
  <c r="BH156" i="9"/>
  <c r="BG156" i="9"/>
  <c r="BF156" i="9"/>
  <c r="T156" i="9"/>
  <c r="R156" i="9"/>
  <c r="P156" i="9"/>
  <c r="BK156" i="9"/>
  <c r="BK154" i="9" s="1"/>
  <c r="J154" i="9" s="1"/>
  <c r="J64" i="9" s="1"/>
  <c r="J156" i="9"/>
  <c r="BE156" i="9"/>
  <c r="BI155" i="9"/>
  <c r="BH155" i="9"/>
  <c r="BG155" i="9"/>
  <c r="BF155" i="9"/>
  <c r="T155" i="9"/>
  <c r="T154" i="9"/>
  <c r="R155" i="9"/>
  <c r="P155" i="9"/>
  <c r="P154" i="9"/>
  <c r="BK155" i="9"/>
  <c r="J155" i="9"/>
  <c r="BE155" i="9" s="1"/>
  <c r="BI153" i="9"/>
  <c r="BH153" i="9"/>
  <c r="BG153" i="9"/>
  <c r="BF153" i="9"/>
  <c r="T153" i="9"/>
  <c r="R153" i="9"/>
  <c r="P153" i="9"/>
  <c r="BK153" i="9"/>
  <c r="J153" i="9"/>
  <c r="BE153" i="9"/>
  <c r="BI152" i="9"/>
  <c r="BH152" i="9"/>
  <c r="BG152" i="9"/>
  <c r="BF152" i="9"/>
  <c r="T152" i="9"/>
  <c r="R152" i="9"/>
  <c r="P152" i="9"/>
  <c r="BK152" i="9"/>
  <c r="J152" i="9"/>
  <c r="BE152" i="9"/>
  <c r="BI151" i="9"/>
  <c r="BH151" i="9"/>
  <c r="BG151" i="9"/>
  <c r="BF151" i="9"/>
  <c r="T151" i="9"/>
  <c r="R151" i="9"/>
  <c r="P151" i="9"/>
  <c r="BK151" i="9"/>
  <c r="J151" i="9"/>
  <c r="BE151" i="9"/>
  <c r="BI150" i="9"/>
  <c r="BH150" i="9"/>
  <c r="BG150" i="9"/>
  <c r="BF150" i="9"/>
  <c r="T150" i="9"/>
  <c r="R150" i="9"/>
  <c r="P150" i="9"/>
  <c r="BK150" i="9"/>
  <c r="J150" i="9"/>
  <c r="BE150" i="9"/>
  <c r="BI149" i="9"/>
  <c r="BH149" i="9"/>
  <c r="BG149" i="9"/>
  <c r="BF149" i="9"/>
  <c r="T149" i="9"/>
  <c r="R149" i="9"/>
  <c r="P149" i="9"/>
  <c r="BK149" i="9"/>
  <c r="J149" i="9"/>
  <c r="BE149" i="9"/>
  <c r="BI148" i="9"/>
  <c r="BH148" i="9"/>
  <c r="BG148" i="9"/>
  <c r="BF148" i="9"/>
  <c r="T148" i="9"/>
  <c r="R148" i="9"/>
  <c r="P148" i="9"/>
  <c r="BK148" i="9"/>
  <c r="J148" i="9"/>
  <c r="BE148" i="9"/>
  <c r="BI147" i="9"/>
  <c r="BH147" i="9"/>
  <c r="BG147" i="9"/>
  <c r="BF147" i="9"/>
  <c r="T147" i="9"/>
  <c r="R147" i="9"/>
  <c r="P147" i="9"/>
  <c r="BK147" i="9"/>
  <c r="J147" i="9"/>
  <c r="BE147" i="9"/>
  <c r="BI146" i="9"/>
  <c r="BH146" i="9"/>
  <c r="BG146" i="9"/>
  <c r="BF146" i="9"/>
  <c r="T146" i="9"/>
  <c r="R146" i="9"/>
  <c r="P146" i="9"/>
  <c r="BK146" i="9"/>
  <c r="J146" i="9"/>
  <c r="BE146" i="9"/>
  <c r="BI145" i="9"/>
  <c r="BH145" i="9"/>
  <c r="BG145" i="9"/>
  <c r="BF145" i="9"/>
  <c r="T145" i="9"/>
  <c r="R145" i="9"/>
  <c r="P145" i="9"/>
  <c r="BK145" i="9"/>
  <c r="J145" i="9"/>
  <c r="BE145" i="9"/>
  <c r="BI144" i="9"/>
  <c r="BH144" i="9"/>
  <c r="BG144" i="9"/>
  <c r="BF144" i="9"/>
  <c r="T144" i="9"/>
  <c r="R144" i="9"/>
  <c r="P144" i="9"/>
  <c r="BK144" i="9"/>
  <c r="J144" i="9"/>
  <c r="BE144" i="9"/>
  <c r="BI143" i="9"/>
  <c r="BH143" i="9"/>
  <c r="BG143" i="9"/>
  <c r="BF143" i="9"/>
  <c r="T143" i="9"/>
  <c r="R143" i="9"/>
  <c r="P143" i="9"/>
  <c r="BK143" i="9"/>
  <c r="J143" i="9"/>
  <c r="BE143" i="9"/>
  <c r="BI142" i="9"/>
  <c r="BH142" i="9"/>
  <c r="BG142" i="9"/>
  <c r="BF142" i="9"/>
  <c r="T142" i="9"/>
  <c r="R142" i="9"/>
  <c r="P142" i="9"/>
  <c r="BK142" i="9"/>
  <c r="J142" i="9"/>
  <c r="BE142" i="9"/>
  <c r="BI141" i="9"/>
  <c r="BH141" i="9"/>
  <c r="BG141" i="9"/>
  <c r="BF141" i="9"/>
  <c r="T141" i="9"/>
  <c r="R141" i="9"/>
  <c r="P141" i="9"/>
  <c r="BK141" i="9"/>
  <c r="J141" i="9"/>
  <c r="BE141" i="9"/>
  <c r="BI140" i="9"/>
  <c r="BH140" i="9"/>
  <c r="BG140" i="9"/>
  <c r="BF140" i="9"/>
  <c r="T140" i="9"/>
  <c r="R140" i="9"/>
  <c r="P140" i="9"/>
  <c r="BK140" i="9"/>
  <c r="J140" i="9"/>
  <c r="BE140" i="9"/>
  <c r="BI139" i="9"/>
  <c r="BH139" i="9"/>
  <c r="BG139" i="9"/>
  <c r="BF139" i="9"/>
  <c r="T139" i="9"/>
  <c r="R139" i="9"/>
  <c r="P139" i="9"/>
  <c r="BK139" i="9"/>
  <c r="J139" i="9"/>
  <c r="BE139" i="9"/>
  <c r="BI138" i="9"/>
  <c r="BH138" i="9"/>
  <c r="BG138" i="9"/>
  <c r="BF138" i="9"/>
  <c r="T138" i="9"/>
  <c r="R138" i="9"/>
  <c r="P138" i="9"/>
  <c r="BK138" i="9"/>
  <c r="J138" i="9"/>
  <c r="BE138" i="9"/>
  <c r="BI137" i="9"/>
  <c r="BH137" i="9"/>
  <c r="BG137" i="9"/>
  <c r="BF137" i="9"/>
  <c r="T137" i="9"/>
  <c r="R137" i="9"/>
  <c r="P137" i="9"/>
  <c r="BK137" i="9"/>
  <c r="J137" i="9"/>
  <c r="BE137" i="9"/>
  <c r="BI136" i="9"/>
  <c r="BH136" i="9"/>
  <c r="BG136" i="9"/>
  <c r="BF136" i="9"/>
  <c r="T136" i="9"/>
  <c r="R136" i="9"/>
  <c r="P136" i="9"/>
  <c r="BK136" i="9"/>
  <c r="J136" i="9"/>
  <c r="BE136" i="9"/>
  <c r="BI135" i="9"/>
  <c r="BH135" i="9"/>
  <c r="BG135" i="9"/>
  <c r="BF135" i="9"/>
  <c r="T135" i="9"/>
  <c r="R135" i="9"/>
  <c r="P135" i="9"/>
  <c r="BK135" i="9"/>
  <c r="J135" i="9"/>
  <c r="BE135" i="9"/>
  <c r="BI134" i="9"/>
  <c r="BH134" i="9"/>
  <c r="BG134" i="9"/>
  <c r="BF134" i="9"/>
  <c r="T134" i="9"/>
  <c r="R134" i="9"/>
  <c r="P134" i="9"/>
  <c r="BK134" i="9"/>
  <c r="J134" i="9"/>
  <c r="BE134" i="9"/>
  <c r="BI133" i="9"/>
  <c r="BH133" i="9"/>
  <c r="BG133" i="9"/>
  <c r="BF133" i="9"/>
  <c r="T133" i="9"/>
  <c r="R133" i="9"/>
  <c r="R130" i="9" s="1"/>
  <c r="P133" i="9"/>
  <c r="BK133" i="9"/>
  <c r="J133" i="9"/>
  <c r="BE133" i="9"/>
  <c r="BI132" i="9"/>
  <c r="BH132" i="9"/>
  <c r="BG132" i="9"/>
  <c r="BF132" i="9"/>
  <c r="T132" i="9"/>
  <c r="R132" i="9"/>
  <c r="P132" i="9"/>
  <c r="BK132" i="9"/>
  <c r="BK130" i="9" s="1"/>
  <c r="J130" i="9" s="1"/>
  <c r="J63" i="9" s="1"/>
  <c r="J132" i="9"/>
  <c r="BE132" i="9"/>
  <c r="BI131" i="9"/>
  <c r="BH131" i="9"/>
  <c r="BG131" i="9"/>
  <c r="BF131" i="9"/>
  <c r="T131" i="9"/>
  <c r="T130" i="9"/>
  <c r="R131" i="9"/>
  <c r="P131" i="9"/>
  <c r="P130" i="9"/>
  <c r="BK131" i="9"/>
  <c r="J131" i="9"/>
  <c r="BE131" i="9" s="1"/>
  <c r="BI129" i="9"/>
  <c r="BH129" i="9"/>
  <c r="BG129" i="9"/>
  <c r="BF129" i="9"/>
  <c r="T129" i="9"/>
  <c r="R129" i="9"/>
  <c r="P129" i="9"/>
  <c r="BK129" i="9"/>
  <c r="J129" i="9"/>
  <c r="BE129" i="9"/>
  <c r="BI128" i="9"/>
  <c r="BH128" i="9"/>
  <c r="BG128" i="9"/>
  <c r="BF128" i="9"/>
  <c r="T128" i="9"/>
  <c r="R128" i="9"/>
  <c r="P128" i="9"/>
  <c r="BK128" i="9"/>
  <c r="J128" i="9"/>
  <c r="BE128" i="9"/>
  <c r="BI127" i="9"/>
  <c r="BH127" i="9"/>
  <c r="BG127" i="9"/>
  <c r="BF127" i="9"/>
  <c r="T127" i="9"/>
  <c r="R127" i="9"/>
  <c r="P127" i="9"/>
  <c r="BK127" i="9"/>
  <c r="J127" i="9"/>
  <c r="BE127" i="9"/>
  <c r="BI126" i="9"/>
  <c r="BH126" i="9"/>
  <c r="BG126" i="9"/>
  <c r="BF126" i="9"/>
  <c r="T126" i="9"/>
  <c r="R126" i="9"/>
  <c r="P126" i="9"/>
  <c r="BK126" i="9"/>
  <c r="J126" i="9"/>
  <c r="BE126" i="9"/>
  <c r="BI125" i="9"/>
  <c r="BH125" i="9"/>
  <c r="BG125" i="9"/>
  <c r="BF125" i="9"/>
  <c r="T125" i="9"/>
  <c r="R125" i="9"/>
  <c r="P125" i="9"/>
  <c r="BK125" i="9"/>
  <c r="J125" i="9"/>
  <c r="BE125" i="9"/>
  <c r="BI124" i="9"/>
  <c r="BH124" i="9"/>
  <c r="BG124" i="9"/>
  <c r="BF124" i="9"/>
  <c r="T124" i="9"/>
  <c r="R124" i="9"/>
  <c r="P124" i="9"/>
  <c r="BK124" i="9"/>
  <c r="J124" i="9"/>
  <c r="BE124" i="9"/>
  <c r="BI123" i="9"/>
  <c r="BH123" i="9"/>
  <c r="BG123" i="9"/>
  <c r="BF123" i="9"/>
  <c r="T123" i="9"/>
  <c r="R123" i="9"/>
  <c r="P123" i="9"/>
  <c r="BK123" i="9"/>
  <c r="J123" i="9"/>
  <c r="BE123" i="9"/>
  <c r="BI122" i="9"/>
  <c r="BH122" i="9"/>
  <c r="BG122" i="9"/>
  <c r="BF122" i="9"/>
  <c r="T122" i="9"/>
  <c r="R122" i="9"/>
  <c r="P122" i="9"/>
  <c r="BK122" i="9"/>
  <c r="J122" i="9"/>
  <c r="BE122" i="9"/>
  <c r="BI121" i="9"/>
  <c r="BH121" i="9"/>
  <c r="BG121" i="9"/>
  <c r="BF121" i="9"/>
  <c r="T121" i="9"/>
  <c r="R121" i="9"/>
  <c r="P121" i="9"/>
  <c r="BK121" i="9"/>
  <c r="J121" i="9"/>
  <c r="BE121" i="9"/>
  <c r="BI120" i="9"/>
  <c r="BH120" i="9"/>
  <c r="BG120" i="9"/>
  <c r="BF120" i="9"/>
  <c r="T120" i="9"/>
  <c r="R120" i="9"/>
  <c r="P120" i="9"/>
  <c r="BK120" i="9"/>
  <c r="J120" i="9"/>
  <c r="BE120" i="9"/>
  <c r="BI119" i="9"/>
  <c r="BH119" i="9"/>
  <c r="BG119" i="9"/>
  <c r="BF119" i="9"/>
  <c r="T119" i="9"/>
  <c r="R119" i="9"/>
  <c r="P119" i="9"/>
  <c r="BK119" i="9"/>
  <c r="J119" i="9"/>
  <c r="BE119" i="9"/>
  <c r="BI118" i="9"/>
  <c r="BH118" i="9"/>
  <c r="BG118" i="9"/>
  <c r="BF118" i="9"/>
  <c r="T118" i="9"/>
  <c r="R118" i="9"/>
  <c r="P118" i="9"/>
  <c r="BK118" i="9"/>
  <c r="J118" i="9"/>
  <c r="BE118" i="9"/>
  <c r="BI117" i="9"/>
  <c r="BH117" i="9"/>
  <c r="BG117" i="9"/>
  <c r="BF117" i="9"/>
  <c r="T117" i="9"/>
  <c r="R117" i="9"/>
  <c r="P117" i="9"/>
  <c r="BK117" i="9"/>
  <c r="J117" i="9"/>
  <c r="BE117" i="9"/>
  <c r="BI116" i="9"/>
  <c r="BH116" i="9"/>
  <c r="BG116" i="9"/>
  <c r="BF116" i="9"/>
  <c r="T116" i="9"/>
  <c r="R116" i="9"/>
  <c r="P116" i="9"/>
  <c r="BK116" i="9"/>
  <c r="J116" i="9"/>
  <c r="BE116" i="9"/>
  <c r="BI115" i="9"/>
  <c r="BH115" i="9"/>
  <c r="BG115" i="9"/>
  <c r="BF115" i="9"/>
  <c r="T115" i="9"/>
  <c r="R115" i="9"/>
  <c r="P115" i="9"/>
  <c r="BK115" i="9"/>
  <c r="J115" i="9"/>
  <c r="BE115" i="9"/>
  <c r="BI114" i="9"/>
  <c r="BH114" i="9"/>
  <c r="BG114" i="9"/>
  <c r="BF114" i="9"/>
  <c r="T114" i="9"/>
  <c r="R114" i="9"/>
  <c r="P114" i="9"/>
  <c r="BK114" i="9"/>
  <c r="J114" i="9"/>
  <c r="BE114" i="9"/>
  <c r="BI113" i="9"/>
  <c r="BH113" i="9"/>
  <c r="BG113" i="9"/>
  <c r="BF113" i="9"/>
  <c r="T113" i="9"/>
  <c r="R113" i="9"/>
  <c r="P113" i="9"/>
  <c r="BK113" i="9"/>
  <c r="J113" i="9"/>
  <c r="BE113" i="9"/>
  <c r="BI112" i="9"/>
  <c r="BH112" i="9"/>
  <c r="BG112" i="9"/>
  <c r="BF112" i="9"/>
  <c r="T112" i="9"/>
  <c r="R112" i="9"/>
  <c r="P112" i="9"/>
  <c r="BK112" i="9"/>
  <c r="J112" i="9"/>
  <c r="BE112" i="9"/>
  <c r="BI111" i="9"/>
  <c r="BH111" i="9"/>
  <c r="BG111" i="9"/>
  <c r="BF111" i="9"/>
  <c r="T111" i="9"/>
  <c r="R111" i="9"/>
  <c r="P111" i="9"/>
  <c r="BK111" i="9"/>
  <c r="J111" i="9"/>
  <c r="BE111" i="9"/>
  <c r="BI110" i="9"/>
  <c r="BH110" i="9"/>
  <c r="BG110" i="9"/>
  <c r="BF110" i="9"/>
  <c r="T110" i="9"/>
  <c r="T109" i="9"/>
  <c r="R110" i="9"/>
  <c r="R109" i="9"/>
  <c r="P110" i="9"/>
  <c r="P109" i="9"/>
  <c r="BK110" i="9"/>
  <c r="BK109" i="9"/>
  <c r="J109" i="9" s="1"/>
  <c r="J62" i="9" s="1"/>
  <c r="J110" i="9"/>
  <c r="BE110" i="9" s="1"/>
  <c r="BI108" i="9"/>
  <c r="BH108" i="9"/>
  <c r="BG108" i="9"/>
  <c r="BF108" i="9"/>
  <c r="T108" i="9"/>
  <c r="R108" i="9"/>
  <c r="P108" i="9"/>
  <c r="BK108" i="9"/>
  <c r="J108" i="9"/>
  <c r="BE108" i="9"/>
  <c r="BI107" i="9"/>
  <c r="BH107" i="9"/>
  <c r="BG107" i="9"/>
  <c r="BF107" i="9"/>
  <c r="T107" i="9"/>
  <c r="R107" i="9"/>
  <c r="P107" i="9"/>
  <c r="BK107" i="9"/>
  <c r="J107" i="9"/>
  <c r="BE107" i="9"/>
  <c r="BI106" i="9"/>
  <c r="BH106" i="9"/>
  <c r="BG106" i="9"/>
  <c r="BF106" i="9"/>
  <c r="T106" i="9"/>
  <c r="R106" i="9"/>
  <c r="P106" i="9"/>
  <c r="BK106" i="9"/>
  <c r="J106" i="9"/>
  <c r="BE106" i="9"/>
  <c r="BI105" i="9"/>
  <c r="BH105" i="9"/>
  <c r="BG105" i="9"/>
  <c r="BF105" i="9"/>
  <c r="T105" i="9"/>
  <c r="R105" i="9"/>
  <c r="P105" i="9"/>
  <c r="BK105" i="9"/>
  <c r="J105" i="9"/>
  <c r="BE105" i="9"/>
  <c r="BI104" i="9"/>
  <c r="BH104" i="9"/>
  <c r="BG104" i="9"/>
  <c r="BF104" i="9"/>
  <c r="T104" i="9"/>
  <c r="R104" i="9"/>
  <c r="P104" i="9"/>
  <c r="BK104" i="9"/>
  <c r="J104" i="9"/>
  <c r="BE104" i="9"/>
  <c r="BI103" i="9"/>
  <c r="BH103" i="9"/>
  <c r="BG103" i="9"/>
  <c r="BF103" i="9"/>
  <c r="T103" i="9"/>
  <c r="R103" i="9"/>
  <c r="P103" i="9"/>
  <c r="BK103" i="9"/>
  <c r="J103" i="9"/>
  <c r="BE103" i="9"/>
  <c r="BI102" i="9"/>
  <c r="BH102" i="9"/>
  <c r="BG102" i="9"/>
  <c r="BF102" i="9"/>
  <c r="T102" i="9"/>
  <c r="R102" i="9"/>
  <c r="P102" i="9"/>
  <c r="BK102" i="9"/>
  <c r="J102" i="9"/>
  <c r="BE102" i="9"/>
  <c r="BI101" i="9"/>
  <c r="BH101" i="9"/>
  <c r="BG101" i="9"/>
  <c r="BF101" i="9"/>
  <c r="T101" i="9"/>
  <c r="R101" i="9"/>
  <c r="P101" i="9"/>
  <c r="BK101" i="9"/>
  <c r="J101" i="9"/>
  <c r="BE101" i="9"/>
  <c r="BI100" i="9"/>
  <c r="BH100" i="9"/>
  <c r="BG100" i="9"/>
  <c r="BF100" i="9"/>
  <c r="T100" i="9"/>
  <c r="T99" i="9"/>
  <c r="R100" i="9"/>
  <c r="R99" i="9"/>
  <c r="P100" i="9"/>
  <c r="P99" i="9"/>
  <c r="BK100" i="9"/>
  <c r="BK99" i="9"/>
  <c r="J99" i="9" s="1"/>
  <c r="J61" i="9" s="1"/>
  <c r="J100" i="9"/>
  <c r="BE100" i="9" s="1"/>
  <c r="BI98" i="9"/>
  <c r="BH98" i="9"/>
  <c r="BG98" i="9"/>
  <c r="BF98" i="9"/>
  <c r="T98" i="9"/>
  <c r="T97" i="9"/>
  <c r="R98" i="9"/>
  <c r="R97" i="9"/>
  <c r="P98" i="9"/>
  <c r="P97" i="9"/>
  <c r="BK98" i="9"/>
  <c r="BK97" i="9"/>
  <c r="J97" i="9" s="1"/>
  <c r="J60" i="9" s="1"/>
  <c r="J98" i="9"/>
  <c r="BE98" i="9" s="1"/>
  <c r="BI96" i="9"/>
  <c r="BH96" i="9"/>
  <c r="BG96" i="9"/>
  <c r="BF96" i="9"/>
  <c r="T96" i="9"/>
  <c r="R96" i="9"/>
  <c r="P96" i="9"/>
  <c r="BK96" i="9"/>
  <c r="BK94" i="9" s="1"/>
  <c r="J96" i="9"/>
  <c r="BE96" i="9"/>
  <c r="BI95" i="9"/>
  <c r="BH95" i="9"/>
  <c r="BG95" i="9"/>
  <c r="BF95" i="9"/>
  <c r="T95" i="9"/>
  <c r="T94" i="9"/>
  <c r="R95" i="9"/>
  <c r="R94" i="9"/>
  <c r="P95" i="9"/>
  <c r="P94" i="9"/>
  <c r="BK95" i="9"/>
  <c r="J95" i="9"/>
  <c r="BE95" i="9" s="1"/>
  <c r="BI93" i="9"/>
  <c r="BH93" i="9"/>
  <c r="BG93" i="9"/>
  <c r="BF93" i="9"/>
  <c r="T93" i="9"/>
  <c r="R93" i="9"/>
  <c r="P93" i="9"/>
  <c r="BK93" i="9"/>
  <c r="J93" i="9"/>
  <c r="BE93" i="9"/>
  <c r="BI92" i="9"/>
  <c r="BH92" i="9"/>
  <c r="BG92" i="9"/>
  <c r="BF92" i="9"/>
  <c r="T92" i="9"/>
  <c r="T91" i="9"/>
  <c r="R92" i="9"/>
  <c r="R91" i="9"/>
  <c r="P92" i="9"/>
  <c r="P91" i="9"/>
  <c r="BK92" i="9"/>
  <c r="BK91" i="9"/>
  <c r="J91" i="9" s="1"/>
  <c r="J58" i="9" s="1"/>
  <c r="J92" i="9"/>
  <c r="BE92" i="9" s="1"/>
  <c r="BI90" i="9"/>
  <c r="F34" i="9"/>
  <c r="BD59" i="1" s="1"/>
  <c r="BH90" i="9"/>
  <c r="F33" i="9" s="1"/>
  <c r="BC59" i="1" s="1"/>
  <c r="BG90" i="9"/>
  <c r="F32" i="9"/>
  <c r="BB59" i="1" s="1"/>
  <c r="BF90" i="9"/>
  <c r="F31" i="9" s="1"/>
  <c r="BA59" i="1" s="1"/>
  <c r="T90" i="9"/>
  <c r="T89" i="9"/>
  <c r="T88" i="9" s="1"/>
  <c r="R90" i="9"/>
  <c r="R89" i="9" s="1"/>
  <c r="R88" i="9" s="1"/>
  <c r="P90" i="9"/>
  <c r="P89" i="9"/>
  <c r="BK90" i="9"/>
  <c r="BK89" i="9"/>
  <c r="J89" i="9" s="1"/>
  <c r="J57" i="9" s="1"/>
  <c r="J90" i="9"/>
  <c r="BE90" i="9"/>
  <c r="J84" i="9"/>
  <c r="F84" i="9"/>
  <c r="F82" i="9"/>
  <c r="E80" i="9"/>
  <c r="J51" i="9"/>
  <c r="F51" i="9"/>
  <c r="F49" i="9"/>
  <c r="E47" i="9"/>
  <c r="J18" i="9"/>
  <c r="E18" i="9"/>
  <c r="F85" i="9" s="1"/>
  <c r="F52" i="9"/>
  <c r="J17" i="9"/>
  <c r="J12" i="9"/>
  <c r="J82" i="9" s="1"/>
  <c r="J49" i="9"/>
  <c r="E7" i="9"/>
  <c r="E78" i="9"/>
  <c r="E45" i="9"/>
  <c r="AY58" i="1"/>
  <c r="AX58" i="1"/>
  <c r="BI246" i="8"/>
  <c r="BH246" i="8"/>
  <c r="BG246" i="8"/>
  <c r="BF246" i="8"/>
  <c r="T246" i="8"/>
  <c r="R246" i="8"/>
  <c r="P246" i="8"/>
  <c r="BK246" i="8"/>
  <c r="J246" i="8"/>
  <c r="BE246" i="8" s="1"/>
  <c r="BI245" i="8"/>
  <c r="BH245" i="8"/>
  <c r="BG245" i="8"/>
  <c r="BF245" i="8"/>
  <c r="T245" i="8"/>
  <c r="R245" i="8"/>
  <c r="P245" i="8"/>
  <c r="BK245" i="8"/>
  <c r="J245" i="8"/>
  <c r="BE245" i="8" s="1"/>
  <c r="BI244" i="8"/>
  <c r="BH244" i="8"/>
  <c r="BG244" i="8"/>
  <c r="BF244" i="8"/>
  <c r="T244" i="8"/>
  <c r="R244" i="8"/>
  <c r="P244" i="8"/>
  <c r="BK244" i="8"/>
  <c r="J244" i="8"/>
  <c r="BE244" i="8" s="1"/>
  <c r="BI243" i="8"/>
  <c r="BH243" i="8"/>
  <c r="BG243" i="8"/>
  <c r="BF243" i="8"/>
  <c r="T243" i="8"/>
  <c r="R243" i="8"/>
  <c r="P243" i="8"/>
  <c r="BK243" i="8"/>
  <c r="J243" i="8"/>
  <c r="BE243" i="8" s="1"/>
  <c r="BI242" i="8"/>
  <c r="BH242" i="8"/>
  <c r="BG242" i="8"/>
  <c r="BF242" i="8"/>
  <c r="T242" i="8"/>
  <c r="R242" i="8"/>
  <c r="P242" i="8"/>
  <c r="BK242" i="8"/>
  <c r="J242" i="8"/>
  <c r="BE242" i="8" s="1"/>
  <c r="BI241" i="8"/>
  <c r="BH241" i="8"/>
  <c r="BG241" i="8"/>
  <c r="BF241" i="8"/>
  <c r="T241" i="8"/>
  <c r="R241" i="8"/>
  <c r="P241" i="8"/>
  <c r="BK241" i="8"/>
  <c r="J241" i="8"/>
  <c r="BE241" i="8" s="1"/>
  <c r="BI240" i="8"/>
  <c r="BH240" i="8"/>
  <c r="BG240" i="8"/>
  <c r="BF240" i="8"/>
  <c r="T240" i="8"/>
  <c r="R240" i="8"/>
  <c r="P240" i="8"/>
  <c r="BK240" i="8"/>
  <c r="J240" i="8"/>
  <c r="BE240" i="8" s="1"/>
  <c r="BI239" i="8"/>
  <c r="BH239" i="8"/>
  <c r="BG239" i="8"/>
  <c r="BF239" i="8"/>
  <c r="T239" i="8"/>
  <c r="R239" i="8"/>
  <c r="P239" i="8"/>
  <c r="BK239" i="8"/>
  <c r="J239" i="8"/>
  <c r="BE239" i="8" s="1"/>
  <c r="BI238" i="8"/>
  <c r="BH238" i="8"/>
  <c r="BG238" i="8"/>
  <c r="BF238" i="8"/>
  <c r="T238" i="8"/>
  <c r="R238" i="8"/>
  <c r="P238" i="8"/>
  <c r="BK238" i="8"/>
  <c r="J238" i="8"/>
  <c r="BE238" i="8" s="1"/>
  <c r="BI237" i="8"/>
  <c r="BH237" i="8"/>
  <c r="BG237" i="8"/>
  <c r="BF237" i="8"/>
  <c r="T237" i="8"/>
  <c r="R237" i="8"/>
  <c r="P237" i="8"/>
  <c r="BK237" i="8"/>
  <c r="J237" i="8"/>
  <c r="BE237" i="8" s="1"/>
  <c r="BI236" i="8"/>
  <c r="BH236" i="8"/>
  <c r="BG236" i="8"/>
  <c r="BF236" i="8"/>
  <c r="T236" i="8"/>
  <c r="R236" i="8"/>
  <c r="P236" i="8"/>
  <c r="BK236" i="8"/>
  <c r="J236" i="8"/>
  <c r="BE236" i="8" s="1"/>
  <c r="BI235" i="8"/>
  <c r="BH235" i="8"/>
  <c r="BG235" i="8"/>
  <c r="BF235" i="8"/>
  <c r="T235" i="8"/>
  <c r="R235" i="8"/>
  <c r="P235" i="8"/>
  <c r="BK235" i="8"/>
  <c r="J235" i="8"/>
  <c r="BE235" i="8" s="1"/>
  <c r="BI234" i="8"/>
  <c r="BH234" i="8"/>
  <c r="BG234" i="8"/>
  <c r="BF234" i="8"/>
  <c r="T234" i="8"/>
  <c r="R234" i="8"/>
  <c r="P234" i="8"/>
  <c r="BK234" i="8"/>
  <c r="J234" i="8"/>
  <c r="BE234" i="8" s="1"/>
  <c r="BI233" i="8"/>
  <c r="BH233" i="8"/>
  <c r="BG233" i="8"/>
  <c r="BF233" i="8"/>
  <c r="T233" i="8"/>
  <c r="R233" i="8"/>
  <c r="P233" i="8"/>
  <c r="BK233" i="8"/>
  <c r="J233" i="8"/>
  <c r="BE233" i="8" s="1"/>
  <c r="BI232" i="8"/>
  <c r="BH232" i="8"/>
  <c r="BG232" i="8"/>
  <c r="BF232" i="8"/>
  <c r="T232" i="8"/>
  <c r="T231" i="8" s="1"/>
  <c r="R232" i="8"/>
  <c r="R231" i="8" s="1"/>
  <c r="P232" i="8"/>
  <c r="P231" i="8" s="1"/>
  <c r="BK232" i="8"/>
  <c r="BK231" i="8" s="1"/>
  <c r="J231" i="8" s="1"/>
  <c r="J72" i="8" s="1"/>
  <c r="J232" i="8"/>
  <c r="BE232" i="8"/>
  <c r="BI230" i="8"/>
  <c r="BH230" i="8"/>
  <c r="BG230" i="8"/>
  <c r="BF230" i="8"/>
  <c r="T230" i="8"/>
  <c r="T229" i="8" s="1"/>
  <c r="R230" i="8"/>
  <c r="R229" i="8" s="1"/>
  <c r="P230" i="8"/>
  <c r="P229" i="8" s="1"/>
  <c r="BK230" i="8"/>
  <c r="BK229" i="8" s="1"/>
  <c r="J229" i="8" s="1"/>
  <c r="J71" i="8" s="1"/>
  <c r="J230" i="8"/>
  <c r="BE230" i="8"/>
  <c r="BI228" i="8"/>
  <c r="BH228" i="8"/>
  <c r="BG228" i="8"/>
  <c r="BF228" i="8"/>
  <c r="T228" i="8"/>
  <c r="R228" i="8"/>
  <c r="P228" i="8"/>
  <c r="BK228" i="8"/>
  <c r="J228" i="8"/>
  <c r="BE228" i="8" s="1"/>
  <c r="BI227" i="8"/>
  <c r="BH227" i="8"/>
  <c r="BG227" i="8"/>
  <c r="BF227" i="8"/>
  <c r="T227" i="8"/>
  <c r="R227" i="8"/>
  <c r="P227" i="8"/>
  <c r="BK227" i="8"/>
  <c r="J227" i="8"/>
  <c r="BE227" i="8" s="1"/>
  <c r="BI226" i="8"/>
  <c r="BH226" i="8"/>
  <c r="BG226" i="8"/>
  <c r="BF226" i="8"/>
  <c r="T226" i="8"/>
  <c r="R226" i="8"/>
  <c r="P226" i="8"/>
  <c r="BK226" i="8"/>
  <c r="J226" i="8"/>
  <c r="BE226" i="8" s="1"/>
  <c r="BI225" i="8"/>
  <c r="BH225" i="8"/>
  <c r="BG225" i="8"/>
  <c r="BF225" i="8"/>
  <c r="T225" i="8"/>
  <c r="R225" i="8"/>
  <c r="P225" i="8"/>
  <c r="BK225" i="8"/>
  <c r="J225" i="8"/>
  <c r="BE225" i="8" s="1"/>
  <c r="BI224" i="8"/>
  <c r="BH224" i="8"/>
  <c r="BG224" i="8"/>
  <c r="BF224" i="8"/>
  <c r="T224" i="8"/>
  <c r="R224" i="8"/>
  <c r="P224" i="8"/>
  <c r="BK224" i="8"/>
  <c r="J224" i="8"/>
  <c r="BE224" i="8" s="1"/>
  <c r="BI223" i="8"/>
  <c r="BH223" i="8"/>
  <c r="BG223" i="8"/>
  <c r="BF223" i="8"/>
  <c r="T223" i="8"/>
  <c r="R223" i="8"/>
  <c r="P223" i="8"/>
  <c r="BK223" i="8"/>
  <c r="J223" i="8"/>
  <c r="BE223" i="8" s="1"/>
  <c r="BI222" i="8"/>
  <c r="BH222" i="8"/>
  <c r="BG222" i="8"/>
  <c r="BF222" i="8"/>
  <c r="T222" i="8"/>
  <c r="R222" i="8"/>
  <c r="P222" i="8"/>
  <c r="BK222" i="8"/>
  <c r="J222" i="8"/>
  <c r="BE222" i="8" s="1"/>
  <c r="BI221" i="8"/>
  <c r="BH221" i="8"/>
  <c r="BG221" i="8"/>
  <c r="BF221" i="8"/>
  <c r="T221" i="8"/>
  <c r="R221" i="8"/>
  <c r="P221" i="8"/>
  <c r="BK221" i="8"/>
  <c r="J221" i="8"/>
  <c r="BE221" i="8" s="1"/>
  <c r="BI220" i="8"/>
  <c r="BH220" i="8"/>
  <c r="BG220" i="8"/>
  <c r="BF220" i="8"/>
  <c r="T220" i="8"/>
  <c r="R220" i="8"/>
  <c r="P220" i="8"/>
  <c r="BK220" i="8"/>
  <c r="J220" i="8"/>
  <c r="BE220" i="8" s="1"/>
  <c r="BI219" i="8"/>
  <c r="BH219" i="8"/>
  <c r="BG219" i="8"/>
  <c r="BF219" i="8"/>
  <c r="T219" i="8"/>
  <c r="R219" i="8"/>
  <c r="P219" i="8"/>
  <c r="BK219" i="8"/>
  <c r="J219" i="8"/>
  <c r="BE219" i="8" s="1"/>
  <c r="BI218" i="8"/>
  <c r="BH218" i="8"/>
  <c r="BG218" i="8"/>
  <c r="BF218" i="8"/>
  <c r="T218" i="8"/>
  <c r="R218" i="8"/>
  <c r="P218" i="8"/>
  <c r="BK218" i="8"/>
  <c r="J218" i="8"/>
  <c r="BE218" i="8" s="1"/>
  <c r="BI217" i="8"/>
  <c r="BH217" i="8"/>
  <c r="BG217" i="8"/>
  <c r="BF217" i="8"/>
  <c r="T217" i="8"/>
  <c r="T216" i="8" s="1"/>
  <c r="R217" i="8"/>
  <c r="R216" i="8" s="1"/>
  <c r="P217" i="8"/>
  <c r="BK217" i="8"/>
  <c r="BK216" i="8" s="1"/>
  <c r="J216" i="8"/>
  <c r="J70" i="8" s="1"/>
  <c r="J217" i="8"/>
  <c r="BE217" i="8"/>
  <c r="BI215" i="8"/>
  <c r="BH215" i="8"/>
  <c r="BG215" i="8"/>
  <c r="BF215" i="8"/>
  <c r="T215" i="8"/>
  <c r="R215" i="8"/>
  <c r="P215" i="8"/>
  <c r="BK215" i="8"/>
  <c r="J215" i="8"/>
  <c r="BE215" i="8" s="1"/>
  <c r="BI214" i="8"/>
  <c r="BH214" i="8"/>
  <c r="BG214" i="8"/>
  <c r="BF214" i="8"/>
  <c r="T214" i="8"/>
  <c r="R214" i="8"/>
  <c r="P214" i="8"/>
  <c r="BK214" i="8"/>
  <c r="J214" i="8"/>
  <c r="BE214" i="8" s="1"/>
  <c r="BI213" i="8"/>
  <c r="BH213" i="8"/>
  <c r="BG213" i="8"/>
  <c r="BF213" i="8"/>
  <c r="T213" i="8"/>
  <c r="R213" i="8"/>
  <c r="P213" i="8"/>
  <c r="BK213" i="8"/>
  <c r="J213" i="8"/>
  <c r="BE213" i="8" s="1"/>
  <c r="BI212" i="8"/>
  <c r="BH212" i="8"/>
  <c r="BG212" i="8"/>
  <c r="BF212" i="8"/>
  <c r="T212" i="8"/>
  <c r="R212" i="8"/>
  <c r="P212" i="8"/>
  <c r="BK212" i="8"/>
  <c r="J212" i="8"/>
  <c r="BE212" i="8" s="1"/>
  <c r="BI211" i="8"/>
  <c r="BH211" i="8"/>
  <c r="BG211" i="8"/>
  <c r="BF211" i="8"/>
  <c r="T211" i="8"/>
  <c r="R211" i="8"/>
  <c r="P211" i="8"/>
  <c r="BK211" i="8"/>
  <c r="J211" i="8"/>
  <c r="BE211" i="8" s="1"/>
  <c r="BI210" i="8"/>
  <c r="BH210" i="8"/>
  <c r="BG210" i="8"/>
  <c r="BF210" i="8"/>
  <c r="T210" i="8"/>
  <c r="R210" i="8"/>
  <c r="P210" i="8"/>
  <c r="BK210" i="8"/>
  <c r="J210" i="8"/>
  <c r="BE210" i="8" s="1"/>
  <c r="BI209" i="8"/>
  <c r="BH209" i="8"/>
  <c r="BG209" i="8"/>
  <c r="BF209" i="8"/>
  <c r="T209" i="8"/>
  <c r="R209" i="8"/>
  <c r="P209" i="8"/>
  <c r="BK209" i="8"/>
  <c r="J209" i="8"/>
  <c r="BE209" i="8" s="1"/>
  <c r="BI208" i="8"/>
  <c r="BH208" i="8"/>
  <c r="BG208" i="8"/>
  <c r="BF208" i="8"/>
  <c r="T208" i="8"/>
  <c r="R208" i="8"/>
  <c r="P208" i="8"/>
  <c r="BK208" i="8"/>
  <c r="J208" i="8"/>
  <c r="BE208" i="8" s="1"/>
  <c r="BI207" i="8"/>
  <c r="BH207" i="8"/>
  <c r="BG207" i="8"/>
  <c r="BF207" i="8"/>
  <c r="T207" i="8"/>
  <c r="R207" i="8"/>
  <c r="P207" i="8"/>
  <c r="P205" i="8" s="1"/>
  <c r="BK207" i="8"/>
  <c r="J207" i="8"/>
  <c r="BE207" i="8" s="1"/>
  <c r="BI206" i="8"/>
  <c r="BH206" i="8"/>
  <c r="BG206" i="8"/>
  <c r="BF206" i="8"/>
  <c r="T206" i="8"/>
  <c r="T205" i="8" s="1"/>
  <c r="R206" i="8"/>
  <c r="R205" i="8" s="1"/>
  <c r="P206" i="8"/>
  <c r="BK206" i="8"/>
  <c r="BK205" i="8" s="1"/>
  <c r="J205" i="8" s="1"/>
  <c r="J69" i="8" s="1"/>
  <c r="J206" i="8"/>
  <c r="BE206" i="8"/>
  <c r="BI204" i="8"/>
  <c r="BH204" i="8"/>
  <c r="BG204" i="8"/>
  <c r="BF204" i="8"/>
  <c r="T204" i="8"/>
  <c r="R204" i="8"/>
  <c r="P204" i="8"/>
  <c r="BK204" i="8"/>
  <c r="J204" i="8"/>
  <c r="BE204" i="8"/>
  <c r="BI203" i="8"/>
  <c r="BH203" i="8"/>
  <c r="BG203" i="8"/>
  <c r="BF203" i="8"/>
  <c r="T203" i="8"/>
  <c r="R203" i="8"/>
  <c r="P203" i="8"/>
  <c r="BK203" i="8"/>
  <c r="J203" i="8"/>
  <c r="BE203" i="8"/>
  <c r="BI202" i="8"/>
  <c r="BH202" i="8"/>
  <c r="BG202" i="8"/>
  <c r="BF202" i="8"/>
  <c r="T202" i="8"/>
  <c r="R202" i="8"/>
  <c r="P202" i="8"/>
  <c r="BK202" i="8"/>
  <c r="J202" i="8"/>
  <c r="BE202" i="8"/>
  <c r="BI201" i="8"/>
  <c r="BH201" i="8"/>
  <c r="BG201" i="8"/>
  <c r="BF201" i="8"/>
  <c r="T201" i="8"/>
  <c r="R201" i="8"/>
  <c r="P201" i="8"/>
  <c r="BK201" i="8"/>
  <c r="J201" i="8"/>
  <c r="BE201" i="8"/>
  <c r="BI200" i="8"/>
  <c r="BH200" i="8"/>
  <c r="BG200" i="8"/>
  <c r="BF200" i="8"/>
  <c r="T200" i="8"/>
  <c r="R200" i="8"/>
  <c r="P200" i="8"/>
  <c r="BK200" i="8"/>
  <c r="J200" i="8"/>
  <c r="BE200" i="8"/>
  <c r="BI199" i="8"/>
  <c r="BH199" i="8"/>
  <c r="BG199" i="8"/>
  <c r="BF199" i="8"/>
  <c r="T199" i="8"/>
  <c r="R199" i="8"/>
  <c r="P199" i="8"/>
  <c r="BK199" i="8"/>
  <c r="J199" i="8"/>
  <c r="BE199" i="8"/>
  <c r="BI198" i="8"/>
  <c r="BH198" i="8"/>
  <c r="BG198" i="8"/>
  <c r="BF198" i="8"/>
  <c r="T198" i="8"/>
  <c r="R198" i="8"/>
  <c r="P198" i="8"/>
  <c r="BK198" i="8"/>
  <c r="J198" i="8"/>
  <c r="BE198" i="8"/>
  <c r="BI197" i="8"/>
  <c r="BH197" i="8"/>
  <c r="BG197" i="8"/>
  <c r="BF197" i="8"/>
  <c r="T197" i="8"/>
  <c r="R197" i="8"/>
  <c r="P197" i="8"/>
  <c r="P194" i="8" s="1"/>
  <c r="BK197" i="8"/>
  <c r="J197" i="8"/>
  <c r="BE197" i="8"/>
  <c r="BI196" i="8"/>
  <c r="BH196" i="8"/>
  <c r="BG196" i="8"/>
  <c r="BF196" i="8"/>
  <c r="T196" i="8"/>
  <c r="T194" i="8" s="1"/>
  <c r="R196" i="8"/>
  <c r="P196" i="8"/>
  <c r="BK196" i="8"/>
  <c r="J196" i="8"/>
  <c r="BE196" i="8"/>
  <c r="BI195" i="8"/>
  <c r="BH195" i="8"/>
  <c r="BG195" i="8"/>
  <c r="BF195" i="8"/>
  <c r="T195" i="8"/>
  <c r="R195" i="8"/>
  <c r="R194" i="8"/>
  <c r="P195" i="8"/>
  <c r="BK195" i="8"/>
  <c r="BK194" i="8"/>
  <c r="J194" i="8" s="1"/>
  <c r="J68" i="8" s="1"/>
  <c r="J195" i="8"/>
  <c r="BE195" i="8"/>
  <c r="BI193" i="8"/>
  <c r="BH193" i="8"/>
  <c r="BG193" i="8"/>
  <c r="BF193" i="8"/>
  <c r="T193" i="8"/>
  <c r="R193" i="8"/>
  <c r="P193" i="8"/>
  <c r="BK193" i="8"/>
  <c r="J193" i="8"/>
  <c r="BE193" i="8"/>
  <c r="BI192" i="8"/>
  <c r="BH192" i="8"/>
  <c r="BG192" i="8"/>
  <c r="BF192" i="8"/>
  <c r="T192" i="8"/>
  <c r="R192" i="8"/>
  <c r="P192" i="8"/>
  <c r="BK192" i="8"/>
  <c r="J192" i="8"/>
  <c r="BE192" i="8"/>
  <c r="BI191" i="8"/>
  <c r="BH191" i="8"/>
  <c r="BG191" i="8"/>
  <c r="BF191" i="8"/>
  <c r="T191" i="8"/>
  <c r="R191" i="8"/>
  <c r="P191" i="8"/>
  <c r="BK191" i="8"/>
  <c r="J191" i="8"/>
  <c r="BE191" i="8"/>
  <c r="BI190" i="8"/>
  <c r="BH190" i="8"/>
  <c r="BG190" i="8"/>
  <c r="BF190" i="8"/>
  <c r="T190" i="8"/>
  <c r="R190" i="8"/>
  <c r="P190" i="8"/>
  <c r="BK190" i="8"/>
  <c r="J190" i="8"/>
  <c r="BE190" i="8"/>
  <c r="BI189" i="8"/>
  <c r="BH189" i="8"/>
  <c r="BG189" i="8"/>
  <c r="BF189" i="8"/>
  <c r="T189" i="8"/>
  <c r="R189" i="8"/>
  <c r="P189" i="8"/>
  <c r="BK189" i="8"/>
  <c r="J189" i="8"/>
  <c r="BE189" i="8"/>
  <c r="BI188" i="8"/>
  <c r="BH188" i="8"/>
  <c r="BG188" i="8"/>
  <c r="BF188" i="8"/>
  <c r="T188" i="8"/>
  <c r="R188" i="8"/>
  <c r="P188" i="8"/>
  <c r="BK188" i="8"/>
  <c r="J188" i="8"/>
  <c r="BE188" i="8"/>
  <c r="BI187" i="8"/>
  <c r="BH187" i="8"/>
  <c r="BG187" i="8"/>
  <c r="BF187" i="8"/>
  <c r="T187" i="8"/>
  <c r="R187" i="8"/>
  <c r="P187" i="8"/>
  <c r="BK187" i="8"/>
  <c r="J187" i="8"/>
  <c r="BE187" i="8"/>
  <c r="BI186" i="8"/>
  <c r="BH186" i="8"/>
  <c r="BG186" i="8"/>
  <c r="BF186" i="8"/>
  <c r="T186" i="8"/>
  <c r="R186" i="8"/>
  <c r="P186" i="8"/>
  <c r="BK186" i="8"/>
  <c r="J186" i="8"/>
  <c r="BE186" i="8"/>
  <c r="BI185" i="8"/>
  <c r="BH185" i="8"/>
  <c r="BG185" i="8"/>
  <c r="BF185" i="8"/>
  <c r="T185" i="8"/>
  <c r="R185" i="8"/>
  <c r="P185" i="8"/>
  <c r="P182" i="8" s="1"/>
  <c r="BK185" i="8"/>
  <c r="J185" i="8"/>
  <c r="BE185" i="8"/>
  <c r="BI184" i="8"/>
  <c r="BH184" i="8"/>
  <c r="BG184" i="8"/>
  <c r="BF184" i="8"/>
  <c r="T184" i="8"/>
  <c r="T182" i="8" s="1"/>
  <c r="R184" i="8"/>
  <c r="P184" i="8"/>
  <c r="BK184" i="8"/>
  <c r="J184" i="8"/>
  <c r="BE184" i="8"/>
  <c r="BI183" i="8"/>
  <c r="BH183" i="8"/>
  <c r="BG183" i="8"/>
  <c r="BF183" i="8"/>
  <c r="T183" i="8"/>
  <c r="R183" i="8"/>
  <c r="R182" i="8"/>
  <c r="P183" i="8"/>
  <c r="BK183" i="8"/>
  <c r="BK182" i="8"/>
  <c r="J182" i="8" s="1"/>
  <c r="J67" i="8" s="1"/>
  <c r="J183" i="8"/>
  <c r="BE183" i="8"/>
  <c r="BI181" i="8"/>
  <c r="BH181" i="8"/>
  <c r="BG181" i="8"/>
  <c r="BF181" i="8"/>
  <c r="T181" i="8"/>
  <c r="R181" i="8"/>
  <c r="P181" i="8"/>
  <c r="BK181" i="8"/>
  <c r="J181" i="8"/>
  <c r="BE181" i="8"/>
  <c r="BI180" i="8"/>
  <c r="BH180" i="8"/>
  <c r="BG180" i="8"/>
  <c r="BF180" i="8"/>
  <c r="T180" i="8"/>
  <c r="R180" i="8"/>
  <c r="P180" i="8"/>
  <c r="BK180" i="8"/>
  <c r="J180" i="8"/>
  <c r="BE180" i="8"/>
  <c r="BI179" i="8"/>
  <c r="BH179" i="8"/>
  <c r="BG179" i="8"/>
  <c r="BF179" i="8"/>
  <c r="T179" i="8"/>
  <c r="R179" i="8"/>
  <c r="P179" i="8"/>
  <c r="BK179" i="8"/>
  <c r="J179" i="8"/>
  <c r="BE179" i="8"/>
  <c r="BI178" i="8"/>
  <c r="BH178" i="8"/>
  <c r="BG178" i="8"/>
  <c r="BF178" i="8"/>
  <c r="T178" i="8"/>
  <c r="R178" i="8"/>
  <c r="P178" i="8"/>
  <c r="BK178" i="8"/>
  <c r="J178" i="8"/>
  <c r="BE178" i="8"/>
  <c r="BI177" i="8"/>
  <c r="BH177" i="8"/>
  <c r="BG177" i="8"/>
  <c r="BF177" i="8"/>
  <c r="T177" i="8"/>
  <c r="R177" i="8"/>
  <c r="P177" i="8"/>
  <c r="BK177" i="8"/>
  <c r="J177" i="8"/>
  <c r="BE177" i="8"/>
  <c r="BI176" i="8"/>
  <c r="BH176" i="8"/>
  <c r="BG176" i="8"/>
  <c r="BF176" i="8"/>
  <c r="T176" i="8"/>
  <c r="R176" i="8"/>
  <c r="P176" i="8"/>
  <c r="BK176" i="8"/>
  <c r="J176" i="8"/>
  <c r="BE176" i="8"/>
  <c r="BI175" i="8"/>
  <c r="BH175" i="8"/>
  <c r="BG175" i="8"/>
  <c r="BF175" i="8"/>
  <c r="T175" i="8"/>
  <c r="R175" i="8"/>
  <c r="P175" i="8"/>
  <c r="P172" i="8" s="1"/>
  <c r="BK175" i="8"/>
  <c r="J175" i="8"/>
  <c r="BE175" i="8"/>
  <c r="BI174" i="8"/>
  <c r="BH174" i="8"/>
  <c r="BG174" i="8"/>
  <c r="BF174" i="8"/>
  <c r="T174" i="8"/>
  <c r="T172" i="8" s="1"/>
  <c r="R174" i="8"/>
  <c r="P174" i="8"/>
  <c r="BK174" i="8"/>
  <c r="J174" i="8"/>
  <c r="BE174" i="8"/>
  <c r="BI173" i="8"/>
  <c r="BH173" i="8"/>
  <c r="BG173" i="8"/>
  <c r="BF173" i="8"/>
  <c r="T173" i="8"/>
  <c r="R173" i="8"/>
  <c r="R172" i="8"/>
  <c r="P173" i="8"/>
  <c r="BK173" i="8"/>
  <c r="BK172" i="8"/>
  <c r="J172" i="8" s="1"/>
  <c r="J66" i="8" s="1"/>
  <c r="J173" i="8"/>
  <c r="BE173" i="8"/>
  <c r="BI171" i="8"/>
  <c r="BH171" i="8"/>
  <c r="BG171" i="8"/>
  <c r="BF171" i="8"/>
  <c r="T171" i="8"/>
  <c r="R171" i="8"/>
  <c r="P171" i="8"/>
  <c r="BK171" i="8"/>
  <c r="J171" i="8"/>
  <c r="BE171" i="8"/>
  <c r="BI170" i="8"/>
  <c r="BH170" i="8"/>
  <c r="BG170" i="8"/>
  <c r="BF170" i="8"/>
  <c r="T170" i="8"/>
  <c r="R170" i="8"/>
  <c r="P170" i="8"/>
  <c r="BK170" i="8"/>
  <c r="J170" i="8"/>
  <c r="BE170" i="8"/>
  <c r="BI169" i="8"/>
  <c r="BH169" i="8"/>
  <c r="BG169" i="8"/>
  <c r="BF169" i="8"/>
  <c r="T169" i="8"/>
  <c r="R169" i="8"/>
  <c r="P169" i="8"/>
  <c r="BK169" i="8"/>
  <c r="J169" i="8"/>
  <c r="BE169" i="8"/>
  <c r="BI168" i="8"/>
  <c r="BH168" i="8"/>
  <c r="BG168" i="8"/>
  <c r="BF168" i="8"/>
  <c r="T168" i="8"/>
  <c r="R168" i="8"/>
  <c r="R165" i="8" s="1"/>
  <c r="P168" i="8"/>
  <c r="BK168" i="8"/>
  <c r="J168" i="8"/>
  <c r="BE168" i="8"/>
  <c r="BI167" i="8"/>
  <c r="BH167" i="8"/>
  <c r="BG167" i="8"/>
  <c r="BF167" i="8"/>
  <c r="T167" i="8"/>
  <c r="R167" i="8"/>
  <c r="P167" i="8"/>
  <c r="BK167" i="8"/>
  <c r="BK165" i="8" s="1"/>
  <c r="J165" i="8" s="1"/>
  <c r="J65" i="8" s="1"/>
  <c r="J167" i="8"/>
  <c r="BE167" i="8"/>
  <c r="BI166" i="8"/>
  <c r="BH166" i="8"/>
  <c r="BG166" i="8"/>
  <c r="BF166" i="8"/>
  <c r="T166" i="8"/>
  <c r="T165" i="8"/>
  <c r="R166" i="8"/>
  <c r="P166" i="8"/>
  <c r="P165" i="8"/>
  <c r="BK166" i="8"/>
  <c r="J166" i="8"/>
  <c r="BE166" i="8" s="1"/>
  <c r="BI164" i="8"/>
  <c r="BH164" i="8"/>
  <c r="BG164" i="8"/>
  <c r="BF164" i="8"/>
  <c r="T164" i="8"/>
  <c r="R164" i="8"/>
  <c r="P164" i="8"/>
  <c r="BK164" i="8"/>
  <c r="J164" i="8"/>
  <c r="BE164" i="8"/>
  <c r="BI163" i="8"/>
  <c r="BH163" i="8"/>
  <c r="BG163" i="8"/>
  <c r="BF163" i="8"/>
  <c r="T163" i="8"/>
  <c r="R163" i="8"/>
  <c r="P163" i="8"/>
  <c r="BK163" i="8"/>
  <c r="J163" i="8"/>
  <c r="BE163" i="8"/>
  <c r="BI162" i="8"/>
  <c r="BH162" i="8"/>
  <c r="BG162" i="8"/>
  <c r="BF162" i="8"/>
  <c r="T162" i="8"/>
  <c r="R162" i="8"/>
  <c r="P162" i="8"/>
  <c r="BK162" i="8"/>
  <c r="J162" i="8"/>
  <c r="BE162" i="8"/>
  <c r="BI161" i="8"/>
  <c r="BH161" i="8"/>
  <c r="BG161" i="8"/>
  <c r="BF161" i="8"/>
  <c r="T161" i="8"/>
  <c r="R161" i="8"/>
  <c r="P161" i="8"/>
  <c r="BK161" i="8"/>
  <c r="J161" i="8"/>
  <c r="BE161" i="8"/>
  <c r="BI160" i="8"/>
  <c r="BH160" i="8"/>
  <c r="BG160" i="8"/>
  <c r="BF160" i="8"/>
  <c r="T160" i="8"/>
  <c r="R160" i="8"/>
  <c r="P160" i="8"/>
  <c r="BK160" i="8"/>
  <c r="J160" i="8"/>
  <c r="BE160" i="8"/>
  <c r="BI159" i="8"/>
  <c r="BH159" i="8"/>
  <c r="BG159" i="8"/>
  <c r="BF159" i="8"/>
  <c r="T159" i="8"/>
  <c r="R159" i="8"/>
  <c r="P159" i="8"/>
  <c r="BK159" i="8"/>
  <c r="J159" i="8"/>
  <c r="BE159" i="8"/>
  <c r="BI158" i="8"/>
  <c r="BH158" i="8"/>
  <c r="BG158" i="8"/>
  <c r="BF158" i="8"/>
  <c r="T158" i="8"/>
  <c r="R158" i="8"/>
  <c r="P158" i="8"/>
  <c r="BK158" i="8"/>
  <c r="J158" i="8"/>
  <c r="BE158" i="8"/>
  <c r="BI157" i="8"/>
  <c r="BH157" i="8"/>
  <c r="BG157" i="8"/>
  <c r="BF157" i="8"/>
  <c r="T157" i="8"/>
  <c r="R157" i="8"/>
  <c r="P157" i="8"/>
  <c r="BK157" i="8"/>
  <c r="J157" i="8"/>
  <c r="BE157" i="8"/>
  <c r="BI156" i="8"/>
  <c r="BH156" i="8"/>
  <c r="BG156" i="8"/>
  <c r="BF156" i="8"/>
  <c r="T156" i="8"/>
  <c r="R156" i="8"/>
  <c r="P156" i="8"/>
  <c r="BK156" i="8"/>
  <c r="J156" i="8"/>
  <c r="BE156" i="8"/>
  <c r="BI155" i="8"/>
  <c r="BH155" i="8"/>
  <c r="BG155" i="8"/>
  <c r="BF155" i="8"/>
  <c r="T155" i="8"/>
  <c r="R155" i="8"/>
  <c r="P155" i="8"/>
  <c r="BK155" i="8"/>
  <c r="J155" i="8"/>
  <c r="BE155" i="8"/>
  <c r="BI154" i="8"/>
  <c r="BH154" i="8"/>
  <c r="BG154" i="8"/>
  <c r="BF154" i="8"/>
  <c r="T154" i="8"/>
  <c r="R154" i="8"/>
  <c r="P154" i="8"/>
  <c r="BK154" i="8"/>
  <c r="J154" i="8"/>
  <c r="BE154" i="8"/>
  <c r="BI153" i="8"/>
  <c r="BH153" i="8"/>
  <c r="BG153" i="8"/>
  <c r="BF153" i="8"/>
  <c r="T153" i="8"/>
  <c r="R153" i="8"/>
  <c r="P153" i="8"/>
  <c r="P150" i="8" s="1"/>
  <c r="BK153" i="8"/>
  <c r="J153" i="8"/>
  <c r="BE153" i="8"/>
  <c r="BI152" i="8"/>
  <c r="BH152" i="8"/>
  <c r="BG152" i="8"/>
  <c r="BF152" i="8"/>
  <c r="T152" i="8"/>
  <c r="T150" i="8" s="1"/>
  <c r="R152" i="8"/>
  <c r="P152" i="8"/>
  <c r="BK152" i="8"/>
  <c r="J152" i="8"/>
  <c r="BE152" i="8"/>
  <c r="BI151" i="8"/>
  <c r="BH151" i="8"/>
  <c r="BG151" i="8"/>
  <c r="BF151" i="8"/>
  <c r="T151" i="8"/>
  <c r="R151" i="8"/>
  <c r="R150" i="8"/>
  <c r="P151" i="8"/>
  <c r="BK151" i="8"/>
  <c r="BK150" i="8"/>
  <c r="J150" i="8" s="1"/>
  <c r="J64" i="8" s="1"/>
  <c r="J151" i="8"/>
  <c r="BE151" i="8"/>
  <c r="BI149" i="8"/>
  <c r="BH149" i="8"/>
  <c r="BG149" i="8"/>
  <c r="BF149" i="8"/>
  <c r="T149" i="8"/>
  <c r="R149" i="8"/>
  <c r="P149" i="8"/>
  <c r="BK149" i="8"/>
  <c r="J149" i="8"/>
  <c r="BE149" i="8"/>
  <c r="BI148" i="8"/>
  <c r="BH148" i="8"/>
  <c r="BG148" i="8"/>
  <c r="BF148" i="8"/>
  <c r="T148" i="8"/>
  <c r="R148" i="8"/>
  <c r="P148" i="8"/>
  <c r="BK148" i="8"/>
  <c r="J148" i="8"/>
  <c r="BE148" i="8"/>
  <c r="BI147" i="8"/>
  <c r="BH147" i="8"/>
  <c r="BG147" i="8"/>
  <c r="BF147" i="8"/>
  <c r="T147" i="8"/>
  <c r="R147" i="8"/>
  <c r="P147" i="8"/>
  <c r="BK147" i="8"/>
  <c r="J147" i="8"/>
  <c r="BE147" i="8"/>
  <c r="BI146" i="8"/>
  <c r="BH146" i="8"/>
  <c r="BG146" i="8"/>
  <c r="BF146" i="8"/>
  <c r="T146" i="8"/>
  <c r="R146" i="8"/>
  <c r="P146" i="8"/>
  <c r="BK146" i="8"/>
  <c r="J146" i="8"/>
  <c r="BE146" i="8"/>
  <c r="BI145" i="8"/>
  <c r="BH145" i="8"/>
  <c r="BG145" i="8"/>
  <c r="BF145" i="8"/>
  <c r="T145" i="8"/>
  <c r="R145" i="8"/>
  <c r="P145" i="8"/>
  <c r="BK145" i="8"/>
  <c r="J145" i="8"/>
  <c r="BE145" i="8"/>
  <c r="BI144" i="8"/>
  <c r="BH144" i="8"/>
  <c r="BG144" i="8"/>
  <c r="BF144" i="8"/>
  <c r="T144" i="8"/>
  <c r="R144" i="8"/>
  <c r="P144" i="8"/>
  <c r="BK144" i="8"/>
  <c r="J144" i="8"/>
  <c r="BE144" i="8"/>
  <c r="BI143" i="8"/>
  <c r="BH143" i="8"/>
  <c r="BG143" i="8"/>
  <c r="BF143" i="8"/>
  <c r="T143" i="8"/>
  <c r="R143" i="8"/>
  <c r="P143" i="8"/>
  <c r="BK143" i="8"/>
  <c r="J143" i="8"/>
  <c r="BE143" i="8"/>
  <c r="BI142" i="8"/>
  <c r="BH142" i="8"/>
  <c r="BG142" i="8"/>
  <c r="BF142" i="8"/>
  <c r="T142" i="8"/>
  <c r="R142" i="8"/>
  <c r="P142" i="8"/>
  <c r="BK142" i="8"/>
  <c r="J142" i="8"/>
  <c r="BE142" i="8"/>
  <c r="BI141" i="8"/>
  <c r="BH141" i="8"/>
  <c r="BG141" i="8"/>
  <c r="BF141" i="8"/>
  <c r="T141" i="8"/>
  <c r="R141" i="8"/>
  <c r="P141" i="8"/>
  <c r="BK141" i="8"/>
  <c r="J141" i="8"/>
  <c r="BE141" i="8"/>
  <c r="BI140" i="8"/>
  <c r="BH140" i="8"/>
  <c r="BG140" i="8"/>
  <c r="BF140" i="8"/>
  <c r="T140" i="8"/>
  <c r="R140" i="8"/>
  <c r="P140" i="8"/>
  <c r="BK140" i="8"/>
  <c r="J140" i="8"/>
  <c r="BE140" i="8"/>
  <c r="BI139" i="8"/>
  <c r="BH139" i="8"/>
  <c r="BG139" i="8"/>
  <c r="BF139" i="8"/>
  <c r="T139" i="8"/>
  <c r="R139" i="8"/>
  <c r="P139" i="8"/>
  <c r="BK139" i="8"/>
  <c r="J139" i="8"/>
  <c r="BE139" i="8"/>
  <c r="BI138" i="8"/>
  <c r="BH138" i="8"/>
  <c r="BG138" i="8"/>
  <c r="BF138" i="8"/>
  <c r="T138" i="8"/>
  <c r="R138" i="8"/>
  <c r="P138" i="8"/>
  <c r="BK138" i="8"/>
  <c r="J138" i="8"/>
  <c r="BE138" i="8"/>
  <c r="BI137" i="8"/>
  <c r="BH137" i="8"/>
  <c r="BG137" i="8"/>
  <c r="BF137" i="8"/>
  <c r="T137" i="8"/>
  <c r="R137" i="8"/>
  <c r="P137" i="8"/>
  <c r="BK137" i="8"/>
  <c r="J137" i="8"/>
  <c r="BE137" i="8"/>
  <c r="BI136" i="8"/>
  <c r="BH136" i="8"/>
  <c r="BG136" i="8"/>
  <c r="BF136" i="8"/>
  <c r="T136" i="8"/>
  <c r="R136" i="8"/>
  <c r="P136" i="8"/>
  <c r="BK136" i="8"/>
  <c r="J136" i="8"/>
  <c r="BE136" i="8"/>
  <c r="BI135" i="8"/>
  <c r="BH135" i="8"/>
  <c r="BG135" i="8"/>
  <c r="BF135" i="8"/>
  <c r="T135" i="8"/>
  <c r="R135" i="8"/>
  <c r="P135" i="8"/>
  <c r="BK135" i="8"/>
  <c r="J135" i="8"/>
  <c r="BE135" i="8"/>
  <c r="BI134" i="8"/>
  <c r="BH134" i="8"/>
  <c r="BG134" i="8"/>
  <c r="BF134" i="8"/>
  <c r="T134" i="8"/>
  <c r="R134" i="8"/>
  <c r="P134" i="8"/>
  <c r="BK134" i="8"/>
  <c r="J134" i="8"/>
  <c r="BE134" i="8"/>
  <c r="BI133" i="8"/>
  <c r="BH133" i="8"/>
  <c r="BG133" i="8"/>
  <c r="BF133" i="8"/>
  <c r="T133" i="8"/>
  <c r="T132" i="8"/>
  <c r="R133" i="8"/>
  <c r="R132" i="8"/>
  <c r="P133" i="8"/>
  <c r="P132" i="8"/>
  <c r="BK133" i="8"/>
  <c r="BK132" i="8"/>
  <c r="J132" i="8" s="1"/>
  <c r="J63" i="8" s="1"/>
  <c r="J133" i="8"/>
  <c r="BE133" i="8"/>
  <c r="BI131" i="8"/>
  <c r="BH131" i="8"/>
  <c r="BG131" i="8"/>
  <c r="BF131" i="8"/>
  <c r="T131" i="8"/>
  <c r="R131" i="8"/>
  <c r="P131" i="8"/>
  <c r="BK131" i="8"/>
  <c r="J131" i="8"/>
  <c r="BE131" i="8"/>
  <c r="BI130" i="8"/>
  <c r="BH130" i="8"/>
  <c r="BG130" i="8"/>
  <c r="BF130" i="8"/>
  <c r="T130" i="8"/>
  <c r="R130" i="8"/>
  <c r="P130" i="8"/>
  <c r="BK130" i="8"/>
  <c r="J130" i="8"/>
  <c r="BE130" i="8"/>
  <c r="BI129" i="8"/>
  <c r="BH129" i="8"/>
  <c r="BG129" i="8"/>
  <c r="BF129" i="8"/>
  <c r="T129" i="8"/>
  <c r="R129" i="8"/>
  <c r="P129" i="8"/>
  <c r="BK129" i="8"/>
  <c r="J129" i="8"/>
  <c r="BE129" i="8"/>
  <c r="BI128" i="8"/>
  <c r="BH128" i="8"/>
  <c r="BG128" i="8"/>
  <c r="BF128" i="8"/>
  <c r="T128" i="8"/>
  <c r="R128" i="8"/>
  <c r="P128" i="8"/>
  <c r="BK128" i="8"/>
  <c r="J128" i="8"/>
  <c r="BE128" i="8"/>
  <c r="BI127" i="8"/>
  <c r="BH127" i="8"/>
  <c r="BG127" i="8"/>
  <c r="BF127" i="8"/>
  <c r="T127" i="8"/>
  <c r="R127" i="8"/>
  <c r="P127" i="8"/>
  <c r="BK127" i="8"/>
  <c r="J127" i="8"/>
  <c r="BE127" i="8"/>
  <c r="BI126" i="8"/>
  <c r="BH126" i="8"/>
  <c r="BG126" i="8"/>
  <c r="BF126" i="8"/>
  <c r="T126" i="8"/>
  <c r="R126" i="8"/>
  <c r="P126" i="8"/>
  <c r="BK126" i="8"/>
  <c r="J126" i="8"/>
  <c r="BE126" i="8"/>
  <c r="BI125" i="8"/>
  <c r="BH125" i="8"/>
  <c r="BG125" i="8"/>
  <c r="BF125" i="8"/>
  <c r="T125" i="8"/>
  <c r="R125" i="8"/>
  <c r="P125" i="8"/>
  <c r="BK125" i="8"/>
  <c r="J125" i="8"/>
  <c r="BE125" i="8"/>
  <c r="BI124" i="8"/>
  <c r="BH124" i="8"/>
  <c r="BG124" i="8"/>
  <c r="BF124" i="8"/>
  <c r="T124" i="8"/>
  <c r="R124" i="8"/>
  <c r="P124" i="8"/>
  <c r="BK124" i="8"/>
  <c r="J124" i="8"/>
  <c r="BE124" i="8"/>
  <c r="BI123" i="8"/>
  <c r="BH123" i="8"/>
  <c r="BG123" i="8"/>
  <c r="BF123" i="8"/>
  <c r="T123" i="8"/>
  <c r="R123" i="8"/>
  <c r="P123" i="8"/>
  <c r="BK123" i="8"/>
  <c r="J123" i="8"/>
  <c r="BE123" i="8"/>
  <c r="BI122" i="8"/>
  <c r="BH122" i="8"/>
  <c r="BG122" i="8"/>
  <c r="BF122" i="8"/>
  <c r="T122" i="8"/>
  <c r="R122" i="8"/>
  <c r="P122" i="8"/>
  <c r="BK122" i="8"/>
  <c r="J122" i="8"/>
  <c r="BE122" i="8"/>
  <c r="BI121" i="8"/>
  <c r="BH121" i="8"/>
  <c r="BG121" i="8"/>
  <c r="BF121" i="8"/>
  <c r="T121" i="8"/>
  <c r="R121" i="8"/>
  <c r="P121" i="8"/>
  <c r="BK121" i="8"/>
  <c r="J121" i="8"/>
  <c r="BE121" i="8"/>
  <c r="BI120" i="8"/>
  <c r="BH120" i="8"/>
  <c r="BG120" i="8"/>
  <c r="BF120" i="8"/>
  <c r="T120" i="8"/>
  <c r="R120" i="8"/>
  <c r="P120" i="8"/>
  <c r="BK120" i="8"/>
  <c r="J120" i="8"/>
  <c r="BE120" i="8"/>
  <c r="BI119" i="8"/>
  <c r="BH119" i="8"/>
  <c r="BG119" i="8"/>
  <c r="BF119" i="8"/>
  <c r="T119" i="8"/>
  <c r="R119" i="8"/>
  <c r="P119" i="8"/>
  <c r="BK119" i="8"/>
  <c r="J119" i="8"/>
  <c r="BE119" i="8"/>
  <c r="BI118" i="8"/>
  <c r="BH118" i="8"/>
  <c r="BG118" i="8"/>
  <c r="BF118" i="8"/>
  <c r="T118" i="8"/>
  <c r="R118" i="8"/>
  <c r="P118" i="8"/>
  <c r="BK118" i="8"/>
  <c r="J118" i="8"/>
  <c r="BE118" i="8"/>
  <c r="BI117" i="8"/>
  <c r="BH117" i="8"/>
  <c r="BG117" i="8"/>
  <c r="BF117" i="8"/>
  <c r="T117" i="8"/>
  <c r="R117" i="8"/>
  <c r="P117" i="8"/>
  <c r="BK117" i="8"/>
  <c r="J117" i="8"/>
  <c r="BE117" i="8"/>
  <c r="BI116" i="8"/>
  <c r="BH116" i="8"/>
  <c r="BG116" i="8"/>
  <c r="BF116" i="8"/>
  <c r="T116" i="8"/>
  <c r="R116" i="8"/>
  <c r="P116" i="8"/>
  <c r="BK116" i="8"/>
  <c r="J116" i="8"/>
  <c r="BE116" i="8"/>
  <c r="BI115" i="8"/>
  <c r="BH115" i="8"/>
  <c r="BG115" i="8"/>
  <c r="BF115" i="8"/>
  <c r="T115" i="8"/>
  <c r="T114" i="8"/>
  <c r="R115" i="8"/>
  <c r="R114" i="8"/>
  <c r="P115" i="8"/>
  <c r="P114" i="8"/>
  <c r="BK115" i="8"/>
  <c r="BK114" i="8"/>
  <c r="J114" i="8" s="1"/>
  <c r="J62" i="8" s="1"/>
  <c r="J115" i="8"/>
  <c r="BE115" i="8" s="1"/>
  <c r="BI113" i="8"/>
  <c r="BH113" i="8"/>
  <c r="BG113" i="8"/>
  <c r="BF113" i="8"/>
  <c r="T113" i="8"/>
  <c r="R113" i="8"/>
  <c r="P113" i="8"/>
  <c r="BK113" i="8"/>
  <c r="J113" i="8"/>
  <c r="BE113" i="8"/>
  <c r="BI112" i="8"/>
  <c r="BH112" i="8"/>
  <c r="BG112" i="8"/>
  <c r="BF112" i="8"/>
  <c r="T112" i="8"/>
  <c r="R112" i="8"/>
  <c r="P112" i="8"/>
  <c r="BK112" i="8"/>
  <c r="J112" i="8"/>
  <c r="BE112" i="8"/>
  <c r="BI111" i="8"/>
  <c r="BH111" i="8"/>
  <c r="BG111" i="8"/>
  <c r="BF111" i="8"/>
  <c r="T111" i="8"/>
  <c r="R111" i="8"/>
  <c r="P111" i="8"/>
  <c r="BK111" i="8"/>
  <c r="J111" i="8"/>
  <c r="BE111" i="8"/>
  <c r="BI110" i="8"/>
  <c r="BH110" i="8"/>
  <c r="BG110" i="8"/>
  <c r="BF110" i="8"/>
  <c r="T110" i="8"/>
  <c r="R110" i="8"/>
  <c r="P110" i="8"/>
  <c r="BK110" i="8"/>
  <c r="J110" i="8"/>
  <c r="BE110" i="8"/>
  <c r="BI109" i="8"/>
  <c r="BH109" i="8"/>
  <c r="BG109" i="8"/>
  <c r="BF109" i="8"/>
  <c r="T109" i="8"/>
  <c r="R109" i="8"/>
  <c r="P109" i="8"/>
  <c r="BK109" i="8"/>
  <c r="J109" i="8"/>
  <c r="BE109" i="8"/>
  <c r="BI108" i="8"/>
  <c r="BH108" i="8"/>
  <c r="BG108" i="8"/>
  <c r="BF108" i="8"/>
  <c r="T108" i="8"/>
  <c r="R108" i="8"/>
  <c r="P108" i="8"/>
  <c r="BK108" i="8"/>
  <c r="J108" i="8"/>
  <c r="BE108" i="8"/>
  <c r="BI107" i="8"/>
  <c r="BH107" i="8"/>
  <c r="BG107" i="8"/>
  <c r="BF107" i="8"/>
  <c r="T107" i="8"/>
  <c r="R107" i="8"/>
  <c r="P107" i="8"/>
  <c r="BK107" i="8"/>
  <c r="J107" i="8"/>
  <c r="BE107" i="8"/>
  <c r="BI106" i="8"/>
  <c r="BH106" i="8"/>
  <c r="BG106" i="8"/>
  <c r="BF106" i="8"/>
  <c r="T106" i="8"/>
  <c r="R106" i="8"/>
  <c r="R103" i="8" s="1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BK103" i="8" s="1"/>
  <c r="J103" i="8" s="1"/>
  <c r="J61" i="8" s="1"/>
  <c r="J105" i="8"/>
  <c r="BE105" i="8"/>
  <c r="BI104" i="8"/>
  <c r="BH104" i="8"/>
  <c r="BG104" i="8"/>
  <c r="BF104" i="8"/>
  <c r="T104" i="8"/>
  <c r="T103" i="8"/>
  <c r="R104" i="8"/>
  <c r="P104" i="8"/>
  <c r="P103" i="8"/>
  <c r="BK104" i="8"/>
  <c r="J104" i="8"/>
  <c r="BE104" i="8" s="1"/>
  <c r="BI102" i="8"/>
  <c r="BH102" i="8"/>
  <c r="BG102" i="8"/>
  <c r="BF102" i="8"/>
  <c r="T102" i="8"/>
  <c r="T101" i="8"/>
  <c r="R102" i="8"/>
  <c r="R101" i="8"/>
  <c r="P102" i="8"/>
  <c r="P101" i="8"/>
  <c r="BK102" i="8"/>
  <c r="BK101" i="8"/>
  <c r="J101" i="8" s="1"/>
  <c r="J60" i="8" s="1"/>
  <c r="J102" i="8"/>
  <c r="BE102" i="8" s="1"/>
  <c r="BI100" i="8"/>
  <c r="BH100" i="8"/>
  <c r="BG100" i="8"/>
  <c r="BF100" i="8"/>
  <c r="T100" i="8"/>
  <c r="R100" i="8"/>
  <c r="P100" i="8"/>
  <c r="BK100" i="8"/>
  <c r="J100" i="8"/>
  <c r="BE100" i="8"/>
  <c r="BI99" i="8"/>
  <c r="BH99" i="8"/>
  <c r="BG99" i="8"/>
  <c r="BF99" i="8"/>
  <c r="T99" i="8"/>
  <c r="T98" i="8"/>
  <c r="R99" i="8"/>
  <c r="R98" i="8"/>
  <c r="P99" i="8"/>
  <c r="P98" i="8"/>
  <c r="BK99" i="8"/>
  <c r="BK98" i="8"/>
  <c r="J98" i="8" s="1"/>
  <c r="J59" i="8" s="1"/>
  <c r="J99" i="8"/>
  <c r="BE99" i="8" s="1"/>
  <c r="BI97" i="8"/>
  <c r="BH97" i="8"/>
  <c r="BG97" i="8"/>
  <c r="BF97" i="8"/>
  <c r="T97" i="8"/>
  <c r="R97" i="8"/>
  <c r="P97" i="8"/>
  <c r="BK97" i="8"/>
  <c r="BK95" i="8" s="1"/>
  <c r="J95" i="8" s="1"/>
  <c r="J58" i="8" s="1"/>
  <c r="J97" i="8"/>
  <c r="BE97" i="8"/>
  <c r="BI96" i="8"/>
  <c r="BH96" i="8"/>
  <c r="BG96" i="8"/>
  <c r="BF96" i="8"/>
  <c r="T96" i="8"/>
  <c r="T95" i="8"/>
  <c r="R96" i="8"/>
  <c r="R95" i="8"/>
  <c r="P96" i="8"/>
  <c r="P95" i="8"/>
  <c r="BK96" i="8"/>
  <c r="J96" i="8"/>
  <c r="BE96" i="8" s="1"/>
  <c r="BI94" i="8"/>
  <c r="F34" i="8"/>
  <c r="BD58" i="1" s="1"/>
  <c r="BH94" i="8"/>
  <c r="F33" i="8" s="1"/>
  <c r="BC58" i="1" s="1"/>
  <c r="BG94" i="8"/>
  <c r="F32" i="8"/>
  <c r="BB58" i="1" s="1"/>
  <c r="BF94" i="8"/>
  <c r="F31" i="8" s="1"/>
  <c r="BA58" i="1" s="1"/>
  <c r="T94" i="8"/>
  <c r="T93" i="8"/>
  <c r="T92" i="8" s="1"/>
  <c r="R94" i="8"/>
  <c r="R93" i="8" s="1"/>
  <c r="R92" i="8" s="1"/>
  <c r="P94" i="8"/>
  <c r="P93" i="8"/>
  <c r="BK94" i="8"/>
  <c r="BK93" i="8"/>
  <c r="J93" i="8" s="1"/>
  <c r="J57" i="8" s="1"/>
  <c r="J94" i="8"/>
  <c r="BE94" i="8"/>
  <c r="J88" i="8"/>
  <c r="F88" i="8"/>
  <c r="F86" i="8"/>
  <c r="E84" i="8"/>
  <c r="J51" i="8"/>
  <c r="F51" i="8"/>
  <c r="F49" i="8"/>
  <c r="E47" i="8"/>
  <c r="J18" i="8"/>
  <c r="E18" i="8"/>
  <c r="F89" i="8" s="1"/>
  <c r="J17" i="8"/>
  <c r="J12" i="8"/>
  <c r="J86" i="8" s="1"/>
  <c r="E7" i="8"/>
  <c r="E45" i="8" s="1"/>
  <c r="E82" i="8"/>
  <c r="AY57" i="1"/>
  <c r="AX57" i="1"/>
  <c r="BI89" i="7"/>
  <c r="BH89" i="7"/>
  <c r="BG89" i="7"/>
  <c r="BF89" i="7"/>
  <c r="T89" i="7"/>
  <c r="T88" i="7" s="1"/>
  <c r="R89" i="7"/>
  <c r="R88" i="7" s="1"/>
  <c r="P89" i="7"/>
  <c r="P88" i="7" s="1"/>
  <c r="BK89" i="7"/>
  <c r="BK88" i="7" s="1"/>
  <c r="J89" i="7"/>
  <c r="BE89" i="7"/>
  <c r="BI87" i="7"/>
  <c r="BH87" i="7"/>
  <c r="BG87" i="7"/>
  <c r="BF87" i="7"/>
  <c r="T87" i="7"/>
  <c r="R87" i="7"/>
  <c r="P87" i="7"/>
  <c r="BK87" i="7"/>
  <c r="J87" i="7"/>
  <c r="BE87" i="7" s="1"/>
  <c r="BI86" i="7"/>
  <c r="BH86" i="7"/>
  <c r="BG86" i="7"/>
  <c r="BF86" i="7"/>
  <c r="T86" i="7"/>
  <c r="R86" i="7"/>
  <c r="P86" i="7"/>
  <c r="BK86" i="7"/>
  <c r="J86" i="7"/>
  <c r="BE86" i="7" s="1"/>
  <c r="BI85" i="7"/>
  <c r="BH85" i="7"/>
  <c r="BG85" i="7"/>
  <c r="BF85" i="7"/>
  <c r="T85" i="7"/>
  <c r="R85" i="7"/>
  <c r="P85" i="7"/>
  <c r="BK85" i="7"/>
  <c r="J85" i="7"/>
  <c r="BE85" i="7" s="1"/>
  <c r="BI84" i="7"/>
  <c r="BH84" i="7"/>
  <c r="BG84" i="7"/>
  <c r="BF84" i="7"/>
  <c r="T84" i="7"/>
  <c r="R84" i="7"/>
  <c r="P84" i="7"/>
  <c r="BK84" i="7"/>
  <c r="J84" i="7"/>
  <c r="BE84" i="7" s="1"/>
  <c r="BI83" i="7"/>
  <c r="BH83" i="7"/>
  <c r="BG83" i="7"/>
  <c r="BF83" i="7"/>
  <c r="T83" i="7"/>
  <c r="R83" i="7"/>
  <c r="P83" i="7"/>
  <c r="BK83" i="7"/>
  <c r="J83" i="7"/>
  <c r="BE83" i="7" s="1"/>
  <c r="BI82" i="7"/>
  <c r="F34" i="7" s="1"/>
  <c r="BD57" i="1" s="1"/>
  <c r="BH82" i="7"/>
  <c r="F33" i="7"/>
  <c r="BC57" i="1" s="1"/>
  <c r="BG82" i="7"/>
  <c r="F32" i="7" s="1"/>
  <c r="BB57" i="1" s="1"/>
  <c r="BF82" i="7"/>
  <c r="J31" i="7"/>
  <c r="AW57" i="1" s="1"/>
  <c r="F31" i="7"/>
  <c r="BA57" i="1" s="1"/>
  <c r="T82" i="7"/>
  <c r="T81" i="7" s="1"/>
  <c r="R82" i="7"/>
  <c r="R81" i="7" s="1"/>
  <c r="P82" i="7"/>
  <c r="P81" i="7" s="1"/>
  <c r="P80" i="7" s="1"/>
  <c r="P79" i="7" s="1"/>
  <c r="AU57" i="1" s="1"/>
  <c r="BK82" i="7"/>
  <c r="BK81" i="7"/>
  <c r="J81" i="7" s="1"/>
  <c r="J58" i="7" s="1"/>
  <c r="J82" i="7"/>
  <c r="BE82" i="7"/>
  <c r="F30" i="7" s="1"/>
  <c r="AZ57" i="1" s="1"/>
  <c r="J75" i="7"/>
  <c r="F75" i="7"/>
  <c r="F73" i="7"/>
  <c r="E71" i="7"/>
  <c r="J51" i="7"/>
  <c r="F51" i="7"/>
  <c r="F49" i="7"/>
  <c r="E47" i="7"/>
  <c r="J18" i="7"/>
  <c r="E18" i="7"/>
  <c r="F76" i="7"/>
  <c r="F52" i="7"/>
  <c r="J17" i="7"/>
  <c r="J12" i="7"/>
  <c r="J73" i="7"/>
  <c r="J49" i="7"/>
  <c r="E7" i="7"/>
  <c r="E69" i="7" s="1"/>
  <c r="AY56" i="1"/>
  <c r="AX56" i="1"/>
  <c r="BI301" i="6"/>
  <c r="BH301" i="6"/>
  <c r="BG301" i="6"/>
  <c r="BF301" i="6"/>
  <c r="T301" i="6"/>
  <c r="R301" i="6"/>
  <c r="P301" i="6"/>
  <c r="BK301" i="6"/>
  <c r="BK297" i="6" s="1"/>
  <c r="J297" i="6" s="1"/>
  <c r="J77" i="6" s="1"/>
  <c r="J301" i="6"/>
  <c r="BE301" i="6"/>
  <c r="BI298" i="6"/>
  <c r="BH298" i="6"/>
  <c r="BG298" i="6"/>
  <c r="BF298" i="6"/>
  <c r="T298" i="6"/>
  <c r="T297" i="6"/>
  <c r="R298" i="6"/>
  <c r="R297" i="6"/>
  <c r="P298" i="6"/>
  <c r="P297" i="6"/>
  <c r="BK298" i="6"/>
  <c r="J298" i="6"/>
  <c r="BE298" i="6" s="1"/>
  <c r="BI296" i="6"/>
  <c r="BH296" i="6"/>
  <c r="BG296" i="6"/>
  <c r="BF296" i="6"/>
  <c r="T296" i="6"/>
  <c r="R296" i="6"/>
  <c r="R291" i="6" s="1"/>
  <c r="P296" i="6"/>
  <c r="BK296" i="6"/>
  <c r="J296" i="6"/>
  <c r="BE296" i="6"/>
  <c r="BI295" i="6"/>
  <c r="BH295" i="6"/>
  <c r="BG295" i="6"/>
  <c r="BF295" i="6"/>
  <c r="T295" i="6"/>
  <c r="R295" i="6"/>
  <c r="P295" i="6"/>
  <c r="BK295" i="6"/>
  <c r="BK291" i="6" s="1"/>
  <c r="J291" i="6" s="1"/>
  <c r="J76" i="6" s="1"/>
  <c r="J295" i="6"/>
  <c r="BE295" i="6"/>
  <c r="BI292" i="6"/>
  <c r="BH292" i="6"/>
  <c r="BG292" i="6"/>
  <c r="BF292" i="6"/>
  <c r="T292" i="6"/>
  <c r="T291" i="6"/>
  <c r="R292" i="6"/>
  <c r="P292" i="6"/>
  <c r="P291" i="6"/>
  <c r="BK292" i="6"/>
  <c r="J292" i="6"/>
  <c r="BE292" i="6" s="1"/>
  <c r="BI290" i="6"/>
  <c r="BH290" i="6"/>
  <c r="BG290" i="6"/>
  <c r="BF290" i="6"/>
  <c r="T290" i="6"/>
  <c r="R290" i="6"/>
  <c r="R284" i="6" s="1"/>
  <c r="P290" i="6"/>
  <c r="BK290" i="6"/>
  <c r="J290" i="6"/>
  <c r="BE290" i="6"/>
  <c r="BI289" i="6"/>
  <c r="BH289" i="6"/>
  <c r="BG289" i="6"/>
  <c r="BF289" i="6"/>
  <c r="T289" i="6"/>
  <c r="R289" i="6"/>
  <c r="P289" i="6"/>
  <c r="BK289" i="6"/>
  <c r="BK284" i="6" s="1"/>
  <c r="J284" i="6" s="1"/>
  <c r="J75" i="6" s="1"/>
  <c r="J289" i="6"/>
  <c r="BE289" i="6"/>
  <c r="BI285" i="6"/>
  <c r="BH285" i="6"/>
  <c r="BG285" i="6"/>
  <c r="BF285" i="6"/>
  <c r="T285" i="6"/>
  <c r="T284" i="6"/>
  <c r="R285" i="6"/>
  <c r="P285" i="6"/>
  <c r="P284" i="6"/>
  <c r="BK285" i="6"/>
  <c r="J285" i="6"/>
  <c r="BE285" i="6" s="1"/>
  <c r="BI283" i="6"/>
  <c r="BH283" i="6"/>
  <c r="BG283" i="6"/>
  <c r="BF283" i="6"/>
  <c r="T283" i="6"/>
  <c r="R283" i="6"/>
  <c r="P283" i="6"/>
  <c r="BK283" i="6"/>
  <c r="J283" i="6"/>
  <c r="BE283" i="6"/>
  <c r="BI282" i="6"/>
  <c r="BH282" i="6"/>
  <c r="BG282" i="6"/>
  <c r="BF282" i="6"/>
  <c r="T282" i="6"/>
  <c r="R282" i="6"/>
  <c r="P282" i="6"/>
  <c r="BK282" i="6"/>
  <c r="J282" i="6"/>
  <c r="BE282" i="6"/>
  <c r="BI281" i="6"/>
  <c r="BH281" i="6"/>
  <c r="BG281" i="6"/>
  <c r="BF281" i="6"/>
  <c r="T281" i="6"/>
  <c r="R281" i="6"/>
  <c r="P281" i="6"/>
  <c r="BK281" i="6"/>
  <c r="J281" i="6"/>
  <c r="BE281" i="6"/>
  <c r="BI280" i="6"/>
  <c r="BH280" i="6"/>
  <c r="BG280" i="6"/>
  <c r="BF280" i="6"/>
  <c r="T280" i="6"/>
  <c r="R280" i="6"/>
  <c r="P280" i="6"/>
  <c r="BK280" i="6"/>
  <c r="J280" i="6"/>
  <c r="BE280" i="6"/>
  <c r="BI277" i="6"/>
  <c r="BH277" i="6"/>
  <c r="BG277" i="6"/>
  <c r="BF277" i="6"/>
  <c r="T277" i="6"/>
  <c r="R277" i="6"/>
  <c r="R274" i="6" s="1"/>
  <c r="P277" i="6"/>
  <c r="BK277" i="6"/>
  <c r="J277" i="6"/>
  <c r="BE277" i="6"/>
  <c r="BI276" i="6"/>
  <c r="BH276" i="6"/>
  <c r="BG276" i="6"/>
  <c r="BF276" i="6"/>
  <c r="T276" i="6"/>
  <c r="R276" i="6"/>
  <c r="P276" i="6"/>
  <c r="BK276" i="6"/>
  <c r="BK274" i="6" s="1"/>
  <c r="J274" i="6" s="1"/>
  <c r="J74" i="6" s="1"/>
  <c r="J276" i="6"/>
  <c r="BE276" i="6"/>
  <c r="BI275" i="6"/>
  <c r="BH275" i="6"/>
  <c r="BG275" i="6"/>
  <c r="BF275" i="6"/>
  <c r="T275" i="6"/>
  <c r="T274" i="6"/>
  <c r="R275" i="6"/>
  <c r="P275" i="6"/>
  <c r="P274" i="6"/>
  <c r="BK275" i="6"/>
  <c r="J275" i="6"/>
  <c r="BE275" i="6" s="1"/>
  <c r="BI273" i="6"/>
  <c r="BH273" i="6"/>
  <c r="BG273" i="6"/>
  <c r="BF273" i="6"/>
  <c r="T273" i="6"/>
  <c r="R273" i="6"/>
  <c r="R270" i="6" s="1"/>
  <c r="P273" i="6"/>
  <c r="BK273" i="6"/>
  <c r="J273" i="6"/>
  <c r="BE273" i="6"/>
  <c r="BI272" i="6"/>
  <c r="BH272" i="6"/>
  <c r="BG272" i="6"/>
  <c r="BF272" i="6"/>
  <c r="T272" i="6"/>
  <c r="R272" i="6"/>
  <c r="P272" i="6"/>
  <c r="BK272" i="6"/>
  <c r="BK270" i="6" s="1"/>
  <c r="J270" i="6" s="1"/>
  <c r="J73" i="6" s="1"/>
  <c r="J272" i="6"/>
  <c r="BE272" i="6"/>
  <c r="BI271" i="6"/>
  <c r="BH271" i="6"/>
  <c r="BG271" i="6"/>
  <c r="BF271" i="6"/>
  <c r="T271" i="6"/>
  <c r="T270" i="6"/>
  <c r="R271" i="6"/>
  <c r="P271" i="6"/>
  <c r="P270" i="6"/>
  <c r="BK271" i="6"/>
  <c r="J271" i="6"/>
  <c r="BE271" i="6" s="1"/>
  <c r="BI269" i="6"/>
  <c r="BH269" i="6"/>
  <c r="BG269" i="6"/>
  <c r="BF269" i="6"/>
  <c r="T269" i="6"/>
  <c r="R269" i="6"/>
  <c r="R264" i="6" s="1"/>
  <c r="P269" i="6"/>
  <c r="BK269" i="6"/>
  <c r="J269" i="6"/>
  <c r="BE269" i="6"/>
  <c r="BI268" i="6"/>
  <c r="BH268" i="6"/>
  <c r="BG268" i="6"/>
  <c r="BF268" i="6"/>
  <c r="T268" i="6"/>
  <c r="R268" i="6"/>
  <c r="P268" i="6"/>
  <c r="BK268" i="6"/>
  <c r="BK264" i="6" s="1"/>
  <c r="J264" i="6" s="1"/>
  <c r="J72" i="6" s="1"/>
  <c r="J268" i="6"/>
  <c r="BE268" i="6"/>
  <c r="BI265" i="6"/>
  <c r="BH265" i="6"/>
  <c r="BG265" i="6"/>
  <c r="BF265" i="6"/>
  <c r="T265" i="6"/>
  <c r="T264" i="6"/>
  <c r="R265" i="6"/>
  <c r="P265" i="6"/>
  <c r="P264" i="6"/>
  <c r="BK265" i="6"/>
  <c r="J265" i="6"/>
  <c r="BE265" i="6" s="1"/>
  <c r="BI263" i="6"/>
  <c r="BH263" i="6"/>
  <c r="BG263" i="6"/>
  <c r="BF263" i="6"/>
  <c r="T263" i="6"/>
  <c r="R263" i="6"/>
  <c r="P263" i="6"/>
  <c r="BK263" i="6"/>
  <c r="J263" i="6"/>
  <c r="BE263" i="6"/>
  <c r="BI260" i="6"/>
  <c r="BH260" i="6"/>
  <c r="BG260" i="6"/>
  <c r="BF260" i="6"/>
  <c r="T260" i="6"/>
  <c r="T259" i="6"/>
  <c r="R260" i="6"/>
  <c r="R259" i="6"/>
  <c r="P260" i="6"/>
  <c r="P259" i="6"/>
  <c r="BK260" i="6"/>
  <c r="BK259" i="6"/>
  <c r="J259" i="6" s="1"/>
  <c r="J71" i="6" s="1"/>
  <c r="J260" i="6"/>
  <c r="BE260" i="6" s="1"/>
  <c r="BI258" i="6"/>
  <c r="BH258" i="6"/>
  <c r="BG258" i="6"/>
  <c r="BF258" i="6"/>
  <c r="T258" i="6"/>
  <c r="R258" i="6"/>
  <c r="P258" i="6"/>
  <c r="BK258" i="6"/>
  <c r="J258" i="6"/>
  <c r="BE258" i="6"/>
  <c r="BI255" i="6"/>
  <c r="BH255" i="6"/>
  <c r="BG255" i="6"/>
  <c r="BF255" i="6"/>
  <c r="T255" i="6"/>
  <c r="R255" i="6"/>
  <c r="P255" i="6"/>
  <c r="BK255" i="6"/>
  <c r="J255" i="6"/>
  <c r="BE255" i="6"/>
  <c r="BI252" i="6"/>
  <c r="BH252" i="6"/>
  <c r="BG252" i="6"/>
  <c r="BF252" i="6"/>
  <c r="T252" i="6"/>
  <c r="R252" i="6"/>
  <c r="P252" i="6"/>
  <c r="BK252" i="6"/>
  <c r="J252" i="6"/>
  <c r="BE252" i="6"/>
  <c r="BI251" i="6"/>
  <c r="BH251" i="6"/>
  <c r="BG251" i="6"/>
  <c r="BF251" i="6"/>
  <c r="T251" i="6"/>
  <c r="R251" i="6"/>
  <c r="P251" i="6"/>
  <c r="BK251" i="6"/>
  <c r="J251" i="6"/>
  <c r="BE251" i="6"/>
  <c r="BI248" i="6"/>
  <c r="BH248" i="6"/>
  <c r="BG248" i="6"/>
  <c r="BF248" i="6"/>
  <c r="T248" i="6"/>
  <c r="R248" i="6"/>
  <c r="P248" i="6"/>
  <c r="BK248" i="6"/>
  <c r="J248" i="6"/>
  <c r="BE248" i="6"/>
  <c r="BI245" i="6"/>
  <c r="BH245" i="6"/>
  <c r="BG245" i="6"/>
  <c r="BF245" i="6"/>
  <c r="T245" i="6"/>
  <c r="R245" i="6"/>
  <c r="R242" i="6" s="1"/>
  <c r="P245" i="6"/>
  <c r="BK245" i="6"/>
  <c r="J245" i="6"/>
  <c r="BE245" i="6"/>
  <c r="BI244" i="6"/>
  <c r="BH244" i="6"/>
  <c r="BG244" i="6"/>
  <c r="BF244" i="6"/>
  <c r="T244" i="6"/>
  <c r="R244" i="6"/>
  <c r="P244" i="6"/>
  <c r="BK244" i="6"/>
  <c r="BK242" i="6" s="1"/>
  <c r="J242" i="6" s="1"/>
  <c r="J70" i="6" s="1"/>
  <c r="J244" i="6"/>
  <c r="BE244" i="6"/>
  <c r="BI243" i="6"/>
  <c r="BH243" i="6"/>
  <c r="BG243" i="6"/>
  <c r="BF243" i="6"/>
  <c r="T243" i="6"/>
  <c r="T242" i="6"/>
  <c r="R243" i="6"/>
  <c r="P243" i="6"/>
  <c r="P242" i="6"/>
  <c r="BK243" i="6"/>
  <c r="J243" i="6"/>
  <c r="BE243" i="6" s="1"/>
  <c r="BI241" i="6"/>
  <c r="BH241" i="6"/>
  <c r="BG241" i="6"/>
  <c r="BF241" i="6"/>
  <c r="T241" i="6"/>
  <c r="R241" i="6"/>
  <c r="R236" i="6" s="1"/>
  <c r="P241" i="6"/>
  <c r="BK241" i="6"/>
  <c r="J241" i="6"/>
  <c r="BE241" i="6"/>
  <c r="BI240" i="6"/>
  <c r="BH240" i="6"/>
  <c r="BG240" i="6"/>
  <c r="BF240" i="6"/>
  <c r="T240" i="6"/>
  <c r="R240" i="6"/>
  <c r="P240" i="6"/>
  <c r="BK240" i="6"/>
  <c r="BK236" i="6" s="1"/>
  <c r="J236" i="6" s="1"/>
  <c r="J69" i="6" s="1"/>
  <c r="J240" i="6"/>
  <c r="BE240" i="6"/>
  <c r="BI237" i="6"/>
  <c r="BH237" i="6"/>
  <c r="BG237" i="6"/>
  <c r="BF237" i="6"/>
  <c r="T237" i="6"/>
  <c r="T236" i="6"/>
  <c r="R237" i="6"/>
  <c r="P237" i="6"/>
  <c r="P236" i="6"/>
  <c r="BK237" i="6"/>
  <c r="J237" i="6"/>
  <c r="BE237" i="6" s="1"/>
  <c r="BI235" i="6"/>
  <c r="BH235" i="6"/>
  <c r="BG235" i="6"/>
  <c r="BF235" i="6"/>
  <c r="T235" i="6"/>
  <c r="R235" i="6"/>
  <c r="P235" i="6"/>
  <c r="BK235" i="6"/>
  <c r="J235" i="6"/>
  <c r="BE235" i="6"/>
  <c r="BI234" i="6"/>
  <c r="BH234" i="6"/>
  <c r="BG234" i="6"/>
  <c r="BF234" i="6"/>
  <c r="T234" i="6"/>
  <c r="R234" i="6"/>
  <c r="P234" i="6"/>
  <c r="BK234" i="6"/>
  <c r="J234" i="6"/>
  <c r="BE234" i="6"/>
  <c r="BI233" i="6"/>
  <c r="BH233" i="6"/>
  <c r="BG233" i="6"/>
  <c r="BF233" i="6"/>
  <c r="T233" i="6"/>
  <c r="R233" i="6"/>
  <c r="P233" i="6"/>
  <c r="BK233" i="6"/>
  <c r="J233" i="6"/>
  <c r="BE233" i="6"/>
  <c r="BI232" i="6"/>
  <c r="BH232" i="6"/>
  <c r="BG232" i="6"/>
  <c r="BF232" i="6"/>
  <c r="T232" i="6"/>
  <c r="R232" i="6"/>
  <c r="P232" i="6"/>
  <c r="BK232" i="6"/>
  <c r="J232" i="6"/>
  <c r="BE232" i="6"/>
  <c r="BI228" i="6"/>
  <c r="BH228" i="6"/>
  <c r="BG228" i="6"/>
  <c r="BF228" i="6"/>
  <c r="T228" i="6"/>
  <c r="R228" i="6"/>
  <c r="P228" i="6"/>
  <c r="BK228" i="6"/>
  <c r="J228" i="6"/>
  <c r="BE228" i="6"/>
  <c r="BI227" i="6"/>
  <c r="BH227" i="6"/>
  <c r="BG227" i="6"/>
  <c r="BF227" i="6"/>
  <c r="T227" i="6"/>
  <c r="R227" i="6"/>
  <c r="P227" i="6"/>
  <c r="BK227" i="6"/>
  <c r="J227" i="6"/>
  <c r="BE227" i="6"/>
  <c r="BI224" i="6"/>
  <c r="BH224" i="6"/>
  <c r="BG224" i="6"/>
  <c r="BF224" i="6"/>
  <c r="T224" i="6"/>
  <c r="R224" i="6"/>
  <c r="P224" i="6"/>
  <c r="BK224" i="6"/>
  <c r="J224" i="6"/>
  <c r="BE224" i="6"/>
  <c r="BI223" i="6"/>
  <c r="BH223" i="6"/>
  <c r="BG223" i="6"/>
  <c r="BF223" i="6"/>
  <c r="T223" i="6"/>
  <c r="R223" i="6"/>
  <c r="P223" i="6"/>
  <c r="BK223" i="6"/>
  <c r="J223" i="6"/>
  <c r="BE223" i="6"/>
  <c r="BI220" i="6"/>
  <c r="BH220" i="6"/>
  <c r="BG220" i="6"/>
  <c r="BF220" i="6"/>
  <c r="T220" i="6"/>
  <c r="T219" i="6"/>
  <c r="T218" i="6" s="1"/>
  <c r="R220" i="6"/>
  <c r="R219" i="6" s="1"/>
  <c r="P220" i="6"/>
  <c r="P219" i="6"/>
  <c r="P218" i="6" s="1"/>
  <c r="BK220" i="6"/>
  <c r="BK219" i="6" s="1"/>
  <c r="J220" i="6"/>
  <c r="BE220" i="6"/>
  <c r="BI217" i="6"/>
  <c r="BH217" i="6"/>
  <c r="BG217" i="6"/>
  <c r="BF217" i="6"/>
  <c r="T217" i="6"/>
  <c r="T216" i="6"/>
  <c r="R217" i="6"/>
  <c r="R216" i="6"/>
  <c r="P217" i="6"/>
  <c r="P216" i="6"/>
  <c r="BK217" i="6"/>
  <c r="BK216" i="6"/>
  <c r="J216" i="6" s="1"/>
  <c r="J66" i="6" s="1"/>
  <c r="J217" i="6"/>
  <c r="BE217" i="6" s="1"/>
  <c r="BI215" i="6"/>
  <c r="BH215" i="6"/>
  <c r="BG215" i="6"/>
  <c r="BF215" i="6"/>
  <c r="T215" i="6"/>
  <c r="R215" i="6"/>
  <c r="P215" i="6"/>
  <c r="BK215" i="6"/>
  <c r="J215" i="6"/>
  <c r="BE215" i="6"/>
  <c r="BI212" i="6"/>
  <c r="BH212" i="6"/>
  <c r="BG212" i="6"/>
  <c r="BF212" i="6"/>
  <c r="T212" i="6"/>
  <c r="R212" i="6"/>
  <c r="P212" i="6"/>
  <c r="BK212" i="6"/>
  <c r="J212" i="6"/>
  <c r="BE212" i="6"/>
  <c r="BI211" i="6"/>
  <c r="BH211" i="6"/>
  <c r="BG211" i="6"/>
  <c r="BF211" i="6"/>
  <c r="T211" i="6"/>
  <c r="T210" i="6"/>
  <c r="R211" i="6"/>
  <c r="R210" i="6"/>
  <c r="P211" i="6"/>
  <c r="P210" i="6"/>
  <c r="BK211" i="6"/>
  <c r="BK210" i="6"/>
  <c r="J210" i="6" s="1"/>
  <c r="J65" i="6" s="1"/>
  <c r="J211" i="6"/>
  <c r="BE211" i="6" s="1"/>
  <c r="BI207" i="6"/>
  <c r="BH207" i="6"/>
  <c r="BG207" i="6"/>
  <c r="BF207" i="6"/>
  <c r="T207" i="6"/>
  <c r="R207" i="6"/>
  <c r="P207" i="6"/>
  <c r="BK207" i="6"/>
  <c r="J207" i="6"/>
  <c r="BE207" i="6"/>
  <c r="BI204" i="6"/>
  <c r="BH204" i="6"/>
  <c r="BG204" i="6"/>
  <c r="BF204" i="6"/>
  <c r="T204" i="6"/>
  <c r="R204" i="6"/>
  <c r="P204" i="6"/>
  <c r="BK204" i="6"/>
  <c r="J204" i="6"/>
  <c r="BE204" i="6"/>
  <c r="BI201" i="6"/>
  <c r="BH201" i="6"/>
  <c r="BG201" i="6"/>
  <c r="BF201" i="6"/>
  <c r="T201" i="6"/>
  <c r="R201" i="6"/>
  <c r="P201" i="6"/>
  <c r="BK201" i="6"/>
  <c r="J201" i="6"/>
  <c r="BE201" i="6"/>
  <c r="BI198" i="6"/>
  <c r="BH198" i="6"/>
  <c r="BG198" i="6"/>
  <c r="BF198" i="6"/>
  <c r="T198" i="6"/>
  <c r="R198" i="6"/>
  <c r="R195" i="6" s="1"/>
  <c r="P198" i="6"/>
  <c r="BK198" i="6"/>
  <c r="J198" i="6"/>
  <c r="BE198" i="6"/>
  <c r="BI197" i="6"/>
  <c r="BH197" i="6"/>
  <c r="BG197" i="6"/>
  <c r="BF197" i="6"/>
  <c r="T197" i="6"/>
  <c r="R197" i="6"/>
  <c r="P197" i="6"/>
  <c r="BK197" i="6"/>
  <c r="BK195" i="6" s="1"/>
  <c r="J195" i="6" s="1"/>
  <c r="J64" i="6" s="1"/>
  <c r="J197" i="6"/>
  <c r="BE197" i="6"/>
  <c r="BI196" i="6"/>
  <c r="BH196" i="6"/>
  <c r="BG196" i="6"/>
  <c r="BF196" i="6"/>
  <c r="T196" i="6"/>
  <c r="T195" i="6"/>
  <c r="R196" i="6"/>
  <c r="P196" i="6"/>
  <c r="P195" i="6"/>
  <c r="BK196" i="6"/>
  <c r="J196" i="6"/>
  <c r="BE196" i="6" s="1"/>
  <c r="BI194" i="6"/>
  <c r="BH194" i="6"/>
  <c r="BG194" i="6"/>
  <c r="BF194" i="6"/>
  <c r="T194" i="6"/>
  <c r="R194" i="6"/>
  <c r="P194" i="6"/>
  <c r="BK194" i="6"/>
  <c r="J194" i="6"/>
  <c r="BE194" i="6"/>
  <c r="BI193" i="6"/>
  <c r="BH193" i="6"/>
  <c r="BG193" i="6"/>
  <c r="BF193" i="6"/>
  <c r="T193" i="6"/>
  <c r="R193" i="6"/>
  <c r="P193" i="6"/>
  <c r="BK193" i="6"/>
  <c r="J193" i="6"/>
  <c r="BE193" i="6"/>
  <c r="BI189" i="6"/>
  <c r="BH189" i="6"/>
  <c r="BG189" i="6"/>
  <c r="BF189" i="6"/>
  <c r="T189" i="6"/>
  <c r="R189" i="6"/>
  <c r="P189" i="6"/>
  <c r="BK189" i="6"/>
  <c r="J189" i="6"/>
  <c r="BE189" i="6"/>
  <c r="BI184" i="6"/>
  <c r="BH184" i="6"/>
  <c r="BG184" i="6"/>
  <c r="BF184" i="6"/>
  <c r="T184" i="6"/>
  <c r="R184" i="6"/>
  <c r="P184" i="6"/>
  <c r="BK184" i="6"/>
  <c r="J184" i="6"/>
  <c r="BE184" i="6"/>
  <c r="BI178" i="6"/>
  <c r="BH178" i="6"/>
  <c r="BG178" i="6"/>
  <c r="BF178" i="6"/>
  <c r="T178" i="6"/>
  <c r="R178" i="6"/>
  <c r="R168" i="6" s="1"/>
  <c r="P178" i="6"/>
  <c r="BK178" i="6"/>
  <c r="J178" i="6"/>
  <c r="BE178" i="6"/>
  <c r="BI177" i="6"/>
  <c r="BH177" i="6"/>
  <c r="BG177" i="6"/>
  <c r="BF177" i="6"/>
  <c r="T177" i="6"/>
  <c r="R177" i="6"/>
  <c r="P177" i="6"/>
  <c r="BK177" i="6"/>
  <c r="BK168" i="6" s="1"/>
  <c r="J168" i="6" s="1"/>
  <c r="J63" i="6" s="1"/>
  <c r="J177" i="6"/>
  <c r="BE177" i="6"/>
  <c r="BI169" i="6"/>
  <c r="BH169" i="6"/>
  <c r="BG169" i="6"/>
  <c r="BF169" i="6"/>
  <c r="T169" i="6"/>
  <c r="T168" i="6"/>
  <c r="R169" i="6"/>
  <c r="P169" i="6"/>
  <c r="P168" i="6"/>
  <c r="BK169" i="6"/>
  <c r="J169" i="6"/>
  <c r="BE169" i="6" s="1"/>
  <c r="BI164" i="6"/>
  <c r="BH164" i="6"/>
  <c r="BG164" i="6"/>
  <c r="BF164" i="6"/>
  <c r="T164" i="6"/>
  <c r="T163" i="6"/>
  <c r="R164" i="6"/>
  <c r="R163" i="6"/>
  <c r="P164" i="6"/>
  <c r="P163" i="6"/>
  <c r="BK164" i="6"/>
  <c r="BK163" i="6"/>
  <c r="J163" i="6" s="1"/>
  <c r="J62" i="6" s="1"/>
  <c r="J164" i="6"/>
  <c r="BE164" i="6" s="1"/>
  <c r="BI159" i="6"/>
  <c r="BH159" i="6"/>
  <c r="BG159" i="6"/>
  <c r="BF159" i="6"/>
  <c r="T159" i="6"/>
  <c r="R159" i="6"/>
  <c r="P159" i="6"/>
  <c r="BK159" i="6"/>
  <c r="J159" i="6"/>
  <c r="BE159" i="6"/>
  <c r="BI158" i="6"/>
  <c r="BH158" i="6"/>
  <c r="BG158" i="6"/>
  <c r="BF158" i="6"/>
  <c r="T158" i="6"/>
  <c r="R158" i="6"/>
  <c r="P158" i="6"/>
  <c r="BK158" i="6"/>
  <c r="J158" i="6"/>
  <c r="BE158" i="6"/>
  <c r="BI155" i="6"/>
  <c r="BH155" i="6"/>
  <c r="BG155" i="6"/>
  <c r="BF155" i="6"/>
  <c r="T155" i="6"/>
  <c r="R155" i="6"/>
  <c r="P155" i="6"/>
  <c r="BK155" i="6"/>
  <c r="J155" i="6"/>
  <c r="BE155" i="6"/>
  <c r="BI152" i="6"/>
  <c r="BH152" i="6"/>
  <c r="BG152" i="6"/>
  <c r="BF152" i="6"/>
  <c r="T152" i="6"/>
  <c r="T151" i="6"/>
  <c r="R152" i="6"/>
  <c r="R151" i="6"/>
  <c r="P152" i="6"/>
  <c r="P151" i="6"/>
  <c r="BK152" i="6"/>
  <c r="BK151" i="6"/>
  <c r="J151" i="6" s="1"/>
  <c r="J61" i="6" s="1"/>
  <c r="J152" i="6"/>
  <c r="BE152" i="6" s="1"/>
  <c r="BI146" i="6"/>
  <c r="BH146" i="6"/>
  <c r="BG146" i="6"/>
  <c r="BF146" i="6"/>
  <c r="T146" i="6"/>
  <c r="R146" i="6"/>
  <c r="P146" i="6"/>
  <c r="BK146" i="6"/>
  <c r="J146" i="6"/>
  <c r="BE146" i="6"/>
  <c r="BI143" i="6"/>
  <c r="BH143" i="6"/>
  <c r="BG143" i="6"/>
  <c r="BF143" i="6"/>
  <c r="T143" i="6"/>
  <c r="R143" i="6"/>
  <c r="P143" i="6"/>
  <c r="BK143" i="6"/>
  <c r="J143" i="6"/>
  <c r="BE143" i="6"/>
  <c r="BI139" i="6"/>
  <c r="BH139" i="6"/>
  <c r="BG139" i="6"/>
  <c r="BF139" i="6"/>
  <c r="T139" i="6"/>
  <c r="T138" i="6"/>
  <c r="R139" i="6"/>
  <c r="R138" i="6"/>
  <c r="P139" i="6"/>
  <c r="P138" i="6"/>
  <c r="BK139" i="6"/>
  <c r="BK138" i="6"/>
  <c r="J138" i="6" s="1"/>
  <c r="J60" i="6" s="1"/>
  <c r="J139" i="6"/>
  <c r="BE139" i="6" s="1"/>
  <c r="BI137" i="6"/>
  <c r="BH137" i="6"/>
  <c r="BG137" i="6"/>
  <c r="BF137" i="6"/>
  <c r="T137" i="6"/>
  <c r="R137" i="6"/>
  <c r="P137" i="6"/>
  <c r="BK137" i="6"/>
  <c r="J137" i="6"/>
  <c r="BE137" i="6"/>
  <c r="BI133" i="6"/>
  <c r="BH133" i="6"/>
  <c r="BG133" i="6"/>
  <c r="BF133" i="6"/>
  <c r="T133" i="6"/>
  <c r="R133" i="6"/>
  <c r="P133" i="6"/>
  <c r="BK133" i="6"/>
  <c r="J133" i="6"/>
  <c r="BE133" i="6"/>
  <c r="BI130" i="6"/>
  <c r="BH130" i="6"/>
  <c r="BG130" i="6"/>
  <c r="BF130" i="6"/>
  <c r="T130" i="6"/>
  <c r="R130" i="6"/>
  <c r="P130" i="6"/>
  <c r="BK130" i="6"/>
  <c r="J130" i="6"/>
  <c r="BE130" i="6"/>
  <c r="BI127" i="6"/>
  <c r="BH127" i="6"/>
  <c r="BG127" i="6"/>
  <c r="BF127" i="6"/>
  <c r="T127" i="6"/>
  <c r="R127" i="6"/>
  <c r="R120" i="6" s="1"/>
  <c r="P127" i="6"/>
  <c r="BK127" i="6"/>
  <c r="J127" i="6"/>
  <c r="BE127" i="6"/>
  <c r="BI124" i="6"/>
  <c r="BH124" i="6"/>
  <c r="BG124" i="6"/>
  <c r="BF124" i="6"/>
  <c r="T124" i="6"/>
  <c r="R124" i="6"/>
  <c r="P124" i="6"/>
  <c r="BK124" i="6"/>
  <c r="BK120" i="6" s="1"/>
  <c r="J120" i="6" s="1"/>
  <c r="J59" i="6" s="1"/>
  <c r="J124" i="6"/>
  <c r="BE124" i="6"/>
  <c r="BI121" i="6"/>
  <c r="BH121" i="6"/>
  <c r="BG121" i="6"/>
  <c r="BF121" i="6"/>
  <c r="T121" i="6"/>
  <c r="T120" i="6"/>
  <c r="R121" i="6"/>
  <c r="P121" i="6"/>
  <c r="P120" i="6"/>
  <c r="BK121" i="6"/>
  <c r="J121" i="6"/>
  <c r="BE121" i="6" s="1"/>
  <c r="BI117" i="6"/>
  <c r="BH117" i="6"/>
  <c r="BG117" i="6"/>
  <c r="BF117" i="6"/>
  <c r="T117" i="6"/>
  <c r="R117" i="6"/>
  <c r="P117" i="6"/>
  <c r="BK117" i="6"/>
  <c r="J117" i="6"/>
  <c r="BE117" i="6"/>
  <c r="BI116" i="6"/>
  <c r="BH116" i="6"/>
  <c r="BG116" i="6"/>
  <c r="BF116" i="6"/>
  <c r="T116" i="6"/>
  <c r="R116" i="6"/>
  <c r="P116" i="6"/>
  <c r="BK116" i="6"/>
  <c r="J116" i="6"/>
  <c r="BE116" i="6"/>
  <c r="BI115" i="6"/>
  <c r="BH115" i="6"/>
  <c r="BG115" i="6"/>
  <c r="BF115" i="6"/>
  <c r="T115" i="6"/>
  <c r="R115" i="6"/>
  <c r="P115" i="6"/>
  <c r="BK115" i="6"/>
  <c r="J115" i="6"/>
  <c r="BE115" i="6"/>
  <c r="BI114" i="6"/>
  <c r="BH114" i="6"/>
  <c r="BG114" i="6"/>
  <c r="BF114" i="6"/>
  <c r="T114" i="6"/>
  <c r="R114" i="6"/>
  <c r="P114" i="6"/>
  <c r="BK114" i="6"/>
  <c r="J114" i="6"/>
  <c r="BE114" i="6"/>
  <c r="BI110" i="6"/>
  <c r="BH110" i="6"/>
  <c r="BG110" i="6"/>
  <c r="BF110" i="6"/>
  <c r="T110" i="6"/>
  <c r="R110" i="6"/>
  <c r="P110" i="6"/>
  <c r="BK110" i="6"/>
  <c r="J110" i="6"/>
  <c r="BE110" i="6"/>
  <c r="BI107" i="6"/>
  <c r="BH107" i="6"/>
  <c r="BG107" i="6"/>
  <c r="BF107" i="6"/>
  <c r="T107" i="6"/>
  <c r="R107" i="6"/>
  <c r="P107" i="6"/>
  <c r="BK107" i="6"/>
  <c r="J107" i="6"/>
  <c r="BE107" i="6"/>
  <c r="BI103" i="6"/>
  <c r="BH103" i="6"/>
  <c r="BG103" i="6"/>
  <c r="BF103" i="6"/>
  <c r="T103" i="6"/>
  <c r="R103" i="6"/>
  <c r="P103" i="6"/>
  <c r="BK103" i="6"/>
  <c r="J103" i="6"/>
  <c r="BE103" i="6"/>
  <c r="BI100" i="6"/>
  <c r="F34" i="6"/>
  <c r="BD56" i="1" s="1"/>
  <c r="BH100" i="6"/>
  <c r="F33" i="6" s="1"/>
  <c r="BC56" i="1" s="1"/>
  <c r="BG100" i="6"/>
  <c r="F32" i="6"/>
  <c r="BB56" i="1" s="1"/>
  <c r="BF100" i="6"/>
  <c r="J31" i="6" s="1"/>
  <c r="AW56" i="1" s="1"/>
  <c r="T100" i="6"/>
  <c r="T99" i="6"/>
  <c r="T98" i="6" s="1"/>
  <c r="T97" i="6" s="1"/>
  <c r="R100" i="6"/>
  <c r="R99" i="6"/>
  <c r="P100" i="6"/>
  <c r="P99" i="6"/>
  <c r="P98" i="6" s="1"/>
  <c r="P97" i="6" s="1"/>
  <c r="AU56" i="1" s="1"/>
  <c r="BK100" i="6"/>
  <c r="BK99" i="6" s="1"/>
  <c r="J100" i="6"/>
  <c r="BE100" i="6" s="1"/>
  <c r="J93" i="6"/>
  <c r="F93" i="6"/>
  <c r="F91" i="6"/>
  <c r="E89" i="6"/>
  <c r="J51" i="6"/>
  <c r="F51" i="6"/>
  <c r="F49" i="6"/>
  <c r="E47" i="6"/>
  <c r="J18" i="6"/>
  <c r="E18" i="6"/>
  <c r="F94" i="6" s="1"/>
  <c r="J17" i="6"/>
  <c r="J12" i="6"/>
  <c r="E7" i="6"/>
  <c r="E45" i="6" s="1"/>
  <c r="E87" i="6"/>
  <c r="AY55" i="1"/>
  <c r="AX55" i="1"/>
  <c r="BI308" i="5"/>
  <c r="BH308" i="5"/>
  <c r="BG308" i="5"/>
  <c r="BF308" i="5"/>
  <c r="T308" i="5"/>
  <c r="T307" i="5" s="1"/>
  <c r="R308" i="5"/>
  <c r="R307" i="5" s="1"/>
  <c r="P308" i="5"/>
  <c r="P307" i="5" s="1"/>
  <c r="BK308" i="5"/>
  <c r="BK307" i="5" s="1"/>
  <c r="J307" i="5"/>
  <c r="J75" i="5" s="1"/>
  <c r="J308" i="5"/>
  <c r="BE308" i="5"/>
  <c r="BI306" i="5"/>
  <c r="BH306" i="5"/>
  <c r="BG306" i="5"/>
  <c r="BF306" i="5"/>
  <c r="T306" i="5"/>
  <c r="R306" i="5"/>
  <c r="P306" i="5"/>
  <c r="BK306" i="5"/>
  <c r="J306" i="5"/>
  <c r="BE306" i="5" s="1"/>
  <c r="BI305" i="5"/>
  <c r="BH305" i="5"/>
  <c r="BG305" i="5"/>
  <c r="BF305" i="5"/>
  <c r="T305" i="5"/>
  <c r="R305" i="5"/>
  <c r="P305" i="5"/>
  <c r="BK305" i="5"/>
  <c r="J305" i="5"/>
  <c r="BE305" i="5" s="1"/>
  <c r="BI302" i="5"/>
  <c r="BH302" i="5"/>
  <c r="BG302" i="5"/>
  <c r="BF302" i="5"/>
  <c r="T302" i="5"/>
  <c r="T301" i="5" s="1"/>
  <c r="R302" i="5"/>
  <c r="R301" i="5" s="1"/>
  <c r="P302" i="5"/>
  <c r="P301" i="5" s="1"/>
  <c r="BK302" i="5"/>
  <c r="BK301" i="5" s="1"/>
  <c r="J301" i="5" s="1"/>
  <c r="J74" i="5" s="1"/>
  <c r="J302" i="5"/>
  <c r="BE302" i="5"/>
  <c r="BI300" i="5"/>
  <c r="BH300" i="5"/>
  <c r="BG300" i="5"/>
  <c r="BF300" i="5"/>
  <c r="T300" i="5"/>
  <c r="R300" i="5"/>
  <c r="P300" i="5"/>
  <c r="BK300" i="5"/>
  <c r="J300" i="5"/>
  <c r="BE300" i="5" s="1"/>
  <c r="BI299" i="5"/>
  <c r="BH299" i="5"/>
  <c r="BG299" i="5"/>
  <c r="BF299" i="5"/>
  <c r="T299" i="5"/>
  <c r="R299" i="5"/>
  <c r="P299" i="5"/>
  <c r="BK299" i="5"/>
  <c r="J299" i="5"/>
  <c r="BE299" i="5" s="1"/>
  <c r="BI295" i="5"/>
  <c r="BH295" i="5"/>
  <c r="BG295" i="5"/>
  <c r="BF295" i="5"/>
  <c r="T295" i="5"/>
  <c r="R295" i="5"/>
  <c r="R294" i="5" s="1"/>
  <c r="P295" i="5"/>
  <c r="P294" i="5" s="1"/>
  <c r="BK295" i="5"/>
  <c r="BK294" i="5" s="1"/>
  <c r="J294" i="5" s="1"/>
  <c r="J73" i="5" s="1"/>
  <c r="J295" i="5"/>
  <c r="BE295" i="5"/>
  <c r="BI293" i="5"/>
  <c r="BH293" i="5"/>
  <c r="BG293" i="5"/>
  <c r="BF293" i="5"/>
  <c r="T293" i="5"/>
  <c r="R293" i="5"/>
  <c r="P293" i="5"/>
  <c r="BK293" i="5"/>
  <c r="J293" i="5"/>
  <c r="BE293" i="5" s="1"/>
  <c r="BI290" i="5"/>
  <c r="BH290" i="5"/>
  <c r="BG290" i="5"/>
  <c r="BF290" i="5"/>
  <c r="T290" i="5"/>
  <c r="R290" i="5"/>
  <c r="P290" i="5"/>
  <c r="BK290" i="5"/>
  <c r="J290" i="5"/>
  <c r="BE290" i="5" s="1"/>
  <c r="BI289" i="5"/>
  <c r="BH289" i="5"/>
  <c r="BG289" i="5"/>
  <c r="BF289" i="5"/>
  <c r="T289" i="5"/>
  <c r="R289" i="5"/>
  <c r="P289" i="5"/>
  <c r="BK289" i="5"/>
  <c r="J289" i="5"/>
  <c r="BE289" i="5" s="1"/>
  <c r="BI288" i="5"/>
  <c r="BH288" i="5"/>
  <c r="BG288" i="5"/>
  <c r="BF288" i="5"/>
  <c r="T288" i="5"/>
  <c r="T287" i="5" s="1"/>
  <c r="R288" i="5"/>
  <c r="R287" i="5" s="1"/>
  <c r="P288" i="5"/>
  <c r="BK288" i="5"/>
  <c r="BK287" i="5" s="1"/>
  <c r="J287" i="5" s="1"/>
  <c r="J72" i="5" s="1"/>
  <c r="J288" i="5"/>
  <c r="BE288" i="5"/>
  <c r="BI286" i="5"/>
  <c r="BH286" i="5"/>
  <c r="BG286" i="5"/>
  <c r="BF286" i="5"/>
  <c r="T286" i="5"/>
  <c r="R286" i="5"/>
  <c r="P286" i="5"/>
  <c r="BK286" i="5"/>
  <c r="J286" i="5"/>
  <c r="BE286" i="5" s="1"/>
  <c r="BI282" i="5"/>
  <c r="BH282" i="5"/>
  <c r="BG282" i="5"/>
  <c r="BF282" i="5"/>
  <c r="T282" i="5"/>
  <c r="R282" i="5"/>
  <c r="P282" i="5"/>
  <c r="BK282" i="5"/>
  <c r="J282" i="5"/>
  <c r="BE282" i="5" s="1"/>
  <c r="BI281" i="5"/>
  <c r="BH281" i="5"/>
  <c r="BG281" i="5"/>
  <c r="BF281" i="5"/>
  <c r="T281" i="5"/>
  <c r="R281" i="5"/>
  <c r="P281" i="5"/>
  <c r="BK281" i="5"/>
  <c r="J281" i="5"/>
  <c r="BE281" i="5" s="1"/>
  <c r="BI280" i="5"/>
  <c r="BH280" i="5"/>
  <c r="BG280" i="5"/>
  <c r="BF280" i="5"/>
  <c r="T280" i="5"/>
  <c r="R280" i="5"/>
  <c r="P280" i="5"/>
  <c r="BK280" i="5"/>
  <c r="J280" i="5"/>
  <c r="BE280" i="5" s="1"/>
  <c r="BI279" i="5"/>
  <c r="BH279" i="5"/>
  <c r="BG279" i="5"/>
  <c r="BF279" i="5"/>
  <c r="T279" i="5"/>
  <c r="R279" i="5"/>
  <c r="P279" i="5"/>
  <c r="BK279" i="5"/>
  <c r="J279" i="5"/>
  <c r="BE279" i="5" s="1"/>
  <c r="BI278" i="5"/>
  <c r="BH278" i="5"/>
  <c r="BG278" i="5"/>
  <c r="BF278" i="5"/>
  <c r="T278" i="5"/>
  <c r="R278" i="5"/>
  <c r="P278" i="5"/>
  <c r="BK278" i="5"/>
  <c r="J278" i="5"/>
  <c r="BE278" i="5" s="1"/>
  <c r="BI277" i="5"/>
  <c r="BH277" i="5"/>
  <c r="BG277" i="5"/>
  <c r="BF277" i="5"/>
  <c r="T277" i="5"/>
  <c r="R277" i="5"/>
  <c r="P277" i="5"/>
  <c r="BK277" i="5"/>
  <c r="J277" i="5"/>
  <c r="BE277" i="5" s="1"/>
  <c r="BI276" i="5"/>
  <c r="BH276" i="5"/>
  <c r="BG276" i="5"/>
  <c r="BF276" i="5"/>
  <c r="T276" i="5"/>
  <c r="T275" i="5" s="1"/>
  <c r="R276" i="5"/>
  <c r="P276" i="5"/>
  <c r="BK276" i="5"/>
  <c r="BK275" i="5" s="1"/>
  <c r="J275" i="5" s="1"/>
  <c r="J71" i="5" s="1"/>
  <c r="J276" i="5"/>
  <c r="BE276" i="5"/>
  <c r="BI274" i="5"/>
  <c r="BH274" i="5"/>
  <c r="BG274" i="5"/>
  <c r="BF274" i="5"/>
  <c r="T274" i="5"/>
  <c r="R274" i="5"/>
  <c r="P274" i="5"/>
  <c r="BK274" i="5"/>
  <c r="J274" i="5"/>
  <c r="BE274" i="5" s="1"/>
  <c r="BI273" i="5"/>
  <c r="BH273" i="5"/>
  <c r="BG273" i="5"/>
  <c r="BF273" i="5"/>
  <c r="T273" i="5"/>
  <c r="R273" i="5"/>
  <c r="P273" i="5"/>
  <c r="BK273" i="5"/>
  <c r="J273" i="5"/>
  <c r="BE273" i="5" s="1"/>
  <c r="BI272" i="5"/>
  <c r="BH272" i="5"/>
  <c r="BG272" i="5"/>
  <c r="BF272" i="5"/>
  <c r="T272" i="5"/>
  <c r="R272" i="5"/>
  <c r="P272" i="5"/>
  <c r="BK272" i="5"/>
  <c r="J272" i="5"/>
  <c r="BE272" i="5" s="1"/>
  <c r="BI269" i="5"/>
  <c r="BH269" i="5"/>
  <c r="BG269" i="5"/>
  <c r="BF269" i="5"/>
  <c r="T269" i="5"/>
  <c r="R269" i="5"/>
  <c r="P269" i="5"/>
  <c r="BK269" i="5"/>
  <c r="J269" i="5"/>
  <c r="BE269" i="5" s="1"/>
  <c r="BI268" i="5"/>
  <c r="BH268" i="5"/>
  <c r="BG268" i="5"/>
  <c r="BF268" i="5"/>
  <c r="T268" i="5"/>
  <c r="R268" i="5"/>
  <c r="P268" i="5"/>
  <c r="BK268" i="5"/>
  <c r="J268" i="5"/>
  <c r="BE268" i="5" s="1"/>
  <c r="BI260" i="5"/>
  <c r="BH260" i="5"/>
  <c r="BG260" i="5"/>
  <c r="BF260" i="5"/>
  <c r="T260" i="5"/>
  <c r="R260" i="5"/>
  <c r="P260" i="5"/>
  <c r="BK260" i="5"/>
  <c r="J260" i="5"/>
  <c r="BE260" i="5" s="1"/>
  <c r="BI256" i="5"/>
  <c r="BH256" i="5"/>
  <c r="BG256" i="5"/>
  <c r="BF256" i="5"/>
  <c r="T256" i="5"/>
  <c r="R256" i="5"/>
  <c r="P256" i="5"/>
  <c r="BK256" i="5"/>
  <c r="J256" i="5"/>
  <c r="BE256" i="5" s="1"/>
  <c r="BI255" i="5"/>
  <c r="BH255" i="5"/>
  <c r="BG255" i="5"/>
  <c r="BF255" i="5"/>
  <c r="T255" i="5"/>
  <c r="R255" i="5"/>
  <c r="P255" i="5"/>
  <c r="BK255" i="5"/>
  <c r="J255" i="5"/>
  <c r="BE255" i="5" s="1"/>
  <c r="BI254" i="5"/>
  <c r="BH254" i="5"/>
  <c r="BG254" i="5"/>
  <c r="BF254" i="5"/>
  <c r="T254" i="5"/>
  <c r="R254" i="5"/>
  <c r="P254" i="5"/>
  <c r="BK254" i="5"/>
  <c r="J254" i="5"/>
  <c r="BE254" i="5" s="1"/>
  <c r="BI251" i="5"/>
  <c r="BH251" i="5"/>
  <c r="BG251" i="5"/>
  <c r="BF251" i="5"/>
  <c r="T251" i="5"/>
  <c r="R251" i="5"/>
  <c r="R250" i="5" s="1"/>
  <c r="P251" i="5"/>
  <c r="BK251" i="5"/>
  <c r="BK250" i="5" s="1"/>
  <c r="J250" i="5" s="1"/>
  <c r="J70" i="5" s="1"/>
  <c r="J251" i="5"/>
  <c r="BE251" i="5"/>
  <c r="BI249" i="5"/>
  <c r="BH249" i="5"/>
  <c r="BG249" i="5"/>
  <c r="BF249" i="5"/>
  <c r="T249" i="5"/>
  <c r="R249" i="5"/>
  <c r="P249" i="5"/>
  <c r="BK249" i="5"/>
  <c r="J249" i="5"/>
  <c r="BE249" i="5" s="1"/>
  <c r="BI248" i="5"/>
  <c r="BH248" i="5"/>
  <c r="BG248" i="5"/>
  <c r="BF248" i="5"/>
  <c r="T248" i="5"/>
  <c r="R248" i="5"/>
  <c r="P248" i="5"/>
  <c r="BK248" i="5"/>
  <c r="J248" i="5"/>
  <c r="BE248" i="5" s="1"/>
  <c r="BI247" i="5"/>
  <c r="BH247" i="5"/>
  <c r="BG247" i="5"/>
  <c r="BF247" i="5"/>
  <c r="T247" i="5"/>
  <c r="R247" i="5"/>
  <c r="R246" i="5" s="1"/>
  <c r="P247" i="5"/>
  <c r="P246" i="5" s="1"/>
  <c r="BK247" i="5"/>
  <c r="BK246" i="5" s="1"/>
  <c r="J246" i="5"/>
  <c r="J69" i="5" s="1"/>
  <c r="J247" i="5"/>
  <c r="BE247" i="5" s="1"/>
  <c r="BI245" i="5"/>
  <c r="BH245" i="5"/>
  <c r="BG245" i="5"/>
  <c r="BF245" i="5"/>
  <c r="T245" i="5"/>
  <c r="R245" i="5"/>
  <c r="P245" i="5"/>
  <c r="BK245" i="5"/>
  <c r="J245" i="5"/>
  <c r="BE245" i="5"/>
  <c r="BI244" i="5"/>
  <c r="BH244" i="5"/>
  <c r="BG244" i="5"/>
  <c r="BF244" i="5"/>
  <c r="T244" i="5"/>
  <c r="R244" i="5"/>
  <c r="P244" i="5"/>
  <c r="BK244" i="5"/>
  <c r="J244" i="5"/>
  <c r="BE244" i="5" s="1"/>
  <c r="BI243" i="5"/>
  <c r="BH243" i="5"/>
  <c r="BG243" i="5"/>
  <c r="BF243" i="5"/>
  <c r="T243" i="5"/>
  <c r="R243" i="5"/>
  <c r="P243" i="5"/>
  <c r="BK243" i="5"/>
  <c r="J243" i="5"/>
  <c r="BE243" i="5" s="1"/>
  <c r="BI242" i="5"/>
  <c r="BH242" i="5"/>
  <c r="BG242" i="5"/>
  <c r="BF242" i="5"/>
  <c r="T242" i="5"/>
  <c r="R242" i="5"/>
  <c r="P242" i="5"/>
  <c r="BK242" i="5"/>
  <c r="J242" i="5"/>
  <c r="BE242" i="5" s="1"/>
  <c r="BI238" i="5"/>
  <c r="BH238" i="5"/>
  <c r="BG238" i="5"/>
  <c r="BF238" i="5"/>
  <c r="T238" i="5"/>
  <c r="R238" i="5"/>
  <c r="P238" i="5"/>
  <c r="BK238" i="5"/>
  <c r="J238" i="5"/>
  <c r="BE238" i="5" s="1"/>
  <c r="BI237" i="5"/>
  <c r="BH237" i="5"/>
  <c r="BG237" i="5"/>
  <c r="BF237" i="5"/>
  <c r="T237" i="5"/>
  <c r="R237" i="5"/>
  <c r="P237" i="5"/>
  <c r="BK237" i="5"/>
  <c r="J237" i="5"/>
  <c r="BE237" i="5"/>
  <c r="BI234" i="5"/>
  <c r="BH234" i="5"/>
  <c r="BG234" i="5"/>
  <c r="BF234" i="5"/>
  <c r="T234" i="5"/>
  <c r="R234" i="5"/>
  <c r="P234" i="5"/>
  <c r="BK234" i="5"/>
  <c r="J234" i="5"/>
  <c r="BE234" i="5" s="1"/>
  <c r="BI233" i="5"/>
  <c r="BH233" i="5"/>
  <c r="BG233" i="5"/>
  <c r="BF233" i="5"/>
  <c r="T233" i="5"/>
  <c r="R233" i="5"/>
  <c r="P233" i="5"/>
  <c r="P229" i="5" s="1"/>
  <c r="BK233" i="5"/>
  <c r="J233" i="5"/>
  <c r="BE233" i="5"/>
  <c r="BI230" i="5"/>
  <c r="BH230" i="5"/>
  <c r="BG230" i="5"/>
  <c r="BF230" i="5"/>
  <c r="T230" i="5"/>
  <c r="T229" i="5" s="1"/>
  <c r="R230" i="5"/>
  <c r="R229" i="5"/>
  <c r="P230" i="5"/>
  <c r="BK230" i="5"/>
  <c r="BK229" i="5" s="1"/>
  <c r="J230" i="5"/>
  <c r="BE230" i="5"/>
  <c r="BI227" i="5"/>
  <c r="BH227" i="5"/>
  <c r="BG227" i="5"/>
  <c r="BF227" i="5"/>
  <c r="T227" i="5"/>
  <c r="T226" i="5"/>
  <c r="R227" i="5"/>
  <c r="R226" i="5" s="1"/>
  <c r="P227" i="5"/>
  <c r="P226" i="5"/>
  <c r="BK227" i="5"/>
  <c r="BK226" i="5" s="1"/>
  <c r="J226" i="5" s="1"/>
  <c r="J66" i="5" s="1"/>
  <c r="J227" i="5"/>
  <c r="BE227" i="5"/>
  <c r="BI225" i="5"/>
  <c r="BH225" i="5"/>
  <c r="BG225" i="5"/>
  <c r="BF225" i="5"/>
  <c r="T225" i="5"/>
  <c r="R225" i="5"/>
  <c r="P225" i="5"/>
  <c r="P220" i="5" s="1"/>
  <c r="BK225" i="5"/>
  <c r="J225" i="5"/>
  <c r="BE225" i="5"/>
  <c r="BI222" i="5"/>
  <c r="BH222" i="5"/>
  <c r="BG222" i="5"/>
  <c r="BF222" i="5"/>
  <c r="T222" i="5"/>
  <c r="T220" i="5" s="1"/>
  <c r="R222" i="5"/>
  <c r="P222" i="5"/>
  <c r="BK222" i="5"/>
  <c r="J222" i="5"/>
  <c r="BE222" i="5" s="1"/>
  <c r="BI221" i="5"/>
  <c r="BH221" i="5"/>
  <c r="BG221" i="5"/>
  <c r="BF221" i="5"/>
  <c r="T221" i="5"/>
  <c r="R221" i="5"/>
  <c r="R220" i="5" s="1"/>
  <c r="P221" i="5"/>
  <c r="BK221" i="5"/>
  <c r="BK220" i="5" s="1"/>
  <c r="J220" i="5" s="1"/>
  <c r="J65" i="5" s="1"/>
  <c r="J221" i="5"/>
  <c r="BE221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 s="1"/>
  <c r="BI217" i="5"/>
  <c r="BH217" i="5"/>
  <c r="BG217" i="5"/>
  <c r="BF217" i="5"/>
  <c r="T217" i="5"/>
  <c r="R217" i="5"/>
  <c r="P217" i="5"/>
  <c r="BK217" i="5"/>
  <c r="J217" i="5"/>
  <c r="BE217" i="5"/>
  <c r="BI214" i="5"/>
  <c r="BH214" i="5"/>
  <c r="BG214" i="5"/>
  <c r="BF214" i="5"/>
  <c r="T214" i="5"/>
  <c r="R214" i="5"/>
  <c r="P214" i="5"/>
  <c r="BK214" i="5"/>
  <c r="J214" i="5"/>
  <c r="BE214" i="5" s="1"/>
  <c r="BI213" i="5"/>
  <c r="BH213" i="5"/>
  <c r="BG213" i="5"/>
  <c r="BF213" i="5"/>
  <c r="T213" i="5"/>
  <c r="R213" i="5"/>
  <c r="P213" i="5"/>
  <c r="BK213" i="5"/>
  <c r="J213" i="5"/>
  <c r="BE213" i="5"/>
  <c r="BI210" i="5"/>
  <c r="BH210" i="5"/>
  <c r="BG210" i="5"/>
  <c r="BF210" i="5"/>
  <c r="T210" i="5"/>
  <c r="R210" i="5"/>
  <c r="P210" i="5"/>
  <c r="BK210" i="5"/>
  <c r="J210" i="5"/>
  <c r="BE210" i="5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5" i="5"/>
  <c r="BH205" i="5"/>
  <c r="BG205" i="5"/>
  <c r="BF205" i="5"/>
  <c r="T205" i="5"/>
  <c r="R205" i="5"/>
  <c r="P205" i="5"/>
  <c r="BK205" i="5"/>
  <c r="J205" i="5"/>
  <c r="BE205" i="5"/>
  <c r="BI202" i="5"/>
  <c r="BH202" i="5"/>
  <c r="BG202" i="5"/>
  <c r="BF202" i="5"/>
  <c r="T202" i="5"/>
  <c r="R202" i="5"/>
  <c r="R199" i="5" s="1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BK199" i="5" s="1"/>
  <c r="J199" i="5" s="1"/>
  <c r="J64" i="5" s="1"/>
  <c r="J201" i="5"/>
  <c r="BE201" i="5"/>
  <c r="BI200" i="5"/>
  <c r="BH200" i="5"/>
  <c r="BG200" i="5"/>
  <c r="BF200" i="5"/>
  <c r="T200" i="5"/>
  <c r="T199" i="5"/>
  <c r="R200" i="5"/>
  <c r="P200" i="5"/>
  <c r="P199" i="5"/>
  <c r="BK200" i="5"/>
  <c r="J200" i="5"/>
  <c r="BE200" i="5" s="1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4" i="5"/>
  <c r="BH194" i="5"/>
  <c r="BG194" i="5"/>
  <c r="BF194" i="5"/>
  <c r="T194" i="5"/>
  <c r="R194" i="5"/>
  <c r="P194" i="5"/>
  <c r="BK194" i="5"/>
  <c r="J194" i="5"/>
  <c r="BE194" i="5"/>
  <c r="BI191" i="5"/>
  <c r="BH191" i="5"/>
  <c r="BG191" i="5"/>
  <c r="BF191" i="5"/>
  <c r="T191" i="5"/>
  <c r="R191" i="5"/>
  <c r="P191" i="5"/>
  <c r="BK191" i="5"/>
  <c r="J191" i="5"/>
  <c r="BE191" i="5"/>
  <c r="BI187" i="5"/>
  <c r="BH187" i="5"/>
  <c r="BG187" i="5"/>
  <c r="BF187" i="5"/>
  <c r="T187" i="5"/>
  <c r="R187" i="5"/>
  <c r="P187" i="5"/>
  <c r="BK187" i="5"/>
  <c r="J187" i="5"/>
  <c r="BE187" i="5"/>
  <c r="BI183" i="5"/>
  <c r="BH183" i="5"/>
  <c r="BG183" i="5"/>
  <c r="BF183" i="5"/>
  <c r="T183" i="5"/>
  <c r="R183" i="5"/>
  <c r="P183" i="5"/>
  <c r="BK183" i="5"/>
  <c r="J183" i="5"/>
  <c r="BE183" i="5"/>
  <c r="BI177" i="5"/>
  <c r="BH177" i="5"/>
  <c r="BG177" i="5"/>
  <c r="BF177" i="5"/>
  <c r="T177" i="5"/>
  <c r="R177" i="5"/>
  <c r="P177" i="5"/>
  <c r="BK177" i="5"/>
  <c r="J177" i="5"/>
  <c r="BE177" i="5"/>
  <c r="BI176" i="5"/>
  <c r="BH176" i="5"/>
  <c r="BG176" i="5"/>
  <c r="BF176" i="5"/>
  <c r="T176" i="5"/>
  <c r="R176" i="5"/>
  <c r="P176" i="5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/>
  <c r="BI168" i="5"/>
  <c r="BH168" i="5"/>
  <c r="BG168" i="5"/>
  <c r="BF168" i="5"/>
  <c r="T168" i="5"/>
  <c r="T167" i="5"/>
  <c r="R168" i="5"/>
  <c r="R167" i="5"/>
  <c r="P168" i="5"/>
  <c r="P167" i="5"/>
  <c r="BK168" i="5"/>
  <c r="BK167" i="5"/>
  <c r="J167" i="5" s="1"/>
  <c r="J63" i="5" s="1"/>
  <c r="J168" i="5"/>
  <c r="BE168" i="5" s="1"/>
  <c r="BI163" i="5"/>
  <c r="BH163" i="5"/>
  <c r="BG163" i="5"/>
  <c r="BF163" i="5"/>
  <c r="T163" i="5"/>
  <c r="T162" i="5"/>
  <c r="R163" i="5"/>
  <c r="R162" i="5"/>
  <c r="P163" i="5"/>
  <c r="P162" i="5"/>
  <c r="BK163" i="5"/>
  <c r="BK162" i="5"/>
  <c r="J162" i="5" s="1"/>
  <c r="J62" i="5" s="1"/>
  <c r="J163" i="5"/>
  <c r="BE163" i="5" s="1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5" i="5"/>
  <c r="BH155" i="5"/>
  <c r="BG155" i="5"/>
  <c r="BF155" i="5"/>
  <c r="T155" i="5"/>
  <c r="R155" i="5"/>
  <c r="P155" i="5"/>
  <c r="BK155" i="5"/>
  <c r="BK151" i="5" s="1"/>
  <c r="J151" i="5" s="1"/>
  <c r="J61" i="5" s="1"/>
  <c r="J155" i="5"/>
  <c r="BE155" i="5"/>
  <c r="BI152" i="5"/>
  <c r="BH152" i="5"/>
  <c r="BG152" i="5"/>
  <c r="BF152" i="5"/>
  <c r="T152" i="5"/>
  <c r="T151" i="5"/>
  <c r="R152" i="5"/>
  <c r="R151" i="5"/>
  <c r="P152" i="5"/>
  <c r="P151" i="5"/>
  <c r="BK152" i="5"/>
  <c r="J152" i="5"/>
  <c r="BE152" i="5" s="1"/>
  <c r="BI146" i="5"/>
  <c r="BH146" i="5"/>
  <c r="BG146" i="5"/>
  <c r="BF146" i="5"/>
  <c r="T146" i="5"/>
  <c r="R146" i="5"/>
  <c r="P146" i="5"/>
  <c r="BK146" i="5"/>
  <c r="J146" i="5"/>
  <c r="BE146" i="5"/>
  <c r="BI143" i="5"/>
  <c r="BH143" i="5"/>
  <c r="BG143" i="5"/>
  <c r="BF143" i="5"/>
  <c r="T143" i="5"/>
  <c r="R143" i="5"/>
  <c r="P143" i="5"/>
  <c r="BK143" i="5"/>
  <c r="BK136" i="5" s="1"/>
  <c r="J136" i="5" s="1"/>
  <c r="J60" i="5" s="1"/>
  <c r="J143" i="5"/>
  <c r="BE143" i="5"/>
  <c r="BI137" i="5"/>
  <c r="BH137" i="5"/>
  <c r="BG137" i="5"/>
  <c r="BF137" i="5"/>
  <c r="T137" i="5"/>
  <c r="T136" i="5"/>
  <c r="R137" i="5"/>
  <c r="R136" i="5"/>
  <c r="P137" i="5"/>
  <c r="P136" i="5"/>
  <c r="BK137" i="5"/>
  <c r="J137" i="5"/>
  <c r="BE137" i="5" s="1"/>
  <c r="BI135" i="5"/>
  <c r="BH135" i="5"/>
  <c r="BG135" i="5"/>
  <c r="BF135" i="5"/>
  <c r="T135" i="5"/>
  <c r="R135" i="5"/>
  <c r="P135" i="5"/>
  <c r="BK135" i="5"/>
  <c r="J135" i="5"/>
  <c r="BE135" i="5"/>
  <c r="BI131" i="5"/>
  <c r="BH131" i="5"/>
  <c r="BG131" i="5"/>
  <c r="BF131" i="5"/>
  <c r="T131" i="5"/>
  <c r="R131" i="5"/>
  <c r="P131" i="5"/>
  <c r="BK131" i="5"/>
  <c r="J131" i="5"/>
  <c r="BE131" i="5"/>
  <c r="BI128" i="5"/>
  <c r="BH128" i="5"/>
  <c r="BG128" i="5"/>
  <c r="BF128" i="5"/>
  <c r="T128" i="5"/>
  <c r="R128" i="5"/>
  <c r="P128" i="5"/>
  <c r="BK128" i="5"/>
  <c r="J128" i="5"/>
  <c r="BE128" i="5"/>
  <c r="BI125" i="5"/>
  <c r="BH125" i="5"/>
  <c r="BG125" i="5"/>
  <c r="BF125" i="5"/>
  <c r="T125" i="5"/>
  <c r="R125" i="5"/>
  <c r="P125" i="5"/>
  <c r="BK125" i="5"/>
  <c r="J125" i="5"/>
  <c r="BE125" i="5"/>
  <c r="BI122" i="5"/>
  <c r="BH122" i="5"/>
  <c r="BG122" i="5"/>
  <c r="BF122" i="5"/>
  <c r="T122" i="5"/>
  <c r="R122" i="5"/>
  <c r="P122" i="5"/>
  <c r="BK122" i="5"/>
  <c r="J122" i="5"/>
  <c r="BE122" i="5"/>
  <c r="BI119" i="5"/>
  <c r="BH119" i="5"/>
  <c r="BG119" i="5"/>
  <c r="BF119" i="5"/>
  <c r="T119" i="5"/>
  <c r="T118" i="5"/>
  <c r="R119" i="5"/>
  <c r="R118" i="5"/>
  <c r="P119" i="5"/>
  <c r="P118" i="5"/>
  <c r="BK119" i="5"/>
  <c r="BK118" i="5"/>
  <c r="J118" i="5" s="1"/>
  <c r="J59" i="5" s="1"/>
  <c r="J119" i="5"/>
  <c r="BE119" i="5" s="1"/>
  <c r="BI115" i="5"/>
  <c r="BH115" i="5"/>
  <c r="BG115" i="5"/>
  <c r="BF115" i="5"/>
  <c r="T115" i="5"/>
  <c r="R115" i="5"/>
  <c r="P115" i="5"/>
  <c r="BK115" i="5"/>
  <c r="J115" i="5"/>
  <c r="BE115" i="5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/>
  <c r="BI108" i="5"/>
  <c r="BH108" i="5"/>
  <c r="BG108" i="5"/>
  <c r="BF108" i="5"/>
  <c r="T108" i="5"/>
  <c r="R108" i="5"/>
  <c r="P108" i="5"/>
  <c r="BK108" i="5"/>
  <c r="J108" i="5"/>
  <c r="BE108" i="5"/>
  <c r="BI105" i="5"/>
  <c r="BH105" i="5"/>
  <c r="BG105" i="5"/>
  <c r="BF105" i="5"/>
  <c r="T105" i="5"/>
  <c r="R105" i="5"/>
  <c r="P105" i="5"/>
  <c r="BK105" i="5"/>
  <c r="J105" i="5"/>
  <c r="BE105" i="5"/>
  <c r="BI101" i="5"/>
  <c r="BH101" i="5"/>
  <c r="BG101" i="5"/>
  <c r="BF101" i="5"/>
  <c r="T101" i="5"/>
  <c r="R101" i="5"/>
  <c r="P101" i="5"/>
  <c r="BK101" i="5"/>
  <c r="J101" i="5"/>
  <c r="BE101" i="5"/>
  <c r="BI98" i="5"/>
  <c r="F34" i="5"/>
  <c r="BD55" i="1" s="1"/>
  <c r="BH98" i="5"/>
  <c r="F33" i="5" s="1"/>
  <c r="BC55" i="1" s="1"/>
  <c r="BG98" i="5"/>
  <c r="F32" i="5"/>
  <c r="BB55" i="1" s="1"/>
  <c r="BF98" i="5"/>
  <c r="F31" i="5" s="1"/>
  <c r="BA55" i="1" s="1"/>
  <c r="T98" i="5"/>
  <c r="T97" i="5"/>
  <c r="T96" i="5" s="1"/>
  <c r="R98" i="5"/>
  <c r="R97" i="5"/>
  <c r="R96" i="5" s="1"/>
  <c r="P98" i="5"/>
  <c r="P97" i="5"/>
  <c r="P96" i="5" s="1"/>
  <c r="BK98" i="5"/>
  <c r="BK97" i="5" s="1"/>
  <c r="J98" i="5"/>
  <c r="BE98" i="5" s="1"/>
  <c r="J91" i="5"/>
  <c r="F91" i="5"/>
  <c r="F89" i="5"/>
  <c r="E87" i="5"/>
  <c r="J51" i="5"/>
  <c r="F51" i="5"/>
  <c r="F49" i="5"/>
  <c r="E47" i="5"/>
  <c r="J18" i="5"/>
  <c r="E18" i="5"/>
  <c r="F92" i="5" s="1"/>
  <c r="F52" i="5"/>
  <c r="J17" i="5"/>
  <c r="J12" i="5"/>
  <c r="J89" i="5" s="1"/>
  <c r="J49" i="5"/>
  <c r="E7" i="5"/>
  <c r="E85" i="5"/>
  <c r="E45" i="5"/>
  <c r="AY54" i="1"/>
  <c r="AX54" i="1"/>
  <c r="BI504" i="4"/>
  <c r="BH504" i="4"/>
  <c r="BG504" i="4"/>
  <c r="BF504" i="4"/>
  <c r="T504" i="4"/>
  <c r="R504" i="4"/>
  <c r="P504" i="4"/>
  <c r="BK504" i="4"/>
  <c r="J504" i="4"/>
  <c r="BE504" i="4" s="1"/>
  <c r="BI501" i="4"/>
  <c r="BH501" i="4"/>
  <c r="BG501" i="4"/>
  <c r="BF501" i="4"/>
  <c r="T501" i="4"/>
  <c r="T500" i="4" s="1"/>
  <c r="R501" i="4"/>
  <c r="R500" i="4" s="1"/>
  <c r="P501" i="4"/>
  <c r="P500" i="4" s="1"/>
  <c r="BK501" i="4"/>
  <c r="BK500" i="4" s="1"/>
  <c r="J500" i="4" s="1"/>
  <c r="J77" i="4" s="1"/>
  <c r="J501" i="4"/>
  <c r="BE501" i="4"/>
  <c r="BI499" i="4"/>
  <c r="BH499" i="4"/>
  <c r="BG499" i="4"/>
  <c r="BF499" i="4"/>
  <c r="T499" i="4"/>
  <c r="R499" i="4"/>
  <c r="P499" i="4"/>
  <c r="BK499" i="4"/>
  <c r="J499" i="4"/>
  <c r="BE499" i="4" s="1"/>
  <c r="BI498" i="4"/>
  <c r="BH498" i="4"/>
  <c r="BG498" i="4"/>
  <c r="BF498" i="4"/>
  <c r="T498" i="4"/>
  <c r="R498" i="4"/>
  <c r="P498" i="4"/>
  <c r="BK498" i="4"/>
  <c r="J498" i="4"/>
  <c r="BE498" i="4" s="1"/>
  <c r="BI494" i="4"/>
  <c r="BH494" i="4"/>
  <c r="BG494" i="4"/>
  <c r="BF494" i="4"/>
  <c r="T494" i="4"/>
  <c r="T493" i="4" s="1"/>
  <c r="R494" i="4"/>
  <c r="R493" i="4" s="1"/>
  <c r="P494" i="4"/>
  <c r="P493" i="4" s="1"/>
  <c r="BK494" i="4"/>
  <c r="BK493" i="4" s="1"/>
  <c r="J493" i="4" s="1"/>
  <c r="J76" i="4" s="1"/>
  <c r="J494" i="4"/>
  <c r="BE494" i="4"/>
  <c r="BI492" i="4"/>
  <c r="BH492" i="4"/>
  <c r="BG492" i="4"/>
  <c r="BF492" i="4"/>
  <c r="T492" i="4"/>
  <c r="R492" i="4"/>
  <c r="P492" i="4"/>
  <c r="BK492" i="4"/>
  <c r="J492" i="4"/>
  <c r="BE492" i="4" s="1"/>
  <c r="BI491" i="4"/>
  <c r="BH491" i="4"/>
  <c r="BG491" i="4"/>
  <c r="BF491" i="4"/>
  <c r="T491" i="4"/>
  <c r="R491" i="4"/>
  <c r="P491" i="4"/>
  <c r="BK491" i="4"/>
  <c r="J491" i="4"/>
  <c r="BE491" i="4" s="1"/>
  <c r="BI487" i="4"/>
  <c r="BH487" i="4"/>
  <c r="BG487" i="4"/>
  <c r="BF487" i="4"/>
  <c r="T487" i="4"/>
  <c r="R487" i="4"/>
  <c r="P487" i="4"/>
  <c r="BK487" i="4"/>
  <c r="J487" i="4"/>
  <c r="BE487" i="4" s="1"/>
  <c r="BI486" i="4"/>
  <c r="BH486" i="4"/>
  <c r="BG486" i="4"/>
  <c r="BF486" i="4"/>
  <c r="T486" i="4"/>
  <c r="R486" i="4"/>
  <c r="P486" i="4"/>
  <c r="BK486" i="4"/>
  <c r="J486" i="4"/>
  <c r="BE486" i="4" s="1"/>
  <c r="BI485" i="4"/>
  <c r="BH485" i="4"/>
  <c r="BG485" i="4"/>
  <c r="BF485" i="4"/>
  <c r="T485" i="4"/>
  <c r="R485" i="4"/>
  <c r="P485" i="4"/>
  <c r="BK485" i="4"/>
  <c r="J485" i="4"/>
  <c r="BE485" i="4" s="1"/>
  <c r="BI479" i="4"/>
  <c r="BH479" i="4"/>
  <c r="BG479" i="4"/>
  <c r="BF479" i="4"/>
  <c r="T479" i="4"/>
  <c r="T478" i="4" s="1"/>
  <c r="R479" i="4"/>
  <c r="R478" i="4" s="1"/>
  <c r="P479" i="4"/>
  <c r="P478" i="4" s="1"/>
  <c r="BK479" i="4"/>
  <c r="BK478" i="4" s="1"/>
  <c r="J478" i="4" s="1"/>
  <c r="J75" i="4" s="1"/>
  <c r="J479" i="4"/>
  <c r="BE479" i="4"/>
  <c r="BI477" i="4"/>
  <c r="BH477" i="4"/>
  <c r="BG477" i="4"/>
  <c r="BF477" i="4"/>
  <c r="T477" i="4"/>
  <c r="R477" i="4"/>
  <c r="P477" i="4"/>
  <c r="BK477" i="4"/>
  <c r="J477" i="4"/>
  <c r="BE477" i="4" s="1"/>
  <c r="BI476" i="4"/>
  <c r="BH476" i="4"/>
  <c r="BG476" i="4"/>
  <c r="BF476" i="4"/>
  <c r="T476" i="4"/>
  <c r="R476" i="4"/>
  <c r="P476" i="4"/>
  <c r="BK476" i="4"/>
  <c r="J476" i="4"/>
  <c r="BE476" i="4" s="1"/>
  <c r="BI475" i="4"/>
  <c r="BH475" i="4"/>
  <c r="BG475" i="4"/>
  <c r="BF475" i="4"/>
  <c r="T475" i="4"/>
  <c r="R475" i="4"/>
  <c r="P475" i="4"/>
  <c r="BK475" i="4"/>
  <c r="J475" i="4"/>
  <c r="BE475" i="4" s="1"/>
  <c r="BI472" i="4"/>
  <c r="BH472" i="4"/>
  <c r="BG472" i="4"/>
  <c r="BF472" i="4"/>
  <c r="T472" i="4"/>
  <c r="R472" i="4"/>
  <c r="P472" i="4"/>
  <c r="BK472" i="4"/>
  <c r="J472" i="4"/>
  <c r="BE472" i="4" s="1"/>
  <c r="BI471" i="4"/>
  <c r="BH471" i="4"/>
  <c r="BG471" i="4"/>
  <c r="BF471" i="4"/>
  <c r="T471" i="4"/>
  <c r="R471" i="4"/>
  <c r="P471" i="4"/>
  <c r="BK471" i="4"/>
  <c r="J471" i="4"/>
  <c r="BE471" i="4" s="1"/>
  <c r="BI466" i="4"/>
  <c r="BH466" i="4"/>
  <c r="BG466" i="4"/>
  <c r="BF466" i="4"/>
  <c r="T466" i="4"/>
  <c r="R466" i="4"/>
  <c r="P466" i="4"/>
  <c r="BK466" i="4"/>
  <c r="J466" i="4"/>
  <c r="BE466" i="4" s="1"/>
  <c r="BI461" i="4"/>
  <c r="BH461" i="4"/>
  <c r="BG461" i="4"/>
  <c r="BF461" i="4"/>
  <c r="T461" i="4"/>
  <c r="T460" i="4" s="1"/>
  <c r="R461" i="4"/>
  <c r="R460" i="4" s="1"/>
  <c r="P461" i="4"/>
  <c r="P460" i="4" s="1"/>
  <c r="BK461" i="4"/>
  <c r="BK460" i="4" s="1"/>
  <c r="J460" i="4" s="1"/>
  <c r="J74" i="4" s="1"/>
  <c r="J461" i="4"/>
  <c r="BE461" i="4"/>
  <c r="BI459" i="4"/>
  <c r="BH459" i="4"/>
  <c r="BG459" i="4"/>
  <c r="BF459" i="4"/>
  <c r="T459" i="4"/>
  <c r="R459" i="4"/>
  <c r="P459" i="4"/>
  <c r="BK459" i="4"/>
  <c r="J459" i="4"/>
  <c r="BE459" i="4" s="1"/>
  <c r="BI458" i="4"/>
  <c r="BH458" i="4"/>
  <c r="BG458" i="4"/>
  <c r="BF458" i="4"/>
  <c r="T458" i="4"/>
  <c r="R458" i="4"/>
  <c r="P458" i="4"/>
  <c r="BK458" i="4"/>
  <c r="J458" i="4"/>
  <c r="BE458" i="4" s="1"/>
  <c r="BI457" i="4"/>
  <c r="BH457" i="4"/>
  <c r="BG457" i="4"/>
  <c r="BF457" i="4"/>
  <c r="T457" i="4"/>
  <c r="R457" i="4"/>
  <c r="P457" i="4"/>
  <c r="BK457" i="4"/>
  <c r="J457" i="4"/>
  <c r="BE457" i="4" s="1"/>
  <c r="BI456" i="4"/>
  <c r="BH456" i="4"/>
  <c r="BG456" i="4"/>
  <c r="BF456" i="4"/>
  <c r="T456" i="4"/>
  <c r="R456" i="4"/>
  <c r="P456" i="4"/>
  <c r="BK456" i="4"/>
  <c r="J456" i="4"/>
  <c r="BE456" i="4" s="1"/>
  <c r="BI455" i="4"/>
  <c r="BH455" i="4"/>
  <c r="BG455" i="4"/>
  <c r="BF455" i="4"/>
  <c r="T455" i="4"/>
  <c r="R455" i="4"/>
  <c r="P455" i="4"/>
  <c r="BK455" i="4"/>
  <c r="J455" i="4"/>
  <c r="BE455" i="4" s="1"/>
  <c r="BI454" i="4"/>
  <c r="BH454" i="4"/>
  <c r="BG454" i="4"/>
  <c r="BF454" i="4"/>
  <c r="T454" i="4"/>
  <c r="T453" i="4" s="1"/>
  <c r="R454" i="4"/>
  <c r="R453" i="4" s="1"/>
  <c r="P454" i="4"/>
  <c r="P453" i="4" s="1"/>
  <c r="BK454" i="4"/>
  <c r="BK453" i="4" s="1"/>
  <c r="J453" i="4" s="1"/>
  <c r="J73" i="4" s="1"/>
  <c r="J454" i="4"/>
  <c r="BE454" i="4"/>
  <c r="BI452" i="4"/>
  <c r="BH452" i="4"/>
  <c r="BG452" i="4"/>
  <c r="BF452" i="4"/>
  <c r="T452" i="4"/>
  <c r="R452" i="4"/>
  <c r="P452" i="4"/>
  <c r="BK452" i="4"/>
  <c r="J452" i="4"/>
  <c r="BE452" i="4" s="1"/>
  <c r="BI451" i="4"/>
  <c r="BH451" i="4"/>
  <c r="BG451" i="4"/>
  <c r="BF451" i="4"/>
  <c r="T451" i="4"/>
  <c r="R451" i="4"/>
  <c r="P451" i="4"/>
  <c r="BK451" i="4"/>
  <c r="J451" i="4"/>
  <c r="BE451" i="4" s="1"/>
  <c r="BI448" i="4"/>
  <c r="BH448" i="4"/>
  <c r="BG448" i="4"/>
  <c r="BF448" i="4"/>
  <c r="T448" i="4"/>
  <c r="R448" i="4"/>
  <c r="P448" i="4"/>
  <c r="BK448" i="4"/>
  <c r="J448" i="4"/>
  <c r="BE448" i="4" s="1"/>
  <c r="BI447" i="4"/>
  <c r="BH447" i="4"/>
  <c r="BG447" i="4"/>
  <c r="BF447" i="4"/>
  <c r="T447" i="4"/>
  <c r="R447" i="4"/>
  <c r="P447" i="4"/>
  <c r="BK447" i="4"/>
  <c r="J447" i="4"/>
  <c r="BE447" i="4" s="1"/>
  <c r="BI446" i="4"/>
  <c r="BH446" i="4"/>
  <c r="BG446" i="4"/>
  <c r="BF446" i="4"/>
  <c r="T446" i="4"/>
  <c r="R446" i="4"/>
  <c r="P446" i="4"/>
  <c r="BK446" i="4"/>
  <c r="J446" i="4"/>
  <c r="BE446" i="4" s="1"/>
  <c r="BI445" i="4"/>
  <c r="BH445" i="4"/>
  <c r="BG445" i="4"/>
  <c r="BF445" i="4"/>
  <c r="T445" i="4"/>
  <c r="R445" i="4"/>
  <c r="P445" i="4"/>
  <c r="BK445" i="4"/>
  <c r="J445" i="4"/>
  <c r="BE445" i="4" s="1"/>
  <c r="BI444" i="4"/>
  <c r="BH444" i="4"/>
  <c r="BG444" i="4"/>
  <c r="BF444" i="4"/>
  <c r="T444" i="4"/>
  <c r="R444" i="4"/>
  <c r="P444" i="4"/>
  <c r="BK444" i="4"/>
  <c r="J444" i="4"/>
  <c r="BE444" i="4" s="1"/>
  <c r="BI443" i="4"/>
  <c r="BH443" i="4"/>
  <c r="BG443" i="4"/>
  <c r="BF443" i="4"/>
  <c r="T443" i="4"/>
  <c r="R443" i="4"/>
  <c r="P443" i="4"/>
  <c r="BK443" i="4"/>
  <c r="J443" i="4"/>
  <c r="BE443" i="4" s="1"/>
  <c r="BI442" i="4"/>
  <c r="BH442" i="4"/>
  <c r="BG442" i="4"/>
  <c r="BF442" i="4"/>
  <c r="T442" i="4"/>
  <c r="R442" i="4"/>
  <c r="P442" i="4"/>
  <c r="BK442" i="4"/>
  <c r="J442" i="4"/>
  <c r="BE442" i="4" s="1"/>
  <c r="BI441" i="4"/>
  <c r="BH441" i="4"/>
  <c r="BG441" i="4"/>
  <c r="BF441" i="4"/>
  <c r="T441" i="4"/>
  <c r="R441" i="4"/>
  <c r="P441" i="4"/>
  <c r="BK441" i="4"/>
  <c r="J441" i="4"/>
  <c r="BE441" i="4" s="1"/>
  <c r="BI440" i="4"/>
  <c r="BH440" i="4"/>
  <c r="BG440" i="4"/>
  <c r="BF440" i="4"/>
  <c r="T440" i="4"/>
  <c r="R440" i="4"/>
  <c r="P440" i="4"/>
  <c r="BK440" i="4"/>
  <c r="J440" i="4"/>
  <c r="BE440" i="4" s="1"/>
  <c r="BI439" i="4"/>
  <c r="BH439" i="4"/>
  <c r="BG439" i="4"/>
  <c r="BF439" i="4"/>
  <c r="T439" i="4"/>
  <c r="R439" i="4"/>
  <c r="P439" i="4"/>
  <c r="BK439" i="4"/>
  <c r="J439" i="4"/>
  <c r="BE439" i="4" s="1"/>
  <c r="BI438" i="4"/>
  <c r="BH438" i="4"/>
  <c r="BG438" i="4"/>
  <c r="BF438" i="4"/>
  <c r="T438" i="4"/>
  <c r="R438" i="4"/>
  <c r="P438" i="4"/>
  <c r="BK438" i="4"/>
  <c r="J438" i="4"/>
  <c r="BE438" i="4" s="1"/>
  <c r="BI437" i="4"/>
  <c r="BH437" i="4"/>
  <c r="BG437" i="4"/>
  <c r="BF437" i="4"/>
  <c r="T437" i="4"/>
  <c r="R437" i="4"/>
  <c r="P437" i="4"/>
  <c r="BK437" i="4"/>
  <c r="J437" i="4"/>
  <c r="BE437" i="4" s="1"/>
  <c r="BI436" i="4"/>
  <c r="BH436" i="4"/>
  <c r="BG436" i="4"/>
  <c r="BF436" i="4"/>
  <c r="T436" i="4"/>
  <c r="R436" i="4"/>
  <c r="P436" i="4"/>
  <c r="BK436" i="4"/>
  <c r="J436" i="4"/>
  <c r="BE436" i="4" s="1"/>
  <c r="BI433" i="4"/>
  <c r="BH433" i="4"/>
  <c r="BG433" i="4"/>
  <c r="BF433" i="4"/>
  <c r="T433" i="4"/>
  <c r="R433" i="4"/>
  <c r="P433" i="4"/>
  <c r="BK433" i="4"/>
  <c r="J433" i="4"/>
  <c r="BE433" i="4" s="1"/>
  <c r="BI432" i="4"/>
  <c r="BH432" i="4"/>
  <c r="BG432" i="4"/>
  <c r="BF432" i="4"/>
  <c r="T432" i="4"/>
  <c r="R432" i="4"/>
  <c r="P432" i="4"/>
  <c r="BK432" i="4"/>
  <c r="J432" i="4"/>
  <c r="BE432" i="4" s="1"/>
  <c r="BI429" i="4"/>
  <c r="BH429" i="4"/>
  <c r="BG429" i="4"/>
  <c r="BF429" i="4"/>
  <c r="T429" i="4"/>
  <c r="T428" i="4" s="1"/>
  <c r="R429" i="4"/>
  <c r="R428" i="4" s="1"/>
  <c r="P429" i="4"/>
  <c r="P428" i="4" s="1"/>
  <c r="BK429" i="4"/>
  <c r="BK428" i="4" s="1"/>
  <c r="J428" i="4" s="1"/>
  <c r="J72" i="4" s="1"/>
  <c r="J429" i="4"/>
  <c r="BE429" i="4"/>
  <c r="BI427" i="4"/>
  <c r="BH427" i="4"/>
  <c r="BG427" i="4"/>
  <c r="BF427" i="4"/>
  <c r="T427" i="4"/>
  <c r="R427" i="4"/>
  <c r="P427" i="4"/>
  <c r="BK427" i="4"/>
  <c r="J427" i="4"/>
  <c r="BE427" i="4" s="1"/>
  <c r="BI426" i="4"/>
  <c r="BH426" i="4"/>
  <c r="BG426" i="4"/>
  <c r="BF426" i="4"/>
  <c r="T426" i="4"/>
  <c r="R426" i="4"/>
  <c r="P426" i="4"/>
  <c r="BK426" i="4"/>
  <c r="J426" i="4"/>
  <c r="BE426" i="4" s="1"/>
  <c r="BI425" i="4"/>
  <c r="BH425" i="4"/>
  <c r="BG425" i="4"/>
  <c r="BF425" i="4"/>
  <c r="T425" i="4"/>
  <c r="R425" i="4"/>
  <c r="P425" i="4"/>
  <c r="BK425" i="4"/>
  <c r="J425" i="4"/>
  <c r="BE425" i="4" s="1"/>
  <c r="BI424" i="4"/>
  <c r="BH424" i="4"/>
  <c r="BG424" i="4"/>
  <c r="BF424" i="4"/>
  <c r="T424" i="4"/>
  <c r="R424" i="4"/>
  <c r="P424" i="4"/>
  <c r="BK424" i="4"/>
  <c r="J424" i="4"/>
  <c r="BE424" i="4" s="1"/>
  <c r="BI421" i="4"/>
  <c r="BH421" i="4"/>
  <c r="BG421" i="4"/>
  <c r="BF421" i="4"/>
  <c r="T421" i="4"/>
  <c r="R421" i="4"/>
  <c r="P421" i="4"/>
  <c r="BK421" i="4"/>
  <c r="J421" i="4"/>
  <c r="BE421" i="4" s="1"/>
  <c r="BI420" i="4"/>
  <c r="BH420" i="4"/>
  <c r="BG420" i="4"/>
  <c r="BF420" i="4"/>
  <c r="T420" i="4"/>
  <c r="R420" i="4"/>
  <c r="P420" i="4"/>
  <c r="BK420" i="4"/>
  <c r="J420" i="4"/>
  <c r="BE420" i="4" s="1"/>
  <c r="BI419" i="4"/>
  <c r="BH419" i="4"/>
  <c r="BG419" i="4"/>
  <c r="BF419" i="4"/>
  <c r="T419" i="4"/>
  <c r="R419" i="4"/>
  <c r="P419" i="4"/>
  <c r="BK419" i="4"/>
  <c r="J419" i="4"/>
  <c r="BE419" i="4" s="1"/>
  <c r="BI418" i="4"/>
  <c r="BH418" i="4"/>
  <c r="BG418" i="4"/>
  <c r="BF418" i="4"/>
  <c r="T418" i="4"/>
  <c r="R418" i="4"/>
  <c r="P418" i="4"/>
  <c r="BK418" i="4"/>
  <c r="J418" i="4"/>
  <c r="BE418" i="4" s="1"/>
  <c r="BI417" i="4"/>
  <c r="BH417" i="4"/>
  <c r="BG417" i="4"/>
  <c r="BF417" i="4"/>
  <c r="T417" i="4"/>
  <c r="T416" i="4" s="1"/>
  <c r="R417" i="4"/>
  <c r="R416" i="4" s="1"/>
  <c r="P417" i="4"/>
  <c r="P416" i="4" s="1"/>
  <c r="BK417" i="4"/>
  <c r="BK416" i="4" s="1"/>
  <c r="J416" i="4" s="1"/>
  <c r="J71" i="4" s="1"/>
  <c r="J417" i="4"/>
  <c r="BE417" i="4"/>
  <c r="BI415" i="4"/>
  <c r="BH415" i="4"/>
  <c r="BG415" i="4"/>
  <c r="BF415" i="4"/>
  <c r="T415" i="4"/>
  <c r="R415" i="4"/>
  <c r="P415" i="4"/>
  <c r="BK415" i="4"/>
  <c r="J415" i="4"/>
  <c r="BE415" i="4" s="1"/>
  <c r="BI412" i="4"/>
  <c r="BH412" i="4"/>
  <c r="BG412" i="4"/>
  <c r="BF412" i="4"/>
  <c r="T412" i="4"/>
  <c r="R412" i="4"/>
  <c r="P412" i="4"/>
  <c r="BK412" i="4"/>
  <c r="J412" i="4"/>
  <c r="BE412" i="4" s="1"/>
  <c r="BI411" i="4"/>
  <c r="BH411" i="4"/>
  <c r="BG411" i="4"/>
  <c r="BF411" i="4"/>
  <c r="T411" i="4"/>
  <c r="R411" i="4"/>
  <c r="P411" i="4"/>
  <c r="BK411" i="4"/>
  <c r="J411" i="4"/>
  <c r="BE411" i="4" s="1"/>
  <c r="BI408" i="4"/>
  <c r="BH408" i="4"/>
  <c r="BG408" i="4"/>
  <c r="BF408" i="4"/>
  <c r="T408" i="4"/>
  <c r="R408" i="4"/>
  <c r="P408" i="4"/>
  <c r="BK408" i="4"/>
  <c r="J408" i="4"/>
  <c r="BE408" i="4" s="1"/>
  <c r="BI407" i="4"/>
  <c r="BH407" i="4"/>
  <c r="BG407" i="4"/>
  <c r="BF407" i="4"/>
  <c r="T407" i="4"/>
  <c r="R407" i="4"/>
  <c r="P407" i="4"/>
  <c r="BK407" i="4"/>
  <c r="J407" i="4"/>
  <c r="BE407" i="4" s="1"/>
  <c r="BI403" i="4"/>
  <c r="BH403" i="4"/>
  <c r="BG403" i="4"/>
  <c r="BF403" i="4"/>
  <c r="T403" i="4"/>
  <c r="R403" i="4"/>
  <c r="P403" i="4"/>
  <c r="BK403" i="4"/>
  <c r="J403" i="4"/>
  <c r="BE403" i="4" s="1"/>
  <c r="BI399" i="4"/>
  <c r="BH399" i="4"/>
  <c r="BG399" i="4"/>
  <c r="BF399" i="4"/>
  <c r="T399" i="4"/>
  <c r="R399" i="4"/>
  <c r="P399" i="4"/>
  <c r="BK399" i="4"/>
  <c r="J399" i="4"/>
  <c r="BE399" i="4"/>
  <c r="BI391" i="4"/>
  <c r="BH391" i="4"/>
  <c r="BG391" i="4"/>
  <c r="BF391" i="4"/>
  <c r="T391" i="4"/>
  <c r="R391" i="4"/>
  <c r="P391" i="4"/>
  <c r="BK391" i="4"/>
  <c r="J391" i="4"/>
  <c r="BE391" i="4" s="1"/>
  <c r="BI387" i="4"/>
  <c r="BH387" i="4"/>
  <c r="BG387" i="4"/>
  <c r="BF387" i="4"/>
  <c r="T387" i="4"/>
  <c r="R387" i="4"/>
  <c r="P387" i="4"/>
  <c r="BK387" i="4"/>
  <c r="J387" i="4"/>
  <c r="BE387" i="4"/>
  <c r="BI386" i="4"/>
  <c r="BH386" i="4"/>
  <c r="BG386" i="4"/>
  <c r="BF386" i="4"/>
  <c r="T386" i="4"/>
  <c r="R386" i="4"/>
  <c r="P386" i="4"/>
  <c r="BK386" i="4"/>
  <c r="J386" i="4"/>
  <c r="BE386" i="4" s="1"/>
  <c r="BI385" i="4"/>
  <c r="BH385" i="4"/>
  <c r="BG385" i="4"/>
  <c r="BF385" i="4"/>
  <c r="T385" i="4"/>
  <c r="R385" i="4"/>
  <c r="P385" i="4"/>
  <c r="BK385" i="4"/>
  <c r="J385" i="4"/>
  <c r="BE385" i="4"/>
  <c r="BI379" i="4"/>
  <c r="BH379" i="4"/>
  <c r="BG379" i="4"/>
  <c r="BF379" i="4"/>
  <c r="T379" i="4"/>
  <c r="R379" i="4"/>
  <c r="P379" i="4"/>
  <c r="BK379" i="4"/>
  <c r="J379" i="4"/>
  <c r="BE379" i="4" s="1"/>
  <c r="BI376" i="4"/>
  <c r="BH376" i="4"/>
  <c r="BG376" i="4"/>
  <c r="BF376" i="4"/>
  <c r="T376" i="4"/>
  <c r="R376" i="4"/>
  <c r="P376" i="4"/>
  <c r="BK376" i="4"/>
  <c r="J376" i="4"/>
  <c r="BE376" i="4"/>
  <c r="BI372" i="4"/>
  <c r="BH372" i="4"/>
  <c r="BG372" i="4"/>
  <c r="BF372" i="4"/>
  <c r="T372" i="4"/>
  <c r="R372" i="4"/>
  <c r="P372" i="4"/>
  <c r="BK372" i="4"/>
  <c r="J372" i="4"/>
  <c r="BE372" i="4" s="1"/>
  <c r="BI368" i="4"/>
  <c r="BH368" i="4"/>
  <c r="BG368" i="4"/>
  <c r="BF368" i="4"/>
  <c r="T368" i="4"/>
  <c r="T367" i="4"/>
  <c r="R368" i="4"/>
  <c r="R367" i="4" s="1"/>
  <c r="P368" i="4"/>
  <c r="P367" i="4"/>
  <c r="BK368" i="4"/>
  <c r="BK367" i="4" s="1"/>
  <c r="J367" i="4" s="1"/>
  <c r="J70" i="4" s="1"/>
  <c r="J368" i="4"/>
  <c r="BE368" i="4" s="1"/>
  <c r="BI366" i="4"/>
  <c r="BH366" i="4"/>
  <c r="BG366" i="4"/>
  <c r="BF366" i="4"/>
  <c r="T366" i="4"/>
  <c r="R366" i="4"/>
  <c r="P366" i="4"/>
  <c r="BK366" i="4"/>
  <c r="J366" i="4"/>
  <c r="BE366" i="4"/>
  <c r="BI365" i="4"/>
  <c r="BH365" i="4"/>
  <c r="BG365" i="4"/>
  <c r="BF365" i="4"/>
  <c r="T365" i="4"/>
  <c r="R365" i="4"/>
  <c r="P365" i="4"/>
  <c r="BK365" i="4"/>
  <c r="J365" i="4"/>
  <c r="BE365" i="4" s="1"/>
  <c r="BI361" i="4"/>
  <c r="BH361" i="4"/>
  <c r="BG361" i="4"/>
  <c r="BF361" i="4"/>
  <c r="T361" i="4"/>
  <c r="R361" i="4"/>
  <c r="P361" i="4"/>
  <c r="BK361" i="4"/>
  <c r="J361" i="4"/>
  <c r="BE361" i="4"/>
  <c r="BI360" i="4"/>
  <c r="BH360" i="4"/>
  <c r="BG360" i="4"/>
  <c r="BF360" i="4"/>
  <c r="T360" i="4"/>
  <c r="R360" i="4"/>
  <c r="P360" i="4"/>
  <c r="BK360" i="4"/>
  <c r="J360" i="4"/>
  <c r="BE360" i="4" s="1"/>
  <c r="BI359" i="4"/>
  <c r="BH359" i="4"/>
  <c r="BG359" i="4"/>
  <c r="BF359" i="4"/>
  <c r="T359" i="4"/>
  <c r="R359" i="4"/>
  <c r="P359" i="4"/>
  <c r="BK359" i="4"/>
  <c r="J359" i="4"/>
  <c r="BE359" i="4"/>
  <c r="BI358" i="4"/>
  <c r="BH358" i="4"/>
  <c r="BG358" i="4"/>
  <c r="BF358" i="4"/>
  <c r="T358" i="4"/>
  <c r="R358" i="4"/>
  <c r="P358" i="4"/>
  <c r="BK358" i="4"/>
  <c r="J358" i="4"/>
  <c r="BE358" i="4" s="1"/>
  <c r="BI354" i="4"/>
  <c r="BH354" i="4"/>
  <c r="BG354" i="4"/>
  <c r="BF354" i="4"/>
  <c r="T354" i="4"/>
  <c r="R354" i="4"/>
  <c r="P354" i="4"/>
  <c r="BK354" i="4"/>
  <c r="J354" i="4"/>
  <c r="BE354" i="4"/>
  <c r="BI353" i="4"/>
  <c r="BH353" i="4"/>
  <c r="BG353" i="4"/>
  <c r="BF353" i="4"/>
  <c r="T353" i="4"/>
  <c r="R353" i="4"/>
  <c r="P353" i="4"/>
  <c r="BK353" i="4"/>
  <c r="J353" i="4"/>
  <c r="BE353" i="4" s="1"/>
  <c r="BI350" i="4"/>
  <c r="BH350" i="4"/>
  <c r="BG350" i="4"/>
  <c r="BF350" i="4"/>
  <c r="T350" i="4"/>
  <c r="R350" i="4"/>
  <c r="P350" i="4"/>
  <c r="BK350" i="4"/>
  <c r="J350" i="4"/>
  <c r="BE350" i="4"/>
  <c r="BI349" i="4"/>
  <c r="BH349" i="4"/>
  <c r="BG349" i="4"/>
  <c r="BF349" i="4"/>
  <c r="T349" i="4"/>
  <c r="R349" i="4"/>
  <c r="P349" i="4"/>
  <c r="BK349" i="4"/>
  <c r="J349" i="4"/>
  <c r="BE349" i="4" s="1"/>
  <c r="BI346" i="4"/>
  <c r="BH346" i="4"/>
  <c r="BG346" i="4"/>
  <c r="BF346" i="4"/>
  <c r="T346" i="4"/>
  <c r="T345" i="4"/>
  <c r="R346" i="4"/>
  <c r="R345" i="4" s="1"/>
  <c r="P346" i="4"/>
  <c r="P345" i="4"/>
  <c r="BK346" i="4"/>
  <c r="BK345" i="4" s="1"/>
  <c r="J345" i="4" s="1"/>
  <c r="J69" i="4" s="1"/>
  <c r="J346" i="4"/>
  <c r="BE346" i="4" s="1"/>
  <c r="BI344" i="4"/>
  <c r="BH344" i="4"/>
  <c r="BG344" i="4"/>
  <c r="BF344" i="4"/>
  <c r="T344" i="4"/>
  <c r="R344" i="4"/>
  <c r="P344" i="4"/>
  <c r="BK344" i="4"/>
  <c r="J344" i="4"/>
  <c r="BE344" i="4"/>
  <c r="BI343" i="4"/>
  <c r="BH343" i="4"/>
  <c r="BG343" i="4"/>
  <c r="BF343" i="4"/>
  <c r="T343" i="4"/>
  <c r="R343" i="4"/>
  <c r="P343" i="4"/>
  <c r="BK343" i="4"/>
  <c r="J343" i="4"/>
  <c r="BE343" i="4" s="1"/>
  <c r="BI342" i="4"/>
  <c r="BH342" i="4"/>
  <c r="BG342" i="4"/>
  <c r="BF342" i="4"/>
  <c r="T342" i="4"/>
  <c r="R342" i="4"/>
  <c r="P342" i="4"/>
  <c r="BK342" i="4"/>
  <c r="J342" i="4"/>
  <c r="BE342" i="4"/>
  <c r="BI341" i="4"/>
  <c r="BH341" i="4"/>
  <c r="BG341" i="4"/>
  <c r="BF341" i="4"/>
  <c r="T341" i="4"/>
  <c r="R341" i="4"/>
  <c r="P341" i="4"/>
  <c r="BK341" i="4"/>
  <c r="J341" i="4"/>
  <c r="BE341" i="4" s="1"/>
  <c r="BI340" i="4"/>
  <c r="BH340" i="4"/>
  <c r="BG340" i="4"/>
  <c r="BF340" i="4"/>
  <c r="T340" i="4"/>
  <c r="R340" i="4"/>
  <c r="P340" i="4"/>
  <c r="BK340" i="4"/>
  <c r="J340" i="4"/>
  <c r="BE340" i="4"/>
  <c r="BI339" i="4"/>
  <c r="BH339" i="4"/>
  <c r="BG339" i="4"/>
  <c r="BF339" i="4"/>
  <c r="T339" i="4"/>
  <c r="R339" i="4"/>
  <c r="P339" i="4"/>
  <c r="BK339" i="4"/>
  <c r="J339" i="4"/>
  <c r="BE339" i="4" s="1"/>
  <c r="BI338" i="4"/>
  <c r="BH338" i="4"/>
  <c r="BG338" i="4"/>
  <c r="BF338" i="4"/>
  <c r="T338" i="4"/>
  <c r="R338" i="4"/>
  <c r="P338" i="4"/>
  <c r="BK338" i="4"/>
  <c r="J338" i="4"/>
  <c r="BE338" i="4"/>
  <c r="BI337" i="4"/>
  <c r="BH337" i="4"/>
  <c r="BG337" i="4"/>
  <c r="BF337" i="4"/>
  <c r="T337" i="4"/>
  <c r="R337" i="4"/>
  <c r="P337" i="4"/>
  <c r="BK337" i="4"/>
  <c r="J337" i="4"/>
  <c r="BE337" i="4" s="1"/>
  <c r="BI336" i="4"/>
  <c r="BH336" i="4"/>
  <c r="BG336" i="4"/>
  <c r="BF336" i="4"/>
  <c r="T336" i="4"/>
  <c r="R336" i="4"/>
  <c r="P336" i="4"/>
  <c r="BK336" i="4"/>
  <c r="J336" i="4"/>
  <c r="BE336" i="4"/>
  <c r="BI335" i="4"/>
  <c r="BH335" i="4"/>
  <c r="BG335" i="4"/>
  <c r="BF335" i="4"/>
  <c r="T335" i="4"/>
  <c r="R335" i="4"/>
  <c r="P335" i="4"/>
  <c r="BK335" i="4"/>
  <c r="J335" i="4"/>
  <c r="BE335" i="4" s="1"/>
  <c r="BI331" i="4"/>
  <c r="BH331" i="4"/>
  <c r="BG331" i="4"/>
  <c r="BF331" i="4"/>
  <c r="T331" i="4"/>
  <c r="R331" i="4"/>
  <c r="P331" i="4"/>
  <c r="BK331" i="4"/>
  <c r="J331" i="4"/>
  <c r="BE331" i="4"/>
  <c r="BI330" i="4"/>
  <c r="BH330" i="4"/>
  <c r="BG330" i="4"/>
  <c r="BF330" i="4"/>
  <c r="T330" i="4"/>
  <c r="R330" i="4"/>
  <c r="P330" i="4"/>
  <c r="BK330" i="4"/>
  <c r="J330" i="4"/>
  <c r="BE330" i="4" s="1"/>
  <c r="BI327" i="4"/>
  <c r="BH327" i="4"/>
  <c r="BG327" i="4"/>
  <c r="BF327" i="4"/>
  <c r="T327" i="4"/>
  <c r="T326" i="4"/>
  <c r="T325" i="4" s="1"/>
  <c r="R327" i="4"/>
  <c r="R326" i="4" s="1"/>
  <c r="P327" i="4"/>
  <c r="P326" i="4" s="1"/>
  <c r="P325" i="4" s="1"/>
  <c r="BK327" i="4"/>
  <c r="BK326" i="4" s="1"/>
  <c r="J327" i="4"/>
  <c r="BE327" i="4" s="1"/>
  <c r="BI324" i="4"/>
  <c r="BH324" i="4"/>
  <c r="BG324" i="4"/>
  <c r="BF324" i="4"/>
  <c r="T324" i="4"/>
  <c r="T323" i="4" s="1"/>
  <c r="R324" i="4"/>
  <c r="R323" i="4"/>
  <c r="P324" i="4"/>
  <c r="P323" i="4" s="1"/>
  <c r="BK324" i="4"/>
  <c r="BK323" i="4"/>
  <c r="J323" i="4" s="1"/>
  <c r="J66" i="4" s="1"/>
  <c r="J324" i="4"/>
  <c r="BE324" i="4" s="1"/>
  <c r="BI320" i="4"/>
  <c r="BH320" i="4"/>
  <c r="BG320" i="4"/>
  <c r="BF320" i="4"/>
  <c r="T320" i="4"/>
  <c r="R320" i="4"/>
  <c r="P320" i="4"/>
  <c r="BK320" i="4"/>
  <c r="J320" i="4"/>
  <c r="BE320" i="4" s="1"/>
  <c r="BI319" i="4"/>
  <c r="BH319" i="4"/>
  <c r="BG319" i="4"/>
  <c r="BF319" i="4"/>
  <c r="T319" i="4"/>
  <c r="T318" i="4"/>
  <c r="R319" i="4"/>
  <c r="R318" i="4" s="1"/>
  <c r="P319" i="4"/>
  <c r="P318" i="4"/>
  <c r="BK319" i="4"/>
  <c r="BK318" i="4" s="1"/>
  <c r="J318" i="4" s="1"/>
  <c r="J65" i="4" s="1"/>
  <c r="J319" i="4"/>
  <c r="BE319" i="4" s="1"/>
  <c r="BI314" i="4"/>
  <c r="BH314" i="4"/>
  <c r="BG314" i="4"/>
  <c r="BF314" i="4"/>
  <c r="T314" i="4"/>
  <c r="R314" i="4"/>
  <c r="P314" i="4"/>
  <c r="BK314" i="4"/>
  <c r="J314" i="4"/>
  <c r="BE314" i="4"/>
  <c r="BI311" i="4"/>
  <c r="BH311" i="4"/>
  <c r="BG311" i="4"/>
  <c r="BF311" i="4"/>
  <c r="T311" i="4"/>
  <c r="R311" i="4"/>
  <c r="P311" i="4"/>
  <c r="BK311" i="4"/>
  <c r="J311" i="4"/>
  <c r="BE311" i="4" s="1"/>
  <c r="BI310" i="4"/>
  <c r="BH310" i="4"/>
  <c r="BG310" i="4"/>
  <c r="BF310" i="4"/>
  <c r="T310" i="4"/>
  <c r="R310" i="4"/>
  <c r="P310" i="4"/>
  <c r="BK310" i="4"/>
  <c r="J310" i="4"/>
  <c r="BE310" i="4"/>
  <c r="BI309" i="4"/>
  <c r="BH309" i="4"/>
  <c r="BG309" i="4"/>
  <c r="BF309" i="4"/>
  <c r="T309" i="4"/>
  <c r="R309" i="4"/>
  <c r="P309" i="4"/>
  <c r="BK309" i="4"/>
  <c r="J309" i="4"/>
  <c r="BE309" i="4" s="1"/>
  <c r="BI307" i="4"/>
  <c r="BH307" i="4"/>
  <c r="BG307" i="4"/>
  <c r="BF307" i="4"/>
  <c r="T307" i="4"/>
  <c r="R307" i="4"/>
  <c r="P307" i="4"/>
  <c r="BK307" i="4"/>
  <c r="J307" i="4"/>
  <c r="BE307" i="4"/>
  <c r="BI303" i="4"/>
  <c r="BH303" i="4"/>
  <c r="BG303" i="4"/>
  <c r="BF303" i="4"/>
  <c r="T303" i="4"/>
  <c r="R303" i="4"/>
  <c r="P303" i="4"/>
  <c r="BK303" i="4"/>
  <c r="J303" i="4"/>
  <c r="BE303" i="4" s="1"/>
  <c r="BI302" i="4"/>
  <c r="BH302" i="4"/>
  <c r="BG302" i="4"/>
  <c r="BF302" i="4"/>
  <c r="T302" i="4"/>
  <c r="R302" i="4"/>
  <c r="P302" i="4"/>
  <c r="BK302" i="4"/>
  <c r="J302" i="4"/>
  <c r="BE302" i="4"/>
  <c r="BI299" i="4"/>
  <c r="BH299" i="4"/>
  <c r="BG299" i="4"/>
  <c r="BF299" i="4"/>
  <c r="T299" i="4"/>
  <c r="R299" i="4"/>
  <c r="P299" i="4"/>
  <c r="BK299" i="4"/>
  <c r="J299" i="4"/>
  <c r="BE299" i="4" s="1"/>
  <c r="BI296" i="4"/>
  <c r="BH296" i="4"/>
  <c r="BG296" i="4"/>
  <c r="BF296" i="4"/>
  <c r="T296" i="4"/>
  <c r="R296" i="4"/>
  <c r="P296" i="4"/>
  <c r="BK296" i="4"/>
  <c r="J296" i="4"/>
  <c r="BE296" i="4"/>
  <c r="BI295" i="4"/>
  <c r="BH295" i="4"/>
  <c r="BG295" i="4"/>
  <c r="BF295" i="4"/>
  <c r="T295" i="4"/>
  <c r="R295" i="4"/>
  <c r="P295" i="4"/>
  <c r="BK295" i="4"/>
  <c r="J295" i="4"/>
  <c r="BE295" i="4" s="1"/>
  <c r="BI294" i="4"/>
  <c r="BH294" i="4"/>
  <c r="BG294" i="4"/>
  <c r="BF294" i="4"/>
  <c r="T294" i="4"/>
  <c r="T293" i="4"/>
  <c r="R294" i="4"/>
  <c r="R293" i="4" s="1"/>
  <c r="P294" i="4"/>
  <c r="P293" i="4"/>
  <c r="BK294" i="4"/>
  <c r="BK293" i="4" s="1"/>
  <c r="J293" i="4" s="1"/>
  <c r="J64" i="4" s="1"/>
  <c r="J294" i="4"/>
  <c r="BE294" i="4" s="1"/>
  <c r="BI292" i="4"/>
  <c r="BH292" i="4"/>
  <c r="BG292" i="4"/>
  <c r="BF292" i="4"/>
  <c r="T292" i="4"/>
  <c r="R292" i="4"/>
  <c r="P292" i="4"/>
  <c r="BK292" i="4"/>
  <c r="J292" i="4"/>
  <c r="BE292" i="4"/>
  <c r="BI291" i="4"/>
  <c r="BH291" i="4"/>
  <c r="BG291" i="4"/>
  <c r="BF291" i="4"/>
  <c r="T291" i="4"/>
  <c r="R291" i="4"/>
  <c r="P291" i="4"/>
  <c r="BK291" i="4"/>
  <c r="J291" i="4"/>
  <c r="BE291" i="4" s="1"/>
  <c r="BI290" i="4"/>
  <c r="BH290" i="4"/>
  <c r="BG290" i="4"/>
  <c r="BF290" i="4"/>
  <c r="T290" i="4"/>
  <c r="R290" i="4"/>
  <c r="P290" i="4"/>
  <c r="BK290" i="4"/>
  <c r="J290" i="4"/>
  <c r="BE290" i="4"/>
  <c r="BI289" i="4"/>
  <c r="BH289" i="4"/>
  <c r="BG289" i="4"/>
  <c r="BF289" i="4"/>
  <c r="T289" i="4"/>
  <c r="R289" i="4"/>
  <c r="P289" i="4"/>
  <c r="BK289" i="4"/>
  <c r="J289" i="4"/>
  <c r="BE289" i="4" s="1"/>
  <c r="BI288" i="4"/>
  <c r="BH288" i="4"/>
  <c r="BG288" i="4"/>
  <c r="BF288" i="4"/>
  <c r="T288" i="4"/>
  <c r="R288" i="4"/>
  <c r="P288" i="4"/>
  <c r="BK288" i="4"/>
  <c r="J288" i="4"/>
  <c r="BE288" i="4"/>
  <c r="BI287" i="4"/>
  <c r="BH287" i="4"/>
  <c r="BG287" i="4"/>
  <c r="BF287" i="4"/>
  <c r="T287" i="4"/>
  <c r="R287" i="4"/>
  <c r="P287" i="4"/>
  <c r="BK287" i="4"/>
  <c r="J287" i="4"/>
  <c r="BE287" i="4" s="1"/>
  <c r="BI286" i="4"/>
  <c r="BH286" i="4"/>
  <c r="BG286" i="4"/>
  <c r="BF286" i="4"/>
  <c r="T286" i="4"/>
  <c r="R286" i="4"/>
  <c r="P286" i="4"/>
  <c r="BK286" i="4"/>
  <c r="J286" i="4"/>
  <c r="BE286" i="4"/>
  <c r="BI285" i="4"/>
  <c r="BH285" i="4"/>
  <c r="BG285" i="4"/>
  <c r="BF285" i="4"/>
  <c r="T285" i="4"/>
  <c r="R285" i="4"/>
  <c r="P285" i="4"/>
  <c r="BK285" i="4"/>
  <c r="J285" i="4"/>
  <c r="BE285" i="4" s="1"/>
  <c r="BI284" i="4"/>
  <c r="BH284" i="4"/>
  <c r="BG284" i="4"/>
  <c r="BF284" i="4"/>
  <c r="T284" i="4"/>
  <c r="R284" i="4"/>
  <c r="P284" i="4"/>
  <c r="BK284" i="4"/>
  <c r="J284" i="4"/>
  <c r="BE284" i="4"/>
  <c r="BI281" i="4"/>
  <c r="BH281" i="4"/>
  <c r="BG281" i="4"/>
  <c r="BF281" i="4"/>
  <c r="T281" i="4"/>
  <c r="R281" i="4"/>
  <c r="P281" i="4"/>
  <c r="BK281" i="4"/>
  <c r="J281" i="4"/>
  <c r="BE281" i="4" s="1"/>
  <c r="BI277" i="4"/>
  <c r="BH277" i="4"/>
  <c r="BG277" i="4"/>
  <c r="BF277" i="4"/>
  <c r="T277" i="4"/>
  <c r="R277" i="4"/>
  <c r="P277" i="4"/>
  <c r="BK277" i="4"/>
  <c r="J277" i="4"/>
  <c r="BE277" i="4"/>
  <c r="BI274" i="4"/>
  <c r="BH274" i="4"/>
  <c r="BG274" i="4"/>
  <c r="BF274" i="4"/>
  <c r="T274" i="4"/>
  <c r="R274" i="4"/>
  <c r="P274" i="4"/>
  <c r="BK274" i="4"/>
  <c r="J274" i="4"/>
  <c r="BE274" i="4" s="1"/>
  <c r="BI270" i="4"/>
  <c r="BH270" i="4"/>
  <c r="BG270" i="4"/>
  <c r="BF270" i="4"/>
  <c r="T270" i="4"/>
  <c r="R270" i="4"/>
  <c r="P270" i="4"/>
  <c r="BK270" i="4"/>
  <c r="J270" i="4"/>
  <c r="BE270" i="4"/>
  <c r="BI264" i="4"/>
  <c r="BH264" i="4"/>
  <c r="BG264" i="4"/>
  <c r="BF264" i="4"/>
  <c r="T264" i="4"/>
  <c r="R264" i="4"/>
  <c r="P264" i="4"/>
  <c r="BK264" i="4"/>
  <c r="J264" i="4"/>
  <c r="BE264" i="4"/>
  <c r="BI261" i="4"/>
  <c r="BH261" i="4"/>
  <c r="BG261" i="4"/>
  <c r="BF261" i="4"/>
  <c r="T261" i="4"/>
  <c r="R261" i="4"/>
  <c r="P261" i="4"/>
  <c r="BK261" i="4"/>
  <c r="J261" i="4"/>
  <c r="BE261" i="4"/>
  <c r="BI257" i="4"/>
  <c r="BH257" i="4"/>
  <c r="BG257" i="4"/>
  <c r="BF257" i="4"/>
  <c r="T257" i="4"/>
  <c r="R257" i="4"/>
  <c r="P257" i="4"/>
  <c r="BK257" i="4"/>
  <c r="J257" i="4"/>
  <c r="BE257" i="4"/>
  <c r="BI251" i="4"/>
  <c r="BH251" i="4"/>
  <c r="BG251" i="4"/>
  <c r="BF251" i="4"/>
  <c r="T251" i="4"/>
  <c r="R251" i="4"/>
  <c r="P251" i="4"/>
  <c r="BK251" i="4"/>
  <c r="J251" i="4"/>
  <c r="BE251" i="4"/>
  <c r="BI250" i="4"/>
  <c r="BH250" i="4"/>
  <c r="BG250" i="4"/>
  <c r="BF250" i="4"/>
  <c r="T250" i="4"/>
  <c r="R250" i="4"/>
  <c r="P250" i="4"/>
  <c r="BK250" i="4"/>
  <c r="J250" i="4"/>
  <c r="BE250" i="4"/>
  <c r="BI249" i="4"/>
  <c r="BH249" i="4"/>
  <c r="BG249" i="4"/>
  <c r="BF249" i="4"/>
  <c r="T249" i="4"/>
  <c r="R249" i="4"/>
  <c r="P249" i="4"/>
  <c r="BK249" i="4"/>
  <c r="J249" i="4"/>
  <c r="BE249" i="4"/>
  <c r="BI243" i="4"/>
  <c r="BH243" i="4"/>
  <c r="BG243" i="4"/>
  <c r="BF243" i="4"/>
  <c r="T243" i="4"/>
  <c r="R243" i="4"/>
  <c r="P243" i="4"/>
  <c r="BK243" i="4"/>
  <c r="J243" i="4"/>
  <c r="BE243" i="4"/>
  <c r="BI242" i="4"/>
  <c r="BH242" i="4"/>
  <c r="BG242" i="4"/>
  <c r="BF242" i="4"/>
  <c r="T242" i="4"/>
  <c r="R242" i="4"/>
  <c r="P242" i="4"/>
  <c r="BK242" i="4"/>
  <c r="J242" i="4"/>
  <c r="BE242" i="4"/>
  <c r="BI239" i="4"/>
  <c r="BH239" i="4"/>
  <c r="BG239" i="4"/>
  <c r="BF239" i="4"/>
  <c r="T239" i="4"/>
  <c r="R239" i="4"/>
  <c r="P239" i="4"/>
  <c r="BK239" i="4"/>
  <c r="J239" i="4"/>
  <c r="BE239" i="4"/>
  <c r="BI238" i="4"/>
  <c r="BH238" i="4"/>
  <c r="BG238" i="4"/>
  <c r="BF238" i="4"/>
  <c r="T238" i="4"/>
  <c r="R238" i="4"/>
  <c r="P238" i="4"/>
  <c r="BK238" i="4"/>
  <c r="J238" i="4"/>
  <c r="BE238" i="4"/>
  <c r="BI237" i="4"/>
  <c r="BH237" i="4"/>
  <c r="BG237" i="4"/>
  <c r="BF237" i="4"/>
  <c r="T237" i="4"/>
  <c r="R237" i="4"/>
  <c r="P237" i="4"/>
  <c r="BK237" i="4"/>
  <c r="J237" i="4"/>
  <c r="BE237" i="4"/>
  <c r="BI234" i="4"/>
  <c r="BH234" i="4"/>
  <c r="BG234" i="4"/>
  <c r="BF234" i="4"/>
  <c r="T234" i="4"/>
  <c r="R234" i="4"/>
  <c r="P234" i="4"/>
  <c r="BK234" i="4"/>
  <c r="J234" i="4"/>
  <c r="BE234" i="4"/>
  <c r="BI233" i="4"/>
  <c r="BH233" i="4"/>
  <c r="BG233" i="4"/>
  <c r="BF233" i="4"/>
  <c r="T233" i="4"/>
  <c r="R233" i="4"/>
  <c r="P233" i="4"/>
  <c r="BK233" i="4"/>
  <c r="J233" i="4"/>
  <c r="BE233" i="4"/>
  <c r="BI232" i="4"/>
  <c r="BH232" i="4"/>
  <c r="BG232" i="4"/>
  <c r="BF232" i="4"/>
  <c r="T232" i="4"/>
  <c r="R232" i="4"/>
  <c r="P232" i="4"/>
  <c r="BK232" i="4"/>
  <c r="J232" i="4"/>
  <c r="BE232" i="4"/>
  <c r="BI225" i="4"/>
  <c r="BH225" i="4"/>
  <c r="BG225" i="4"/>
  <c r="BF225" i="4"/>
  <c r="T225" i="4"/>
  <c r="R225" i="4"/>
  <c r="P225" i="4"/>
  <c r="BK225" i="4"/>
  <c r="J225" i="4"/>
  <c r="BE225" i="4"/>
  <c r="BI220" i="4"/>
  <c r="BH220" i="4"/>
  <c r="BG220" i="4"/>
  <c r="BF220" i="4"/>
  <c r="T220" i="4"/>
  <c r="R220" i="4"/>
  <c r="P220" i="4"/>
  <c r="BK220" i="4"/>
  <c r="J220" i="4"/>
  <c r="BE220" i="4"/>
  <c r="BI208" i="4"/>
  <c r="BH208" i="4"/>
  <c r="BG208" i="4"/>
  <c r="BF208" i="4"/>
  <c r="T208" i="4"/>
  <c r="R208" i="4"/>
  <c r="P208" i="4"/>
  <c r="BK208" i="4"/>
  <c r="J208" i="4"/>
  <c r="BE208" i="4"/>
  <c r="BI205" i="4"/>
  <c r="BH205" i="4"/>
  <c r="BG205" i="4"/>
  <c r="BF205" i="4"/>
  <c r="T205" i="4"/>
  <c r="R205" i="4"/>
  <c r="P205" i="4"/>
  <c r="BK205" i="4"/>
  <c r="J205" i="4"/>
  <c r="BE205" i="4"/>
  <c r="BI202" i="4"/>
  <c r="BH202" i="4"/>
  <c r="BG202" i="4"/>
  <c r="BF202" i="4"/>
  <c r="T202" i="4"/>
  <c r="T201" i="4"/>
  <c r="R202" i="4"/>
  <c r="R201" i="4"/>
  <c r="P202" i="4"/>
  <c r="P201" i="4"/>
  <c r="BK202" i="4"/>
  <c r="BK201" i="4"/>
  <c r="J201" i="4" s="1"/>
  <c r="J63" i="4" s="1"/>
  <c r="J202" i="4"/>
  <c r="BE202" i="4" s="1"/>
  <c r="BI197" i="4"/>
  <c r="BH197" i="4"/>
  <c r="BG197" i="4"/>
  <c r="BF197" i="4"/>
  <c r="T197" i="4"/>
  <c r="T196" i="4"/>
  <c r="R197" i="4"/>
  <c r="R196" i="4"/>
  <c r="P197" i="4"/>
  <c r="P196" i="4"/>
  <c r="BK197" i="4"/>
  <c r="BK196" i="4"/>
  <c r="J196" i="4" s="1"/>
  <c r="J62" i="4" s="1"/>
  <c r="J197" i="4"/>
  <c r="BE197" i="4" s="1"/>
  <c r="BI193" i="4"/>
  <c r="BH193" i="4"/>
  <c r="BG193" i="4"/>
  <c r="BF193" i="4"/>
  <c r="T193" i="4"/>
  <c r="R193" i="4"/>
  <c r="P193" i="4"/>
  <c r="BK193" i="4"/>
  <c r="J193" i="4"/>
  <c r="BE193" i="4"/>
  <c r="BI190" i="4"/>
  <c r="BH190" i="4"/>
  <c r="BG190" i="4"/>
  <c r="BF190" i="4"/>
  <c r="T190" i="4"/>
  <c r="R190" i="4"/>
  <c r="P190" i="4"/>
  <c r="BK190" i="4"/>
  <c r="J190" i="4"/>
  <c r="BE190" i="4"/>
  <c r="BI187" i="4"/>
  <c r="BH187" i="4"/>
  <c r="BG187" i="4"/>
  <c r="BF187" i="4"/>
  <c r="T187" i="4"/>
  <c r="R187" i="4"/>
  <c r="P187" i="4"/>
  <c r="BK187" i="4"/>
  <c r="J187" i="4"/>
  <c r="BE187" i="4"/>
  <c r="BI184" i="4"/>
  <c r="BH184" i="4"/>
  <c r="BG184" i="4"/>
  <c r="BF184" i="4"/>
  <c r="T184" i="4"/>
  <c r="R184" i="4"/>
  <c r="P184" i="4"/>
  <c r="BK184" i="4"/>
  <c r="J184" i="4"/>
  <c r="BE184" i="4"/>
  <c r="BI183" i="4"/>
  <c r="BH183" i="4"/>
  <c r="BG183" i="4"/>
  <c r="BF183" i="4"/>
  <c r="T183" i="4"/>
  <c r="R183" i="4"/>
  <c r="P183" i="4"/>
  <c r="BK183" i="4"/>
  <c r="J183" i="4"/>
  <c r="BE183" i="4"/>
  <c r="BI180" i="4"/>
  <c r="BH180" i="4"/>
  <c r="BG180" i="4"/>
  <c r="BF180" i="4"/>
  <c r="T180" i="4"/>
  <c r="R180" i="4"/>
  <c r="P180" i="4"/>
  <c r="BK180" i="4"/>
  <c r="J180" i="4"/>
  <c r="BE180" i="4"/>
  <c r="BI179" i="4"/>
  <c r="BH179" i="4"/>
  <c r="BG179" i="4"/>
  <c r="BF179" i="4"/>
  <c r="T179" i="4"/>
  <c r="R179" i="4"/>
  <c r="P179" i="4"/>
  <c r="BK179" i="4"/>
  <c r="J179" i="4"/>
  <c r="BE179" i="4"/>
  <c r="BI178" i="4"/>
  <c r="BH178" i="4"/>
  <c r="BG178" i="4"/>
  <c r="BF178" i="4"/>
  <c r="T178" i="4"/>
  <c r="R178" i="4"/>
  <c r="P178" i="4"/>
  <c r="BK178" i="4"/>
  <c r="J178" i="4"/>
  <c r="BE178" i="4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/>
  <c r="BI175" i="4"/>
  <c r="BH175" i="4"/>
  <c r="BG175" i="4"/>
  <c r="BF175" i="4"/>
  <c r="T175" i="4"/>
  <c r="R175" i="4"/>
  <c r="P175" i="4"/>
  <c r="BK175" i="4"/>
  <c r="J175" i="4"/>
  <c r="BE175" i="4"/>
  <c r="BI172" i="4"/>
  <c r="BH172" i="4"/>
  <c r="BG172" i="4"/>
  <c r="BF172" i="4"/>
  <c r="T172" i="4"/>
  <c r="R172" i="4"/>
  <c r="P172" i="4"/>
  <c r="BK172" i="4"/>
  <c r="J172" i="4"/>
  <c r="BE172" i="4"/>
  <c r="BI169" i="4"/>
  <c r="BH169" i="4"/>
  <c r="BG169" i="4"/>
  <c r="BF169" i="4"/>
  <c r="T169" i="4"/>
  <c r="T168" i="4"/>
  <c r="R169" i="4"/>
  <c r="R168" i="4"/>
  <c r="P169" i="4"/>
  <c r="P168" i="4"/>
  <c r="BK169" i="4"/>
  <c r="BK168" i="4"/>
  <c r="J168" i="4" s="1"/>
  <c r="J61" i="4" s="1"/>
  <c r="J169" i="4"/>
  <c r="BE169" i="4" s="1"/>
  <c r="BI164" i="4"/>
  <c r="BH164" i="4"/>
  <c r="BG164" i="4"/>
  <c r="BF164" i="4"/>
  <c r="T164" i="4"/>
  <c r="R164" i="4"/>
  <c r="P164" i="4"/>
  <c r="BK164" i="4"/>
  <c r="J164" i="4"/>
  <c r="BE164" i="4"/>
  <c r="BI160" i="4"/>
  <c r="BH160" i="4"/>
  <c r="BG160" i="4"/>
  <c r="BF160" i="4"/>
  <c r="T160" i="4"/>
  <c r="R160" i="4"/>
  <c r="P160" i="4"/>
  <c r="BK160" i="4"/>
  <c r="J160" i="4"/>
  <c r="BE160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3" i="4"/>
  <c r="BH153" i="4"/>
  <c r="BG153" i="4"/>
  <c r="BF153" i="4"/>
  <c r="T153" i="4"/>
  <c r="R153" i="4"/>
  <c r="P153" i="4"/>
  <c r="BK153" i="4"/>
  <c r="J153" i="4"/>
  <c r="BE153" i="4"/>
  <c r="BI152" i="4"/>
  <c r="BH152" i="4"/>
  <c r="BG152" i="4"/>
  <c r="BF152" i="4"/>
  <c r="T152" i="4"/>
  <c r="R152" i="4"/>
  <c r="P152" i="4"/>
  <c r="BK152" i="4"/>
  <c r="J152" i="4"/>
  <c r="BE152" i="4"/>
  <c r="BI151" i="4"/>
  <c r="BH151" i="4"/>
  <c r="BG151" i="4"/>
  <c r="BF151" i="4"/>
  <c r="T151" i="4"/>
  <c r="R151" i="4"/>
  <c r="P151" i="4"/>
  <c r="BK151" i="4"/>
  <c r="J151" i="4"/>
  <c r="BE151" i="4"/>
  <c r="BI150" i="4"/>
  <c r="BH150" i="4"/>
  <c r="BG150" i="4"/>
  <c r="BF150" i="4"/>
  <c r="T150" i="4"/>
  <c r="R150" i="4"/>
  <c r="P150" i="4"/>
  <c r="BK150" i="4"/>
  <c r="J150" i="4"/>
  <c r="BE150" i="4"/>
  <c r="BI143" i="4"/>
  <c r="BH143" i="4"/>
  <c r="BG143" i="4"/>
  <c r="BF143" i="4"/>
  <c r="T143" i="4"/>
  <c r="T142" i="4"/>
  <c r="R143" i="4"/>
  <c r="R142" i="4"/>
  <c r="P143" i="4"/>
  <c r="P142" i="4"/>
  <c r="BK143" i="4"/>
  <c r="BK142" i="4"/>
  <c r="J142" i="4" s="1"/>
  <c r="J60" i="4" s="1"/>
  <c r="J143" i="4"/>
  <c r="BE143" i="4" s="1"/>
  <c r="BI141" i="4"/>
  <c r="BH141" i="4"/>
  <c r="BG141" i="4"/>
  <c r="BF141" i="4"/>
  <c r="T141" i="4"/>
  <c r="R141" i="4"/>
  <c r="P141" i="4"/>
  <c r="BK141" i="4"/>
  <c r="J141" i="4"/>
  <c r="BE141" i="4"/>
  <c r="BI137" i="4"/>
  <c r="BH137" i="4"/>
  <c r="BG137" i="4"/>
  <c r="BF137" i="4"/>
  <c r="T137" i="4"/>
  <c r="R137" i="4"/>
  <c r="P137" i="4"/>
  <c r="BK137" i="4"/>
  <c r="J137" i="4"/>
  <c r="BE137" i="4"/>
  <c r="BI133" i="4"/>
  <c r="BH133" i="4"/>
  <c r="BG133" i="4"/>
  <c r="BF133" i="4"/>
  <c r="T133" i="4"/>
  <c r="R133" i="4"/>
  <c r="P133" i="4"/>
  <c r="BK133" i="4"/>
  <c r="J133" i="4"/>
  <c r="BE133" i="4"/>
  <c r="BI130" i="4"/>
  <c r="BH130" i="4"/>
  <c r="BG130" i="4"/>
  <c r="BF130" i="4"/>
  <c r="T130" i="4"/>
  <c r="R130" i="4"/>
  <c r="R123" i="4" s="1"/>
  <c r="P130" i="4"/>
  <c r="BK130" i="4"/>
  <c r="J130" i="4"/>
  <c r="BE130" i="4"/>
  <c r="BI127" i="4"/>
  <c r="BH127" i="4"/>
  <c r="BG127" i="4"/>
  <c r="BF127" i="4"/>
  <c r="T127" i="4"/>
  <c r="R127" i="4"/>
  <c r="P127" i="4"/>
  <c r="BK127" i="4"/>
  <c r="BK123" i="4" s="1"/>
  <c r="J123" i="4" s="1"/>
  <c r="J59" i="4" s="1"/>
  <c r="J127" i="4"/>
  <c r="BE127" i="4"/>
  <c r="BI124" i="4"/>
  <c r="BH124" i="4"/>
  <c r="BG124" i="4"/>
  <c r="BF124" i="4"/>
  <c r="T124" i="4"/>
  <c r="T123" i="4"/>
  <c r="R124" i="4"/>
  <c r="P124" i="4"/>
  <c r="P123" i="4"/>
  <c r="BK124" i="4"/>
  <c r="J124" i="4"/>
  <c r="BE124" i="4" s="1"/>
  <c r="BI120" i="4"/>
  <c r="BH120" i="4"/>
  <c r="BG120" i="4"/>
  <c r="BF120" i="4"/>
  <c r="T120" i="4"/>
  <c r="R120" i="4"/>
  <c r="P120" i="4"/>
  <c r="BK120" i="4"/>
  <c r="J120" i="4"/>
  <c r="BE120" i="4"/>
  <c r="BI119" i="4"/>
  <c r="BH119" i="4"/>
  <c r="BG119" i="4"/>
  <c r="BF119" i="4"/>
  <c r="T119" i="4"/>
  <c r="R119" i="4"/>
  <c r="P119" i="4"/>
  <c r="BK119" i="4"/>
  <c r="J119" i="4"/>
  <c r="BE119" i="4"/>
  <c r="BI118" i="4"/>
  <c r="BH118" i="4"/>
  <c r="BG118" i="4"/>
  <c r="BF118" i="4"/>
  <c r="T118" i="4"/>
  <c r="R118" i="4"/>
  <c r="P118" i="4"/>
  <c r="BK118" i="4"/>
  <c r="J118" i="4"/>
  <c r="BE118" i="4"/>
  <c r="BI115" i="4"/>
  <c r="BH115" i="4"/>
  <c r="BG115" i="4"/>
  <c r="BF115" i="4"/>
  <c r="T115" i="4"/>
  <c r="R115" i="4"/>
  <c r="P115" i="4"/>
  <c r="BK115" i="4"/>
  <c r="J115" i="4"/>
  <c r="BE115" i="4"/>
  <c r="BI111" i="4"/>
  <c r="BH111" i="4"/>
  <c r="BG111" i="4"/>
  <c r="BF111" i="4"/>
  <c r="T111" i="4"/>
  <c r="R111" i="4"/>
  <c r="P111" i="4"/>
  <c r="BK111" i="4"/>
  <c r="J111" i="4"/>
  <c r="BE111" i="4"/>
  <c r="BI107" i="4"/>
  <c r="BH107" i="4"/>
  <c r="BG107" i="4"/>
  <c r="BF107" i="4"/>
  <c r="T107" i="4"/>
  <c r="R107" i="4"/>
  <c r="P107" i="4"/>
  <c r="BK107" i="4"/>
  <c r="J107" i="4"/>
  <c r="BE107" i="4"/>
  <c r="BI103" i="4"/>
  <c r="BH103" i="4"/>
  <c r="BG103" i="4"/>
  <c r="BF103" i="4"/>
  <c r="T103" i="4"/>
  <c r="R103" i="4"/>
  <c r="P103" i="4"/>
  <c r="BK103" i="4"/>
  <c r="J103" i="4"/>
  <c r="BE103" i="4"/>
  <c r="BI100" i="4"/>
  <c r="F34" i="4"/>
  <c r="BD54" i="1" s="1"/>
  <c r="BH100" i="4"/>
  <c r="F33" i="4" s="1"/>
  <c r="BC54" i="1" s="1"/>
  <c r="BG100" i="4"/>
  <c r="F32" i="4"/>
  <c r="BB54" i="1" s="1"/>
  <c r="BF100" i="4"/>
  <c r="F31" i="4" s="1"/>
  <c r="BA54" i="1" s="1"/>
  <c r="T100" i="4"/>
  <c r="T99" i="4"/>
  <c r="T98" i="4" s="1"/>
  <c r="T97" i="4" s="1"/>
  <c r="R100" i="4"/>
  <c r="R99" i="4"/>
  <c r="R98" i="4" s="1"/>
  <c r="P100" i="4"/>
  <c r="P99" i="4"/>
  <c r="P98" i="4" s="1"/>
  <c r="P97" i="4" s="1"/>
  <c r="AU54" i="1" s="1"/>
  <c r="BK100" i="4"/>
  <c r="BK99" i="4" s="1"/>
  <c r="J100" i="4"/>
  <c r="BE100" i="4" s="1"/>
  <c r="J93" i="4"/>
  <c r="F93" i="4"/>
  <c r="F91" i="4"/>
  <c r="E89" i="4"/>
  <c r="J51" i="4"/>
  <c r="F51" i="4"/>
  <c r="F49" i="4"/>
  <c r="E47" i="4"/>
  <c r="J18" i="4"/>
  <c r="E18" i="4"/>
  <c r="F94" i="4" s="1"/>
  <c r="J17" i="4"/>
  <c r="J12" i="4"/>
  <c r="J91" i="4" s="1"/>
  <c r="E7" i="4"/>
  <c r="E87" i="4"/>
  <c r="E45" i="4"/>
  <c r="AY53" i="1"/>
  <c r="AX53" i="1"/>
  <c r="BI619" i="3"/>
  <c r="BH619" i="3"/>
  <c r="BG619" i="3"/>
  <c r="BF619" i="3"/>
  <c r="T619" i="3"/>
  <c r="T618" i="3" s="1"/>
  <c r="R619" i="3"/>
  <c r="R618" i="3" s="1"/>
  <c r="P619" i="3"/>
  <c r="P618" i="3" s="1"/>
  <c r="BK619" i="3"/>
  <c r="BK618" i="3" s="1"/>
  <c r="J618" i="3" s="1"/>
  <c r="J77" i="3" s="1"/>
  <c r="J619" i="3"/>
  <c r="BE619" i="3"/>
  <c r="BI614" i="3"/>
  <c r="BH614" i="3"/>
  <c r="BG614" i="3"/>
  <c r="BF614" i="3"/>
  <c r="T614" i="3"/>
  <c r="R614" i="3"/>
  <c r="P614" i="3"/>
  <c r="BK614" i="3"/>
  <c r="J614" i="3"/>
  <c r="BE614" i="3" s="1"/>
  <c r="BI613" i="3"/>
  <c r="BH613" i="3"/>
  <c r="BG613" i="3"/>
  <c r="BF613" i="3"/>
  <c r="T613" i="3"/>
  <c r="T612" i="3" s="1"/>
  <c r="R613" i="3"/>
  <c r="R612" i="3" s="1"/>
  <c r="P613" i="3"/>
  <c r="P612" i="3" s="1"/>
  <c r="BK613" i="3"/>
  <c r="BK612" i="3" s="1"/>
  <c r="J612" i="3" s="1"/>
  <c r="J76" i="3" s="1"/>
  <c r="J613" i="3"/>
  <c r="BE613" i="3"/>
  <c r="BI609" i="3"/>
  <c r="BH609" i="3"/>
  <c r="BG609" i="3"/>
  <c r="BF609" i="3"/>
  <c r="T609" i="3"/>
  <c r="R609" i="3"/>
  <c r="P609" i="3"/>
  <c r="BK609" i="3"/>
  <c r="J609" i="3"/>
  <c r="BE609" i="3" s="1"/>
  <c r="BI608" i="3"/>
  <c r="BH608" i="3"/>
  <c r="BG608" i="3"/>
  <c r="BF608" i="3"/>
  <c r="T608" i="3"/>
  <c r="R608" i="3"/>
  <c r="P608" i="3"/>
  <c r="BK608" i="3"/>
  <c r="J608" i="3"/>
  <c r="BE608" i="3" s="1"/>
  <c r="BI607" i="3"/>
  <c r="BH607" i="3"/>
  <c r="BG607" i="3"/>
  <c r="BF607" i="3"/>
  <c r="T607" i="3"/>
  <c r="R607" i="3"/>
  <c r="P607" i="3"/>
  <c r="BK607" i="3"/>
  <c r="J607" i="3"/>
  <c r="BE607" i="3" s="1"/>
  <c r="BI603" i="3"/>
  <c r="BH603" i="3"/>
  <c r="BG603" i="3"/>
  <c r="BF603" i="3"/>
  <c r="T603" i="3"/>
  <c r="R603" i="3"/>
  <c r="P603" i="3"/>
  <c r="BK603" i="3"/>
  <c r="J603" i="3"/>
  <c r="BE603" i="3" s="1"/>
  <c r="BI599" i="3"/>
  <c r="BH599" i="3"/>
  <c r="BG599" i="3"/>
  <c r="BF599" i="3"/>
  <c r="T599" i="3"/>
  <c r="T598" i="3" s="1"/>
  <c r="R599" i="3"/>
  <c r="R598" i="3" s="1"/>
  <c r="P599" i="3"/>
  <c r="P598" i="3" s="1"/>
  <c r="BK599" i="3"/>
  <c r="BK598" i="3" s="1"/>
  <c r="J598" i="3" s="1"/>
  <c r="J75" i="3" s="1"/>
  <c r="J599" i="3"/>
  <c r="BE599" i="3"/>
  <c r="BI597" i="3"/>
  <c r="BH597" i="3"/>
  <c r="BG597" i="3"/>
  <c r="BF597" i="3"/>
  <c r="T597" i="3"/>
  <c r="R597" i="3"/>
  <c r="P597" i="3"/>
  <c r="BK597" i="3"/>
  <c r="J597" i="3"/>
  <c r="BE597" i="3" s="1"/>
  <c r="BI596" i="3"/>
  <c r="BH596" i="3"/>
  <c r="BG596" i="3"/>
  <c r="BF596" i="3"/>
  <c r="T596" i="3"/>
  <c r="R596" i="3"/>
  <c r="P596" i="3"/>
  <c r="BK596" i="3"/>
  <c r="J596" i="3"/>
  <c r="BE596" i="3" s="1"/>
  <c r="BI592" i="3"/>
  <c r="BH592" i="3"/>
  <c r="BG592" i="3"/>
  <c r="BF592" i="3"/>
  <c r="T592" i="3"/>
  <c r="R592" i="3"/>
  <c r="P592" i="3"/>
  <c r="BK592" i="3"/>
  <c r="J592" i="3"/>
  <c r="BE592" i="3" s="1"/>
  <c r="BI591" i="3"/>
  <c r="BH591" i="3"/>
  <c r="BG591" i="3"/>
  <c r="BF591" i="3"/>
  <c r="T591" i="3"/>
  <c r="R591" i="3"/>
  <c r="P591" i="3"/>
  <c r="BK591" i="3"/>
  <c r="J591" i="3"/>
  <c r="BE591" i="3" s="1"/>
  <c r="BI590" i="3"/>
  <c r="BH590" i="3"/>
  <c r="BG590" i="3"/>
  <c r="BF590" i="3"/>
  <c r="T590" i="3"/>
  <c r="R590" i="3"/>
  <c r="P590" i="3"/>
  <c r="BK590" i="3"/>
  <c r="J590" i="3"/>
  <c r="BE590" i="3" s="1"/>
  <c r="BI585" i="3"/>
  <c r="BH585" i="3"/>
  <c r="BG585" i="3"/>
  <c r="BF585" i="3"/>
  <c r="T585" i="3"/>
  <c r="T584" i="3" s="1"/>
  <c r="R585" i="3"/>
  <c r="R584" i="3" s="1"/>
  <c r="P585" i="3"/>
  <c r="P584" i="3" s="1"/>
  <c r="BK585" i="3"/>
  <c r="BK584" i="3" s="1"/>
  <c r="J584" i="3" s="1"/>
  <c r="J74" i="3" s="1"/>
  <c r="J585" i="3"/>
  <c r="BE585" i="3"/>
  <c r="BI581" i="3"/>
  <c r="BH581" i="3"/>
  <c r="BG581" i="3"/>
  <c r="BF581" i="3"/>
  <c r="T581" i="3"/>
  <c r="T580" i="3" s="1"/>
  <c r="R581" i="3"/>
  <c r="R580" i="3" s="1"/>
  <c r="P581" i="3"/>
  <c r="P580" i="3" s="1"/>
  <c r="BK581" i="3"/>
  <c r="BK580" i="3" s="1"/>
  <c r="J580" i="3" s="1"/>
  <c r="J73" i="3" s="1"/>
  <c r="J581" i="3"/>
  <c r="BE581" i="3"/>
  <c r="BI579" i="3"/>
  <c r="BH579" i="3"/>
  <c r="BG579" i="3"/>
  <c r="BF579" i="3"/>
  <c r="T579" i="3"/>
  <c r="R579" i="3"/>
  <c r="P579" i="3"/>
  <c r="BK579" i="3"/>
  <c r="J579" i="3"/>
  <c r="BE579" i="3" s="1"/>
  <c r="BI578" i="3"/>
  <c r="BH578" i="3"/>
  <c r="BG578" i="3"/>
  <c r="BF578" i="3"/>
  <c r="T578" i="3"/>
  <c r="R578" i="3"/>
  <c r="P578" i="3"/>
  <c r="BK578" i="3"/>
  <c r="J578" i="3"/>
  <c r="BE578" i="3" s="1"/>
  <c r="BI575" i="3"/>
  <c r="BH575" i="3"/>
  <c r="BG575" i="3"/>
  <c r="BF575" i="3"/>
  <c r="T575" i="3"/>
  <c r="R575" i="3"/>
  <c r="P575" i="3"/>
  <c r="BK575" i="3"/>
  <c r="J575" i="3"/>
  <c r="BE575" i="3" s="1"/>
  <c r="BI570" i="3"/>
  <c r="BH570" i="3"/>
  <c r="BG570" i="3"/>
  <c r="BF570" i="3"/>
  <c r="T570" i="3"/>
  <c r="R570" i="3"/>
  <c r="P570" i="3"/>
  <c r="BK570" i="3"/>
  <c r="J570" i="3"/>
  <c r="BE570" i="3" s="1"/>
  <c r="BI569" i="3"/>
  <c r="BH569" i="3"/>
  <c r="BG569" i="3"/>
  <c r="BF569" i="3"/>
  <c r="T569" i="3"/>
  <c r="R569" i="3"/>
  <c r="P569" i="3"/>
  <c r="BK569" i="3"/>
  <c r="J569" i="3"/>
  <c r="BE569" i="3" s="1"/>
  <c r="BI564" i="3"/>
  <c r="BH564" i="3"/>
  <c r="BG564" i="3"/>
  <c r="BF564" i="3"/>
  <c r="T564" i="3"/>
  <c r="R564" i="3"/>
  <c r="P564" i="3"/>
  <c r="BK564" i="3"/>
  <c r="J564" i="3"/>
  <c r="BE564" i="3" s="1"/>
  <c r="BI559" i="3"/>
  <c r="BH559" i="3"/>
  <c r="BG559" i="3"/>
  <c r="BF559" i="3"/>
  <c r="T559" i="3"/>
  <c r="T558" i="3" s="1"/>
  <c r="R559" i="3"/>
  <c r="R558" i="3" s="1"/>
  <c r="P559" i="3"/>
  <c r="P558" i="3" s="1"/>
  <c r="BK559" i="3"/>
  <c r="BK558" i="3" s="1"/>
  <c r="J558" i="3" s="1"/>
  <c r="J72" i="3" s="1"/>
  <c r="J559" i="3"/>
  <c r="BE559" i="3"/>
  <c r="BI557" i="3"/>
  <c r="BH557" i="3"/>
  <c r="BG557" i="3"/>
  <c r="BF557" i="3"/>
  <c r="T557" i="3"/>
  <c r="R557" i="3"/>
  <c r="P557" i="3"/>
  <c r="BK557" i="3"/>
  <c r="J557" i="3"/>
  <c r="BE557" i="3" s="1"/>
  <c r="BI551" i="3"/>
  <c r="BH551" i="3"/>
  <c r="BG551" i="3"/>
  <c r="BF551" i="3"/>
  <c r="T551" i="3"/>
  <c r="R551" i="3"/>
  <c r="P551" i="3"/>
  <c r="BK551" i="3"/>
  <c r="J551" i="3"/>
  <c r="BE551" i="3" s="1"/>
  <c r="BI550" i="3"/>
  <c r="BH550" i="3"/>
  <c r="BG550" i="3"/>
  <c r="BF550" i="3"/>
  <c r="T550" i="3"/>
  <c r="R550" i="3"/>
  <c r="P550" i="3"/>
  <c r="BK550" i="3"/>
  <c r="J550" i="3"/>
  <c r="BE550" i="3" s="1"/>
  <c r="BI549" i="3"/>
  <c r="BH549" i="3"/>
  <c r="BG549" i="3"/>
  <c r="BF549" i="3"/>
  <c r="T549" i="3"/>
  <c r="R549" i="3"/>
  <c r="P549" i="3"/>
  <c r="BK549" i="3"/>
  <c r="J549" i="3"/>
  <c r="BE549" i="3" s="1"/>
  <c r="BI548" i="3"/>
  <c r="BH548" i="3"/>
  <c r="BG548" i="3"/>
  <c r="BF548" i="3"/>
  <c r="T548" i="3"/>
  <c r="R548" i="3"/>
  <c r="P548" i="3"/>
  <c r="BK548" i="3"/>
  <c r="J548" i="3"/>
  <c r="BE548" i="3" s="1"/>
  <c r="BI544" i="3"/>
  <c r="BH544" i="3"/>
  <c r="BG544" i="3"/>
  <c r="BF544" i="3"/>
  <c r="T544" i="3"/>
  <c r="R544" i="3"/>
  <c r="P544" i="3"/>
  <c r="BK544" i="3"/>
  <c r="J544" i="3"/>
  <c r="BE544" i="3" s="1"/>
  <c r="BI543" i="3"/>
  <c r="BH543" i="3"/>
  <c r="BG543" i="3"/>
  <c r="BF543" i="3"/>
  <c r="T543" i="3"/>
  <c r="R543" i="3"/>
  <c r="P543" i="3"/>
  <c r="BK543" i="3"/>
  <c r="J543" i="3"/>
  <c r="BE543" i="3" s="1"/>
  <c r="BI542" i="3"/>
  <c r="BH542" i="3"/>
  <c r="BG542" i="3"/>
  <c r="BF542" i="3"/>
  <c r="T542" i="3"/>
  <c r="R542" i="3"/>
  <c r="P542" i="3"/>
  <c r="BK542" i="3"/>
  <c r="J542" i="3"/>
  <c r="BE542" i="3" s="1"/>
  <c r="BI541" i="3"/>
  <c r="BH541" i="3"/>
  <c r="BG541" i="3"/>
  <c r="BF541" i="3"/>
  <c r="T541" i="3"/>
  <c r="R541" i="3"/>
  <c r="P541" i="3"/>
  <c r="BK541" i="3"/>
  <c r="J541" i="3"/>
  <c r="BE541" i="3" s="1"/>
  <c r="BI538" i="3"/>
  <c r="BH538" i="3"/>
  <c r="BG538" i="3"/>
  <c r="BF538" i="3"/>
  <c r="T538" i="3"/>
  <c r="R538" i="3"/>
  <c r="P538" i="3"/>
  <c r="BK538" i="3"/>
  <c r="J538" i="3"/>
  <c r="BE538" i="3" s="1"/>
  <c r="BI537" i="3"/>
  <c r="BH537" i="3"/>
  <c r="BG537" i="3"/>
  <c r="BF537" i="3"/>
  <c r="T537" i="3"/>
  <c r="R537" i="3"/>
  <c r="P537" i="3"/>
  <c r="BK537" i="3"/>
  <c r="J537" i="3"/>
  <c r="BE537" i="3" s="1"/>
  <c r="BI536" i="3"/>
  <c r="BH536" i="3"/>
  <c r="BG536" i="3"/>
  <c r="BF536" i="3"/>
  <c r="T536" i="3"/>
  <c r="R536" i="3"/>
  <c r="P536" i="3"/>
  <c r="BK536" i="3"/>
  <c r="J536" i="3"/>
  <c r="BE536" i="3" s="1"/>
  <c r="BI533" i="3"/>
  <c r="BH533" i="3"/>
  <c r="BG533" i="3"/>
  <c r="BF533" i="3"/>
  <c r="T533" i="3"/>
  <c r="R533" i="3"/>
  <c r="P533" i="3"/>
  <c r="BK533" i="3"/>
  <c r="J533" i="3"/>
  <c r="BE533" i="3" s="1"/>
  <c r="BI532" i="3"/>
  <c r="BH532" i="3"/>
  <c r="BG532" i="3"/>
  <c r="BF532" i="3"/>
  <c r="T532" i="3"/>
  <c r="R532" i="3"/>
  <c r="P532" i="3"/>
  <c r="BK532" i="3"/>
  <c r="J532" i="3"/>
  <c r="BE532" i="3" s="1"/>
  <c r="BI525" i="3"/>
  <c r="BH525" i="3"/>
  <c r="BG525" i="3"/>
  <c r="BF525" i="3"/>
  <c r="T525" i="3"/>
  <c r="R525" i="3"/>
  <c r="P525" i="3"/>
  <c r="BK525" i="3"/>
  <c r="J525" i="3"/>
  <c r="BE525" i="3" s="1"/>
  <c r="BI524" i="3"/>
  <c r="BH524" i="3"/>
  <c r="BG524" i="3"/>
  <c r="BF524" i="3"/>
  <c r="T524" i="3"/>
  <c r="R524" i="3"/>
  <c r="P524" i="3"/>
  <c r="BK524" i="3"/>
  <c r="J524" i="3"/>
  <c r="BE524" i="3" s="1"/>
  <c r="BI523" i="3"/>
  <c r="BH523" i="3"/>
  <c r="BG523" i="3"/>
  <c r="BF523" i="3"/>
  <c r="T523" i="3"/>
  <c r="R523" i="3"/>
  <c r="P523" i="3"/>
  <c r="BK523" i="3"/>
  <c r="J523" i="3"/>
  <c r="BE523" i="3" s="1"/>
  <c r="BI522" i="3"/>
  <c r="BH522" i="3"/>
  <c r="BG522" i="3"/>
  <c r="BF522" i="3"/>
  <c r="T522" i="3"/>
  <c r="R522" i="3"/>
  <c r="P522" i="3"/>
  <c r="BK522" i="3"/>
  <c r="J522" i="3"/>
  <c r="BE522" i="3" s="1"/>
  <c r="BI520" i="3"/>
  <c r="BH520" i="3"/>
  <c r="BG520" i="3"/>
  <c r="BF520" i="3"/>
  <c r="T520" i="3"/>
  <c r="R520" i="3"/>
  <c r="P520" i="3"/>
  <c r="BK520" i="3"/>
  <c r="J520" i="3"/>
  <c r="BE520" i="3" s="1"/>
  <c r="BI519" i="3"/>
  <c r="BH519" i="3"/>
  <c r="BG519" i="3"/>
  <c r="BF519" i="3"/>
  <c r="T519" i="3"/>
  <c r="R519" i="3"/>
  <c r="P519" i="3"/>
  <c r="BK519" i="3"/>
  <c r="J519" i="3"/>
  <c r="BE519" i="3" s="1"/>
  <c r="BI516" i="3"/>
  <c r="BH516" i="3"/>
  <c r="BG516" i="3"/>
  <c r="BF516" i="3"/>
  <c r="T516" i="3"/>
  <c r="R516" i="3"/>
  <c r="P516" i="3"/>
  <c r="BK516" i="3"/>
  <c r="J516" i="3"/>
  <c r="BE516" i="3" s="1"/>
  <c r="BI515" i="3"/>
  <c r="BH515" i="3"/>
  <c r="BG515" i="3"/>
  <c r="BF515" i="3"/>
  <c r="T515" i="3"/>
  <c r="R515" i="3"/>
  <c r="P515" i="3"/>
  <c r="BK515" i="3"/>
  <c r="J515" i="3"/>
  <c r="BE515" i="3" s="1"/>
  <c r="BI514" i="3"/>
  <c r="BH514" i="3"/>
  <c r="BG514" i="3"/>
  <c r="BF514" i="3"/>
  <c r="T514" i="3"/>
  <c r="R514" i="3"/>
  <c r="P514" i="3"/>
  <c r="BK514" i="3"/>
  <c r="J514" i="3"/>
  <c r="BE514" i="3" s="1"/>
  <c r="BI512" i="3"/>
  <c r="BH512" i="3"/>
  <c r="BG512" i="3"/>
  <c r="BF512" i="3"/>
  <c r="T512" i="3"/>
  <c r="R512" i="3"/>
  <c r="P512" i="3"/>
  <c r="BK512" i="3"/>
  <c r="J512" i="3"/>
  <c r="BE512" i="3" s="1"/>
  <c r="BI511" i="3"/>
  <c r="BH511" i="3"/>
  <c r="BG511" i="3"/>
  <c r="BF511" i="3"/>
  <c r="T511" i="3"/>
  <c r="R511" i="3"/>
  <c r="P511" i="3"/>
  <c r="BK511" i="3"/>
  <c r="J511" i="3"/>
  <c r="BE511" i="3" s="1"/>
  <c r="BI510" i="3"/>
  <c r="BH510" i="3"/>
  <c r="BG510" i="3"/>
  <c r="BF510" i="3"/>
  <c r="T510" i="3"/>
  <c r="R510" i="3"/>
  <c r="P510" i="3"/>
  <c r="BK510" i="3"/>
  <c r="J510" i="3"/>
  <c r="BE510" i="3" s="1"/>
  <c r="BI509" i="3"/>
  <c r="BH509" i="3"/>
  <c r="BG509" i="3"/>
  <c r="BF509" i="3"/>
  <c r="T509" i="3"/>
  <c r="R509" i="3"/>
  <c r="P509" i="3"/>
  <c r="BK509" i="3"/>
  <c r="J509" i="3"/>
  <c r="BE509" i="3" s="1"/>
  <c r="BI507" i="3"/>
  <c r="BH507" i="3"/>
  <c r="BG507" i="3"/>
  <c r="BF507" i="3"/>
  <c r="T507" i="3"/>
  <c r="R507" i="3"/>
  <c r="P507" i="3"/>
  <c r="BK507" i="3"/>
  <c r="J507" i="3"/>
  <c r="BE507" i="3" s="1"/>
  <c r="BI506" i="3"/>
  <c r="BH506" i="3"/>
  <c r="BG506" i="3"/>
  <c r="BF506" i="3"/>
  <c r="T506" i="3"/>
  <c r="R506" i="3"/>
  <c r="P506" i="3"/>
  <c r="BK506" i="3"/>
  <c r="J506" i="3"/>
  <c r="BE506" i="3" s="1"/>
  <c r="BI505" i="3"/>
  <c r="BH505" i="3"/>
  <c r="BG505" i="3"/>
  <c r="BF505" i="3"/>
  <c r="T505" i="3"/>
  <c r="R505" i="3"/>
  <c r="P505" i="3"/>
  <c r="BK505" i="3"/>
  <c r="J505" i="3"/>
  <c r="BE505" i="3" s="1"/>
  <c r="BI504" i="3"/>
  <c r="BH504" i="3"/>
  <c r="BG504" i="3"/>
  <c r="BF504" i="3"/>
  <c r="T504" i="3"/>
  <c r="R504" i="3"/>
  <c r="P504" i="3"/>
  <c r="BK504" i="3"/>
  <c r="J504" i="3"/>
  <c r="BE504" i="3" s="1"/>
  <c r="BI503" i="3"/>
  <c r="BH503" i="3"/>
  <c r="BG503" i="3"/>
  <c r="BF503" i="3"/>
  <c r="T503" i="3"/>
  <c r="R503" i="3"/>
  <c r="P503" i="3"/>
  <c r="BK503" i="3"/>
  <c r="J503" i="3"/>
  <c r="BE503" i="3" s="1"/>
  <c r="BI502" i="3"/>
  <c r="BH502" i="3"/>
  <c r="BG502" i="3"/>
  <c r="BF502" i="3"/>
  <c r="T502" i="3"/>
  <c r="R502" i="3"/>
  <c r="P502" i="3"/>
  <c r="BK502" i="3"/>
  <c r="J502" i="3"/>
  <c r="BE502" i="3" s="1"/>
  <c r="BI501" i="3"/>
  <c r="BH501" i="3"/>
  <c r="BG501" i="3"/>
  <c r="BF501" i="3"/>
  <c r="T501" i="3"/>
  <c r="R501" i="3"/>
  <c r="P501" i="3"/>
  <c r="BK501" i="3"/>
  <c r="J501" i="3"/>
  <c r="BE501" i="3" s="1"/>
  <c r="BI500" i="3"/>
  <c r="BH500" i="3"/>
  <c r="BG500" i="3"/>
  <c r="BF500" i="3"/>
  <c r="T500" i="3"/>
  <c r="R500" i="3"/>
  <c r="P500" i="3"/>
  <c r="BK500" i="3"/>
  <c r="J500" i="3"/>
  <c r="BE500" i="3" s="1"/>
  <c r="BI499" i="3"/>
  <c r="BH499" i="3"/>
  <c r="BG499" i="3"/>
  <c r="BF499" i="3"/>
  <c r="T499" i="3"/>
  <c r="R499" i="3"/>
  <c r="P499" i="3"/>
  <c r="BK499" i="3"/>
  <c r="J499" i="3"/>
  <c r="BE499" i="3" s="1"/>
  <c r="BI498" i="3"/>
  <c r="BH498" i="3"/>
  <c r="BG498" i="3"/>
  <c r="BF498" i="3"/>
  <c r="T498" i="3"/>
  <c r="R498" i="3"/>
  <c r="P498" i="3"/>
  <c r="BK498" i="3"/>
  <c r="J498" i="3"/>
  <c r="BE498" i="3" s="1"/>
  <c r="BI497" i="3"/>
  <c r="BH497" i="3"/>
  <c r="BG497" i="3"/>
  <c r="BF497" i="3"/>
  <c r="T497" i="3"/>
  <c r="R497" i="3"/>
  <c r="P497" i="3"/>
  <c r="BK497" i="3"/>
  <c r="J497" i="3"/>
  <c r="BE497" i="3" s="1"/>
  <c r="BI496" i="3"/>
  <c r="BH496" i="3"/>
  <c r="BG496" i="3"/>
  <c r="BF496" i="3"/>
  <c r="T496" i="3"/>
  <c r="R496" i="3"/>
  <c r="P496" i="3"/>
  <c r="BK496" i="3"/>
  <c r="J496" i="3"/>
  <c r="BE496" i="3" s="1"/>
  <c r="BI493" i="3"/>
  <c r="BH493" i="3"/>
  <c r="BG493" i="3"/>
  <c r="BF493" i="3"/>
  <c r="T493" i="3"/>
  <c r="R493" i="3"/>
  <c r="P493" i="3"/>
  <c r="BK493" i="3"/>
  <c r="J493" i="3"/>
  <c r="BE493" i="3" s="1"/>
  <c r="BI492" i="3"/>
  <c r="BH492" i="3"/>
  <c r="BG492" i="3"/>
  <c r="BF492" i="3"/>
  <c r="T492" i="3"/>
  <c r="R492" i="3"/>
  <c r="P492" i="3"/>
  <c r="BK492" i="3"/>
  <c r="J492" i="3"/>
  <c r="BE492" i="3" s="1"/>
  <c r="BI491" i="3"/>
  <c r="BH491" i="3"/>
  <c r="BG491" i="3"/>
  <c r="BF491" i="3"/>
  <c r="T491" i="3"/>
  <c r="R491" i="3"/>
  <c r="P491" i="3"/>
  <c r="BK491" i="3"/>
  <c r="J491" i="3"/>
  <c r="BE491" i="3" s="1"/>
  <c r="BI490" i="3"/>
  <c r="BH490" i="3"/>
  <c r="BG490" i="3"/>
  <c r="BF490" i="3"/>
  <c r="T490" i="3"/>
  <c r="R490" i="3"/>
  <c r="P490" i="3"/>
  <c r="BK490" i="3"/>
  <c r="J490" i="3"/>
  <c r="BE490" i="3" s="1"/>
  <c r="BI487" i="3"/>
  <c r="BH487" i="3"/>
  <c r="BG487" i="3"/>
  <c r="BF487" i="3"/>
  <c r="T487" i="3"/>
  <c r="R487" i="3"/>
  <c r="P487" i="3"/>
  <c r="BK487" i="3"/>
  <c r="J487" i="3"/>
  <c r="BE487" i="3" s="1"/>
  <c r="BI485" i="3"/>
  <c r="BH485" i="3"/>
  <c r="BG485" i="3"/>
  <c r="BF485" i="3"/>
  <c r="T485" i="3"/>
  <c r="R485" i="3"/>
  <c r="P485" i="3"/>
  <c r="BK485" i="3"/>
  <c r="J485" i="3"/>
  <c r="BE485" i="3"/>
  <c r="BI476" i="3"/>
  <c r="BH476" i="3"/>
  <c r="BG476" i="3"/>
  <c r="BF476" i="3"/>
  <c r="T476" i="3"/>
  <c r="R476" i="3"/>
  <c r="P476" i="3"/>
  <c r="BK476" i="3"/>
  <c r="J476" i="3"/>
  <c r="BE476" i="3"/>
  <c r="BI475" i="3"/>
  <c r="BH475" i="3"/>
  <c r="BG475" i="3"/>
  <c r="BF475" i="3"/>
  <c r="T475" i="3"/>
  <c r="R475" i="3"/>
  <c r="R472" i="3" s="1"/>
  <c r="P475" i="3"/>
  <c r="BK475" i="3"/>
  <c r="J475" i="3"/>
  <c r="BE475" i="3"/>
  <c r="BI474" i="3"/>
  <c r="BH474" i="3"/>
  <c r="BG474" i="3"/>
  <c r="BF474" i="3"/>
  <c r="T474" i="3"/>
  <c r="R474" i="3"/>
  <c r="P474" i="3"/>
  <c r="BK474" i="3"/>
  <c r="BK472" i="3" s="1"/>
  <c r="J472" i="3" s="1"/>
  <c r="J71" i="3" s="1"/>
  <c r="J474" i="3"/>
  <c r="BE474" i="3"/>
  <c r="BI473" i="3"/>
  <c r="BH473" i="3"/>
  <c r="BG473" i="3"/>
  <c r="BF473" i="3"/>
  <c r="T473" i="3"/>
  <c r="T472" i="3"/>
  <c r="R473" i="3"/>
  <c r="P473" i="3"/>
  <c r="P472" i="3"/>
  <c r="BK473" i="3"/>
  <c r="J473" i="3"/>
  <c r="BE473" i="3" s="1"/>
  <c r="BI471" i="3"/>
  <c r="BH471" i="3"/>
  <c r="BG471" i="3"/>
  <c r="BF471" i="3"/>
  <c r="T471" i="3"/>
  <c r="R471" i="3"/>
  <c r="P471" i="3"/>
  <c r="BK471" i="3"/>
  <c r="J471" i="3"/>
  <c r="BE471" i="3"/>
  <c r="BI467" i="3"/>
  <c r="BH467" i="3"/>
  <c r="BG467" i="3"/>
  <c r="BF467" i="3"/>
  <c r="T467" i="3"/>
  <c r="R467" i="3"/>
  <c r="P467" i="3"/>
  <c r="BK467" i="3"/>
  <c r="J467" i="3"/>
  <c r="BE467" i="3"/>
  <c r="BI466" i="3"/>
  <c r="BH466" i="3"/>
  <c r="BG466" i="3"/>
  <c r="BF466" i="3"/>
  <c r="T466" i="3"/>
  <c r="R466" i="3"/>
  <c r="P466" i="3"/>
  <c r="BK466" i="3"/>
  <c r="J466" i="3"/>
  <c r="BE466" i="3"/>
  <c r="BI462" i="3"/>
  <c r="BH462" i="3"/>
  <c r="BG462" i="3"/>
  <c r="BF462" i="3"/>
  <c r="T462" i="3"/>
  <c r="R462" i="3"/>
  <c r="P462" i="3"/>
  <c r="BK462" i="3"/>
  <c r="J462" i="3"/>
  <c r="BE462" i="3"/>
  <c r="BI458" i="3"/>
  <c r="BH458" i="3"/>
  <c r="BG458" i="3"/>
  <c r="BF458" i="3"/>
  <c r="T458" i="3"/>
  <c r="R458" i="3"/>
  <c r="P458" i="3"/>
  <c r="BK458" i="3"/>
  <c r="J458" i="3"/>
  <c r="BE458" i="3"/>
  <c r="BI454" i="3"/>
  <c r="BH454" i="3"/>
  <c r="BG454" i="3"/>
  <c r="BF454" i="3"/>
  <c r="T454" i="3"/>
  <c r="R454" i="3"/>
  <c r="P454" i="3"/>
  <c r="BK454" i="3"/>
  <c r="J454" i="3"/>
  <c r="BE454" i="3"/>
  <c r="BI450" i="3"/>
  <c r="BH450" i="3"/>
  <c r="BG450" i="3"/>
  <c r="BF450" i="3"/>
  <c r="T450" i="3"/>
  <c r="R450" i="3"/>
  <c r="P450" i="3"/>
  <c r="BK450" i="3"/>
  <c r="J450" i="3"/>
  <c r="BE450" i="3"/>
  <c r="BI449" i="3"/>
  <c r="BH449" i="3"/>
  <c r="BG449" i="3"/>
  <c r="BF449" i="3"/>
  <c r="T449" i="3"/>
  <c r="R449" i="3"/>
  <c r="P449" i="3"/>
  <c r="BK449" i="3"/>
  <c r="J449" i="3"/>
  <c r="BE449" i="3"/>
  <c r="BI445" i="3"/>
  <c r="BH445" i="3"/>
  <c r="BG445" i="3"/>
  <c r="BF445" i="3"/>
  <c r="T445" i="3"/>
  <c r="R445" i="3"/>
  <c r="P445" i="3"/>
  <c r="BK445" i="3"/>
  <c r="J445" i="3"/>
  <c r="BE445" i="3"/>
  <c r="BI441" i="3"/>
  <c r="BH441" i="3"/>
  <c r="BG441" i="3"/>
  <c r="BF441" i="3"/>
  <c r="T441" i="3"/>
  <c r="R441" i="3"/>
  <c r="P441" i="3"/>
  <c r="BK441" i="3"/>
  <c r="J441" i="3"/>
  <c r="BE441" i="3"/>
  <c r="BI440" i="3"/>
  <c r="BH440" i="3"/>
  <c r="BG440" i="3"/>
  <c r="BF440" i="3"/>
  <c r="T440" i="3"/>
  <c r="R440" i="3"/>
  <c r="P440" i="3"/>
  <c r="BK440" i="3"/>
  <c r="J440" i="3"/>
  <c r="BE440" i="3"/>
  <c r="BI439" i="3"/>
  <c r="BH439" i="3"/>
  <c r="BG439" i="3"/>
  <c r="BF439" i="3"/>
  <c r="T439" i="3"/>
  <c r="R439" i="3"/>
  <c r="P439" i="3"/>
  <c r="BK439" i="3"/>
  <c r="J439" i="3"/>
  <c r="BE439" i="3"/>
  <c r="BI436" i="3"/>
  <c r="BH436" i="3"/>
  <c r="BG436" i="3"/>
  <c r="BF436" i="3"/>
  <c r="T436" i="3"/>
  <c r="R436" i="3"/>
  <c r="P436" i="3"/>
  <c r="BK436" i="3"/>
  <c r="J436" i="3"/>
  <c r="BE436" i="3"/>
  <c r="BI433" i="3"/>
  <c r="BH433" i="3"/>
  <c r="BG433" i="3"/>
  <c r="BF433" i="3"/>
  <c r="T433" i="3"/>
  <c r="T432" i="3"/>
  <c r="R433" i="3"/>
  <c r="R432" i="3"/>
  <c r="P433" i="3"/>
  <c r="P432" i="3"/>
  <c r="BK433" i="3"/>
  <c r="BK432" i="3"/>
  <c r="J432" i="3" s="1"/>
  <c r="J70" i="3" s="1"/>
  <c r="J433" i="3"/>
  <c r="BE433" i="3" s="1"/>
  <c r="BI431" i="3"/>
  <c r="BH431" i="3"/>
  <c r="BG431" i="3"/>
  <c r="BF431" i="3"/>
  <c r="T431" i="3"/>
  <c r="R431" i="3"/>
  <c r="P431" i="3"/>
  <c r="BK431" i="3"/>
  <c r="J431" i="3"/>
  <c r="BE431" i="3"/>
  <c r="BI430" i="3"/>
  <c r="BH430" i="3"/>
  <c r="BG430" i="3"/>
  <c r="BF430" i="3"/>
  <c r="T430" i="3"/>
  <c r="R430" i="3"/>
  <c r="P430" i="3"/>
  <c r="BK430" i="3"/>
  <c r="J430" i="3"/>
  <c r="BE430" i="3"/>
  <c r="BI429" i="3"/>
  <c r="BH429" i="3"/>
  <c r="BG429" i="3"/>
  <c r="BF429" i="3"/>
  <c r="T429" i="3"/>
  <c r="R429" i="3"/>
  <c r="P429" i="3"/>
  <c r="BK429" i="3"/>
  <c r="J429" i="3"/>
  <c r="BE429" i="3"/>
  <c r="BI426" i="3"/>
  <c r="BH426" i="3"/>
  <c r="BG426" i="3"/>
  <c r="BF426" i="3"/>
  <c r="T426" i="3"/>
  <c r="R426" i="3"/>
  <c r="P426" i="3"/>
  <c r="BK426" i="3"/>
  <c r="J426" i="3"/>
  <c r="BE426" i="3"/>
  <c r="BI422" i="3"/>
  <c r="BH422" i="3"/>
  <c r="BG422" i="3"/>
  <c r="BF422" i="3"/>
  <c r="T422" i="3"/>
  <c r="R422" i="3"/>
  <c r="P422" i="3"/>
  <c r="BK422" i="3"/>
  <c r="J422" i="3"/>
  <c r="BE422" i="3"/>
  <c r="BI419" i="3"/>
  <c r="BH419" i="3"/>
  <c r="BG419" i="3"/>
  <c r="BF419" i="3"/>
  <c r="T419" i="3"/>
  <c r="R419" i="3"/>
  <c r="P419" i="3"/>
  <c r="BK419" i="3"/>
  <c r="J419" i="3"/>
  <c r="BE419" i="3"/>
  <c r="BI416" i="3"/>
  <c r="BH416" i="3"/>
  <c r="BG416" i="3"/>
  <c r="BF416" i="3"/>
  <c r="T416" i="3"/>
  <c r="T415" i="3"/>
  <c r="R416" i="3"/>
  <c r="R415" i="3"/>
  <c r="P416" i="3"/>
  <c r="P415" i="3"/>
  <c r="BK416" i="3"/>
  <c r="BK415" i="3"/>
  <c r="J415" i="3" s="1"/>
  <c r="J69" i="3" s="1"/>
  <c r="J416" i="3"/>
  <c r="BE416" i="3" s="1"/>
  <c r="BI414" i="3"/>
  <c r="BH414" i="3"/>
  <c r="BG414" i="3"/>
  <c r="BF414" i="3"/>
  <c r="T414" i="3"/>
  <c r="R414" i="3"/>
  <c r="P414" i="3"/>
  <c r="BK414" i="3"/>
  <c r="J414" i="3"/>
  <c r="BE414" i="3"/>
  <c r="BI413" i="3"/>
  <c r="BH413" i="3"/>
  <c r="BG413" i="3"/>
  <c r="BF413" i="3"/>
  <c r="T413" i="3"/>
  <c r="R413" i="3"/>
  <c r="P413" i="3"/>
  <c r="BK413" i="3"/>
  <c r="J413" i="3"/>
  <c r="BE413" i="3"/>
  <c r="BI412" i="3"/>
  <c r="BH412" i="3"/>
  <c r="BG412" i="3"/>
  <c r="BF412" i="3"/>
  <c r="T412" i="3"/>
  <c r="R412" i="3"/>
  <c r="P412" i="3"/>
  <c r="BK412" i="3"/>
  <c r="J412" i="3"/>
  <c r="BE412" i="3"/>
  <c r="BI409" i="3"/>
  <c r="BH409" i="3"/>
  <c r="BG409" i="3"/>
  <c r="BF409" i="3"/>
  <c r="T409" i="3"/>
  <c r="R409" i="3"/>
  <c r="P409" i="3"/>
  <c r="BK409" i="3"/>
  <c r="J409" i="3"/>
  <c r="BE409" i="3"/>
  <c r="BI408" i="3"/>
  <c r="BH408" i="3"/>
  <c r="BG408" i="3"/>
  <c r="BF408" i="3"/>
  <c r="T408" i="3"/>
  <c r="R408" i="3"/>
  <c r="P408" i="3"/>
  <c r="BK408" i="3"/>
  <c r="J408" i="3"/>
  <c r="BE408" i="3"/>
  <c r="BI405" i="3"/>
  <c r="BH405" i="3"/>
  <c r="BG405" i="3"/>
  <c r="BF405" i="3"/>
  <c r="T405" i="3"/>
  <c r="R405" i="3"/>
  <c r="P405" i="3"/>
  <c r="BK405" i="3"/>
  <c r="J405" i="3"/>
  <c r="BE405" i="3"/>
  <c r="BI404" i="3"/>
  <c r="BH404" i="3"/>
  <c r="BG404" i="3"/>
  <c r="BF404" i="3"/>
  <c r="T404" i="3"/>
  <c r="R404" i="3"/>
  <c r="P404" i="3"/>
  <c r="BK404" i="3"/>
  <c r="J404" i="3"/>
  <c r="BE404" i="3"/>
  <c r="BI403" i="3"/>
  <c r="BH403" i="3"/>
  <c r="BG403" i="3"/>
  <c r="BF403" i="3"/>
  <c r="T403" i="3"/>
  <c r="R403" i="3"/>
  <c r="P403" i="3"/>
  <c r="BK403" i="3"/>
  <c r="J403" i="3"/>
  <c r="BE403" i="3"/>
  <c r="BI399" i="3"/>
  <c r="BH399" i="3"/>
  <c r="BG399" i="3"/>
  <c r="BF399" i="3"/>
  <c r="T399" i="3"/>
  <c r="T398" i="3"/>
  <c r="R399" i="3"/>
  <c r="R398" i="3"/>
  <c r="P399" i="3"/>
  <c r="P398" i="3"/>
  <c r="BK399" i="3"/>
  <c r="BK398" i="3"/>
  <c r="J398" i="3" s="1"/>
  <c r="J68" i="3" s="1"/>
  <c r="J399" i="3"/>
  <c r="BE399" i="3" s="1"/>
  <c r="BI397" i="3"/>
  <c r="BH397" i="3"/>
  <c r="BG397" i="3"/>
  <c r="BF397" i="3"/>
  <c r="T397" i="3"/>
  <c r="R397" i="3"/>
  <c r="P397" i="3"/>
  <c r="BK397" i="3"/>
  <c r="J397" i="3"/>
  <c r="BE397" i="3"/>
  <c r="BI396" i="3"/>
  <c r="BH396" i="3"/>
  <c r="BG396" i="3"/>
  <c r="BF396" i="3"/>
  <c r="T396" i="3"/>
  <c r="R396" i="3"/>
  <c r="P396" i="3"/>
  <c r="BK396" i="3"/>
  <c r="J396" i="3"/>
  <c r="BE396" i="3"/>
  <c r="BI393" i="3"/>
  <c r="BH393" i="3"/>
  <c r="BG393" i="3"/>
  <c r="BF393" i="3"/>
  <c r="T393" i="3"/>
  <c r="R393" i="3"/>
  <c r="P393" i="3"/>
  <c r="BK393" i="3"/>
  <c r="J393" i="3"/>
  <c r="BE393" i="3"/>
  <c r="BI390" i="3"/>
  <c r="BH390" i="3"/>
  <c r="BG390" i="3"/>
  <c r="BF390" i="3"/>
  <c r="T390" i="3"/>
  <c r="R390" i="3"/>
  <c r="P390" i="3"/>
  <c r="BK390" i="3"/>
  <c r="J390" i="3"/>
  <c r="BE390" i="3"/>
  <c r="BI386" i="3"/>
  <c r="BH386" i="3"/>
  <c r="BG386" i="3"/>
  <c r="BF386" i="3"/>
  <c r="T386" i="3"/>
  <c r="R386" i="3"/>
  <c r="P386" i="3"/>
  <c r="BK386" i="3"/>
  <c r="J386" i="3"/>
  <c r="BE386" i="3"/>
  <c r="BI385" i="3"/>
  <c r="BH385" i="3"/>
  <c r="BG385" i="3"/>
  <c r="BF385" i="3"/>
  <c r="T385" i="3"/>
  <c r="R385" i="3"/>
  <c r="P385" i="3"/>
  <c r="BK385" i="3"/>
  <c r="J385" i="3"/>
  <c r="BE385" i="3"/>
  <c r="BI381" i="3"/>
  <c r="BH381" i="3"/>
  <c r="BG381" i="3"/>
  <c r="BF381" i="3"/>
  <c r="T381" i="3"/>
  <c r="R381" i="3"/>
  <c r="P381" i="3"/>
  <c r="BK381" i="3"/>
  <c r="J381" i="3"/>
  <c r="BE381" i="3"/>
  <c r="BI380" i="3"/>
  <c r="BH380" i="3"/>
  <c r="BG380" i="3"/>
  <c r="BF380" i="3"/>
  <c r="T380" i="3"/>
  <c r="R380" i="3"/>
  <c r="P380" i="3"/>
  <c r="BK380" i="3"/>
  <c r="J380" i="3"/>
  <c r="BE380" i="3"/>
  <c r="BI376" i="3"/>
  <c r="BH376" i="3"/>
  <c r="BG376" i="3"/>
  <c r="BF376" i="3"/>
  <c r="T376" i="3"/>
  <c r="T375" i="3"/>
  <c r="R376" i="3"/>
  <c r="R375" i="3"/>
  <c r="P376" i="3"/>
  <c r="P375" i="3"/>
  <c r="BK376" i="3"/>
  <c r="BK375" i="3"/>
  <c r="J375" i="3" s="1"/>
  <c r="J67" i="3" s="1"/>
  <c r="J376" i="3"/>
  <c r="BE376" i="3" s="1"/>
  <c r="BI374" i="3"/>
  <c r="BH374" i="3"/>
  <c r="BG374" i="3"/>
  <c r="BF374" i="3"/>
  <c r="T374" i="3"/>
  <c r="R374" i="3"/>
  <c r="P374" i="3"/>
  <c r="BK374" i="3"/>
  <c r="J374" i="3"/>
  <c r="BE374" i="3"/>
  <c r="BI373" i="3"/>
  <c r="BH373" i="3"/>
  <c r="BG373" i="3"/>
  <c r="BF373" i="3"/>
  <c r="T373" i="3"/>
  <c r="R373" i="3"/>
  <c r="P373" i="3"/>
  <c r="BK373" i="3"/>
  <c r="J373" i="3"/>
  <c r="BE373" i="3"/>
  <c r="BI368" i="3"/>
  <c r="BH368" i="3"/>
  <c r="BG368" i="3"/>
  <c r="BF368" i="3"/>
  <c r="T368" i="3"/>
  <c r="R368" i="3"/>
  <c r="P368" i="3"/>
  <c r="BK368" i="3"/>
  <c r="J368" i="3"/>
  <c r="BE368" i="3"/>
  <c r="BI365" i="3"/>
  <c r="BH365" i="3"/>
  <c r="BG365" i="3"/>
  <c r="BF365" i="3"/>
  <c r="T365" i="3"/>
  <c r="R365" i="3"/>
  <c r="P365" i="3"/>
  <c r="BK365" i="3"/>
  <c r="J365" i="3"/>
  <c r="BE365" i="3"/>
  <c r="BI364" i="3"/>
  <c r="BH364" i="3"/>
  <c r="BG364" i="3"/>
  <c r="BF364" i="3"/>
  <c r="T364" i="3"/>
  <c r="R364" i="3"/>
  <c r="P364" i="3"/>
  <c r="BK364" i="3"/>
  <c r="J364" i="3"/>
  <c r="BE364" i="3"/>
  <c r="BI361" i="3"/>
  <c r="BH361" i="3"/>
  <c r="BG361" i="3"/>
  <c r="BF361" i="3"/>
  <c r="T361" i="3"/>
  <c r="R361" i="3"/>
  <c r="P361" i="3"/>
  <c r="BK361" i="3"/>
  <c r="J361" i="3"/>
  <c r="BE361" i="3"/>
  <c r="BI360" i="3"/>
  <c r="BH360" i="3"/>
  <c r="BG360" i="3"/>
  <c r="BF360" i="3"/>
  <c r="T360" i="3"/>
  <c r="R360" i="3"/>
  <c r="P360" i="3"/>
  <c r="BK360" i="3"/>
  <c r="J360" i="3"/>
  <c r="BE360" i="3"/>
  <c r="BI357" i="3"/>
  <c r="BH357" i="3"/>
  <c r="BG357" i="3"/>
  <c r="BF357" i="3"/>
  <c r="T357" i="3"/>
  <c r="T356" i="3"/>
  <c r="T355" i="3" s="1"/>
  <c r="R357" i="3"/>
  <c r="R356" i="3" s="1"/>
  <c r="R355" i="3" s="1"/>
  <c r="P357" i="3"/>
  <c r="P356" i="3"/>
  <c r="P355" i="3" s="1"/>
  <c r="BK357" i="3"/>
  <c r="BK356" i="3" s="1"/>
  <c r="J357" i="3"/>
  <c r="BE357" i="3"/>
  <c r="BI354" i="3"/>
  <c r="BH354" i="3"/>
  <c r="BG354" i="3"/>
  <c r="BF354" i="3"/>
  <c r="T354" i="3"/>
  <c r="T353" i="3"/>
  <c r="R354" i="3"/>
  <c r="R353" i="3"/>
  <c r="P354" i="3"/>
  <c r="P353" i="3"/>
  <c r="BK354" i="3"/>
  <c r="BK353" i="3"/>
  <c r="J353" i="3" s="1"/>
  <c r="J64" i="3" s="1"/>
  <c r="J354" i="3"/>
  <c r="BE354" i="3" s="1"/>
  <c r="BI352" i="3"/>
  <c r="BH352" i="3"/>
  <c r="BG352" i="3"/>
  <c r="BF352" i="3"/>
  <c r="T352" i="3"/>
  <c r="R352" i="3"/>
  <c r="P352" i="3"/>
  <c r="BK352" i="3"/>
  <c r="J352" i="3"/>
  <c r="BE352" i="3"/>
  <c r="BI351" i="3"/>
  <c r="BH351" i="3"/>
  <c r="BG351" i="3"/>
  <c r="BF351" i="3"/>
  <c r="T351" i="3"/>
  <c r="R351" i="3"/>
  <c r="P351" i="3"/>
  <c r="BK351" i="3"/>
  <c r="J351" i="3"/>
  <c r="BE351" i="3"/>
  <c r="BI350" i="3"/>
  <c r="BH350" i="3"/>
  <c r="BG350" i="3"/>
  <c r="BF350" i="3"/>
  <c r="T350" i="3"/>
  <c r="R350" i="3"/>
  <c r="P350" i="3"/>
  <c r="BK350" i="3"/>
  <c r="J350" i="3"/>
  <c r="BE350" i="3"/>
  <c r="BI349" i="3"/>
  <c r="BH349" i="3"/>
  <c r="BG349" i="3"/>
  <c r="BF349" i="3"/>
  <c r="T349" i="3"/>
  <c r="R349" i="3"/>
  <c r="P349" i="3"/>
  <c r="BK349" i="3"/>
  <c r="J349" i="3"/>
  <c r="BE349" i="3"/>
  <c r="BI348" i="3"/>
  <c r="BH348" i="3"/>
  <c r="BG348" i="3"/>
  <c r="BF348" i="3"/>
  <c r="T348" i="3"/>
  <c r="R348" i="3"/>
  <c r="P348" i="3"/>
  <c r="BK348" i="3"/>
  <c r="J348" i="3"/>
  <c r="BE348" i="3"/>
  <c r="BI345" i="3"/>
  <c r="BH345" i="3"/>
  <c r="BG345" i="3"/>
  <c r="BF345" i="3"/>
  <c r="T345" i="3"/>
  <c r="R345" i="3"/>
  <c r="P345" i="3"/>
  <c r="BK345" i="3"/>
  <c r="J345" i="3"/>
  <c r="BE345" i="3"/>
  <c r="BI342" i="3"/>
  <c r="BH342" i="3"/>
  <c r="BG342" i="3"/>
  <c r="BF342" i="3"/>
  <c r="T342" i="3"/>
  <c r="R342" i="3"/>
  <c r="P342" i="3"/>
  <c r="BK342" i="3"/>
  <c r="J342" i="3"/>
  <c r="BE342" i="3"/>
  <c r="BI341" i="3"/>
  <c r="BH341" i="3"/>
  <c r="BG341" i="3"/>
  <c r="BF341" i="3"/>
  <c r="T341" i="3"/>
  <c r="R341" i="3"/>
  <c r="P341" i="3"/>
  <c r="BK341" i="3"/>
  <c r="J341" i="3"/>
  <c r="BE341" i="3"/>
  <c r="BI338" i="3"/>
  <c r="BH338" i="3"/>
  <c r="BG338" i="3"/>
  <c r="BF338" i="3"/>
  <c r="T338" i="3"/>
  <c r="R338" i="3"/>
  <c r="P338" i="3"/>
  <c r="BK338" i="3"/>
  <c r="BK336" i="3" s="1"/>
  <c r="J336" i="3" s="1"/>
  <c r="J63" i="3" s="1"/>
  <c r="J338" i="3"/>
  <c r="BE338" i="3"/>
  <c r="BI337" i="3"/>
  <c r="BH337" i="3"/>
  <c r="BG337" i="3"/>
  <c r="BF337" i="3"/>
  <c r="T337" i="3"/>
  <c r="T336" i="3"/>
  <c r="R337" i="3"/>
  <c r="R336" i="3"/>
  <c r="P337" i="3"/>
  <c r="P336" i="3"/>
  <c r="BK337" i="3"/>
  <c r="J337" i="3"/>
  <c r="BE337" i="3" s="1"/>
  <c r="BI332" i="3"/>
  <c r="BH332" i="3"/>
  <c r="BG332" i="3"/>
  <c r="BF332" i="3"/>
  <c r="T332" i="3"/>
  <c r="R332" i="3"/>
  <c r="P332" i="3"/>
  <c r="BK332" i="3"/>
  <c r="J332" i="3"/>
  <c r="BE332" i="3"/>
  <c r="BI331" i="3"/>
  <c r="BH331" i="3"/>
  <c r="BG331" i="3"/>
  <c r="BF331" i="3"/>
  <c r="T331" i="3"/>
  <c r="R331" i="3"/>
  <c r="P331" i="3"/>
  <c r="BK331" i="3"/>
  <c r="J331" i="3"/>
  <c r="BE331" i="3"/>
  <c r="BI330" i="3"/>
  <c r="BH330" i="3"/>
  <c r="BG330" i="3"/>
  <c r="BF330" i="3"/>
  <c r="T330" i="3"/>
  <c r="R330" i="3"/>
  <c r="P330" i="3"/>
  <c r="BK330" i="3"/>
  <c r="J330" i="3"/>
  <c r="BE330" i="3"/>
  <c r="BI327" i="3"/>
  <c r="BH327" i="3"/>
  <c r="BG327" i="3"/>
  <c r="BF327" i="3"/>
  <c r="T327" i="3"/>
  <c r="R327" i="3"/>
  <c r="P327" i="3"/>
  <c r="BK327" i="3"/>
  <c r="J327" i="3"/>
  <c r="BE327" i="3"/>
  <c r="BI324" i="3"/>
  <c r="BH324" i="3"/>
  <c r="BG324" i="3"/>
  <c r="BF324" i="3"/>
  <c r="T324" i="3"/>
  <c r="R324" i="3"/>
  <c r="P324" i="3"/>
  <c r="BK324" i="3"/>
  <c r="J324" i="3"/>
  <c r="BE324" i="3"/>
  <c r="BI323" i="3"/>
  <c r="BH323" i="3"/>
  <c r="BG323" i="3"/>
  <c r="BF323" i="3"/>
  <c r="T323" i="3"/>
  <c r="R323" i="3"/>
  <c r="P323" i="3"/>
  <c r="BK323" i="3"/>
  <c r="J323" i="3"/>
  <c r="BE323" i="3"/>
  <c r="BI320" i="3"/>
  <c r="BH320" i="3"/>
  <c r="BG320" i="3"/>
  <c r="BF320" i="3"/>
  <c r="T320" i="3"/>
  <c r="R320" i="3"/>
  <c r="P320" i="3"/>
  <c r="BK320" i="3"/>
  <c r="J320" i="3"/>
  <c r="BE320" i="3"/>
  <c r="BI317" i="3"/>
  <c r="BH317" i="3"/>
  <c r="BG317" i="3"/>
  <c r="BF317" i="3"/>
  <c r="T317" i="3"/>
  <c r="R317" i="3"/>
  <c r="P317" i="3"/>
  <c r="BK317" i="3"/>
  <c r="J317" i="3"/>
  <c r="BE317" i="3"/>
  <c r="BI314" i="3"/>
  <c r="BH314" i="3"/>
  <c r="BG314" i="3"/>
  <c r="BF314" i="3"/>
  <c r="T314" i="3"/>
  <c r="R314" i="3"/>
  <c r="P314" i="3"/>
  <c r="BK314" i="3"/>
  <c r="J314" i="3"/>
  <c r="BE314" i="3"/>
  <c r="BI311" i="3"/>
  <c r="BH311" i="3"/>
  <c r="BG311" i="3"/>
  <c r="BF311" i="3"/>
  <c r="T311" i="3"/>
  <c r="R311" i="3"/>
  <c r="P311" i="3"/>
  <c r="BK311" i="3"/>
  <c r="J311" i="3"/>
  <c r="BE311" i="3"/>
  <c r="BI308" i="3"/>
  <c r="BH308" i="3"/>
  <c r="BG308" i="3"/>
  <c r="BF308" i="3"/>
  <c r="T308" i="3"/>
  <c r="R308" i="3"/>
  <c r="P308" i="3"/>
  <c r="BK308" i="3"/>
  <c r="J308" i="3"/>
  <c r="BE308" i="3"/>
  <c r="BI305" i="3"/>
  <c r="BH305" i="3"/>
  <c r="BG305" i="3"/>
  <c r="BF305" i="3"/>
  <c r="T305" i="3"/>
  <c r="R305" i="3"/>
  <c r="P305" i="3"/>
  <c r="BK305" i="3"/>
  <c r="J305" i="3"/>
  <c r="BE305" i="3"/>
  <c r="BI302" i="3"/>
  <c r="BH302" i="3"/>
  <c r="BG302" i="3"/>
  <c r="BF302" i="3"/>
  <c r="T302" i="3"/>
  <c r="R302" i="3"/>
  <c r="P302" i="3"/>
  <c r="BK302" i="3"/>
  <c r="J302" i="3"/>
  <c r="BE302" i="3"/>
  <c r="BI298" i="3"/>
  <c r="BH298" i="3"/>
  <c r="BG298" i="3"/>
  <c r="BF298" i="3"/>
  <c r="T298" i="3"/>
  <c r="R298" i="3"/>
  <c r="P298" i="3"/>
  <c r="BK298" i="3"/>
  <c r="J298" i="3"/>
  <c r="BE298" i="3"/>
  <c r="BI295" i="3"/>
  <c r="BH295" i="3"/>
  <c r="BG295" i="3"/>
  <c r="BF295" i="3"/>
  <c r="T295" i="3"/>
  <c r="R295" i="3"/>
  <c r="P295" i="3"/>
  <c r="BK295" i="3"/>
  <c r="J295" i="3"/>
  <c r="BE295" i="3"/>
  <c r="BI292" i="3"/>
  <c r="BH292" i="3"/>
  <c r="BG292" i="3"/>
  <c r="BF292" i="3"/>
  <c r="T292" i="3"/>
  <c r="R292" i="3"/>
  <c r="P292" i="3"/>
  <c r="BK292" i="3"/>
  <c r="J292" i="3"/>
  <c r="BE292" i="3"/>
  <c r="BI288" i="3"/>
  <c r="BH288" i="3"/>
  <c r="BG288" i="3"/>
  <c r="BF288" i="3"/>
  <c r="T288" i="3"/>
  <c r="R288" i="3"/>
  <c r="P288" i="3"/>
  <c r="BK288" i="3"/>
  <c r="J288" i="3"/>
  <c r="BE288" i="3"/>
  <c r="BI285" i="3"/>
  <c r="BH285" i="3"/>
  <c r="BG285" i="3"/>
  <c r="BF285" i="3"/>
  <c r="T285" i="3"/>
  <c r="R285" i="3"/>
  <c r="P285" i="3"/>
  <c r="BK285" i="3"/>
  <c r="J285" i="3"/>
  <c r="BE285" i="3"/>
  <c r="BI282" i="3"/>
  <c r="BH282" i="3"/>
  <c r="BG282" i="3"/>
  <c r="BF282" i="3"/>
  <c r="T282" i="3"/>
  <c r="R282" i="3"/>
  <c r="P282" i="3"/>
  <c r="BK282" i="3"/>
  <c r="J282" i="3"/>
  <c r="BE282" i="3"/>
  <c r="BI278" i="3"/>
  <c r="BH278" i="3"/>
  <c r="BG278" i="3"/>
  <c r="BF278" i="3"/>
  <c r="T278" i="3"/>
  <c r="R278" i="3"/>
  <c r="P278" i="3"/>
  <c r="BK278" i="3"/>
  <c r="J278" i="3"/>
  <c r="BE278" i="3"/>
  <c r="BI275" i="3"/>
  <c r="BH275" i="3"/>
  <c r="BG275" i="3"/>
  <c r="BF275" i="3"/>
  <c r="T275" i="3"/>
  <c r="R275" i="3"/>
  <c r="P275" i="3"/>
  <c r="BK275" i="3"/>
  <c r="J275" i="3"/>
  <c r="BE275" i="3"/>
  <c r="BI272" i="3"/>
  <c r="BH272" i="3"/>
  <c r="BG272" i="3"/>
  <c r="BF272" i="3"/>
  <c r="T272" i="3"/>
  <c r="R272" i="3"/>
  <c r="P272" i="3"/>
  <c r="BK272" i="3"/>
  <c r="J272" i="3"/>
  <c r="BE272" i="3"/>
  <c r="BI268" i="3"/>
  <c r="BH268" i="3"/>
  <c r="BG268" i="3"/>
  <c r="BF268" i="3"/>
  <c r="T268" i="3"/>
  <c r="R268" i="3"/>
  <c r="P268" i="3"/>
  <c r="BK268" i="3"/>
  <c r="J268" i="3"/>
  <c r="BE268" i="3"/>
  <c r="BI267" i="3"/>
  <c r="BH267" i="3"/>
  <c r="BG267" i="3"/>
  <c r="BF267" i="3"/>
  <c r="T267" i="3"/>
  <c r="R267" i="3"/>
  <c r="P267" i="3"/>
  <c r="BK267" i="3"/>
  <c r="J267" i="3"/>
  <c r="BE267" i="3"/>
  <c r="BI266" i="3"/>
  <c r="BH266" i="3"/>
  <c r="BG266" i="3"/>
  <c r="BF266" i="3"/>
  <c r="T266" i="3"/>
  <c r="R266" i="3"/>
  <c r="P266" i="3"/>
  <c r="BK266" i="3"/>
  <c r="J266" i="3"/>
  <c r="BE266" i="3"/>
  <c r="BI265" i="3"/>
  <c r="BH265" i="3"/>
  <c r="BG265" i="3"/>
  <c r="BF265" i="3"/>
  <c r="T265" i="3"/>
  <c r="R265" i="3"/>
  <c r="P265" i="3"/>
  <c r="BK265" i="3"/>
  <c r="J265" i="3"/>
  <c r="BE265" i="3"/>
  <c r="BI264" i="3"/>
  <c r="BH264" i="3"/>
  <c r="BG264" i="3"/>
  <c r="BF264" i="3"/>
  <c r="T264" i="3"/>
  <c r="R264" i="3"/>
  <c r="R261" i="3" s="1"/>
  <c r="P264" i="3"/>
  <c r="BK264" i="3"/>
  <c r="J264" i="3"/>
  <c r="BE264" i="3"/>
  <c r="BI263" i="3"/>
  <c r="BH263" i="3"/>
  <c r="BG263" i="3"/>
  <c r="BF263" i="3"/>
  <c r="T263" i="3"/>
  <c r="R263" i="3"/>
  <c r="P263" i="3"/>
  <c r="BK263" i="3"/>
  <c r="BK261" i="3" s="1"/>
  <c r="J261" i="3" s="1"/>
  <c r="J62" i="3" s="1"/>
  <c r="J263" i="3"/>
  <c r="BE263" i="3"/>
  <c r="BI262" i="3"/>
  <c r="BH262" i="3"/>
  <c r="BG262" i="3"/>
  <c r="BF262" i="3"/>
  <c r="T262" i="3"/>
  <c r="T261" i="3"/>
  <c r="R262" i="3"/>
  <c r="P262" i="3"/>
  <c r="P261" i="3"/>
  <c r="BK262" i="3"/>
  <c r="J262" i="3"/>
  <c r="BE262" i="3" s="1"/>
  <c r="BI260" i="3"/>
  <c r="BH260" i="3"/>
  <c r="BG260" i="3"/>
  <c r="BF260" i="3"/>
  <c r="T260" i="3"/>
  <c r="R260" i="3"/>
  <c r="P260" i="3"/>
  <c r="BK260" i="3"/>
  <c r="J260" i="3"/>
  <c r="BE260" i="3"/>
  <c r="BI259" i="3"/>
  <c r="BH259" i="3"/>
  <c r="BG259" i="3"/>
  <c r="BF259" i="3"/>
  <c r="T259" i="3"/>
  <c r="R259" i="3"/>
  <c r="P259" i="3"/>
  <c r="BK259" i="3"/>
  <c r="J259" i="3"/>
  <c r="BE259" i="3"/>
  <c r="BI258" i="3"/>
  <c r="BH258" i="3"/>
  <c r="BG258" i="3"/>
  <c r="BF258" i="3"/>
  <c r="T258" i="3"/>
  <c r="R258" i="3"/>
  <c r="P258" i="3"/>
  <c r="BK258" i="3"/>
  <c r="J258" i="3"/>
  <c r="BE258" i="3"/>
  <c r="BI257" i="3"/>
  <c r="BH257" i="3"/>
  <c r="BG257" i="3"/>
  <c r="BF257" i="3"/>
  <c r="T257" i="3"/>
  <c r="R257" i="3"/>
  <c r="P257" i="3"/>
  <c r="BK257" i="3"/>
  <c r="J257" i="3"/>
  <c r="BE257" i="3"/>
  <c r="BI256" i="3"/>
  <c r="BH256" i="3"/>
  <c r="BG256" i="3"/>
  <c r="BF256" i="3"/>
  <c r="T256" i="3"/>
  <c r="R256" i="3"/>
  <c r="P256" i="3"/>
  <c r="BK256" i="3"/>
  <c r="J256" i="3"/>
  <c r="BE256" i="3"/>
  <c r="BI255" i="3"/>
  <c r="BH255" i="3"/>
  <c r="BG255" i="3"/>
  <c r="BF255" i="3"/>
  <c r="T255" i="3"/>
  <c r="R255" i="3"/>
  <c r="P255" i="3"/>
  <c r="BK255" i="3"/>
  <c r="J255" i="3"/>
  <c r="BE255" i="3"/>
  <c r="BI254" i="3"/>
  <c r="BH254" i="3"/>
  <c r="BG254" i="3"/>
  <c r="BF254" i="3"/>
  <c r="T254" i="3"/>
  <c r="R254" i="3"/>
  <c r="P254" i="3"/>
  <c r="BK254" i="3"/>
  <c r="J254" i="3"/>
  <c r="BE254" i="3"/>
  <c r="BI251" i="3"/>
  <c r="BH251" i="3"/>
  <c r="BG251" i="3"/>
  <c r="BF251" i="3"/>
  <c r="T251" i="3"/>
  <c r="R251" i="3"/>
  <c r="P251" i="3"/>
  <c r="BK251" i="3"/>
  <c r="J251" i="3"/>
  <c r="BE251" i="3"/>
  <c r="BI247" i="3"/>
  <c r="BH247" i="3"/>
  <c r="BG247" i="3"/>
  <c r="BF247" i="3"/>
  <c r="T247" i="3"/>
  <c r="R247" i="3"/>
  <c r="P247" i="3"/>
  <c r="BK247" i="3"/>
  <c r="J247" i="3"/>
  <c r="BE247" i="3"/>
  <c r="BI243" i="3"/>
  <c r="BH243" i="3"/>
  <c r="BG243" i="3"/>
  <c r="BF243" i="3"/>
  <c r="T243" i="3"/>
  <c r="R243" i="3"/>
  <c r="P243" i="3"/>
  <c r="BK243" i="3"/>
  <c r="J243" i="3"/>
  <c r="BE243" i="3"/>
  <c r="BI242" i="3"/>
  <c r="BH242" i="3"/>
  <c r="BG242" i="3"/>
  <c r="BF242" i="3"/>
  <c r="T242" i="3"/>
  <c r="R242" i="3"/>
  <c r="P242" i="3"/>
  <c r="BK242" i="3"/>
  <c r="J242" i="3"/>
  <c r="BE242" i="3"/>
  <c r="BI238" i="3"/>
  <c r="BH238" i="3"/>
  <c r="BG238" i="3"/>
  <c r="BF238" i="3"/>
  <c r="T238" i="3"/>
  <c r="R238" i="3"/>
  <c r="P238" i="3"/>
  <c r="BK238" i="3"/>
  <c r="J238" i="3"/>
  <c r="BE238" i="3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/>
  <c r="BI231" i="3"/>
  <c r="BH231" i="3"/>
  <c r="BG231" i="3"/>
  <c r="BF231" i="3"/>
  <c r="T231" i="3"/>
  <c r="R231" i="3"/>
  <c r="P231" i="3"/>
  <c r="BK231" i="3"/>
  <c r="J231" i="3"/>
  <c r="BE231" i="3"/>
  <c r="BI227" i="3"/>
  <c r="BH227" i="3"/>
  <c r="BG227" i="3"/>
  <c r="BF227" i="3"/>
  <c r="T227" i="3"/>
  <c r="R227" i="3"/>
  <c r="P227" i="3"/>
  <c r="BK227" i="3"/>
  <c r="J227" i="3"/>
  <c r="BE227" i="3"/>
  <c r="BI223" i="3"/>
  <c r="BH223" i="3"/>
  <c r="BG223" i="3"/>
  <c r="BF223" i="3"/>
  <c r="T223" i="3"/>
  <c r="R223" i="3"/>
  <c r="P223" i="3"/>
  <c r="BK223" i="3"/>
  <c r="J223" i="3"/>
  <c r="BE223" i="3"/>
  <c r="BI219" i="3"/>
  <c r="BH219" i="3"/>
  <c r="BG219" i="3"/>
  <c r="BF219" i="3"/>
  <c r="T219" i="3"/>
  <c r="R219" i="3"/>
  <c r="P219" i="3"/>
  <c r="BK219" i="3"/>
  <c r="J219" i="3"/>
  <c r="BE219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/>
  <c r="BI204" i="3"/>
  <c r="BH204" i="3"/>
  <c r="BG204" i="3"/>
  <c r="BF204" i="3"/>
  <c r="T204" i="3"/>
  <c r="R204" i="3"/>
  <c r="P204" i="3"/>
  <c r="BK204" i="3"/>
  <c r="J204" i="3"/>
  <c r="BE204" i="3"/>
  <c r="BI203" i="3"/>
  <c r="BH203" i="3"/>
  <c r="BG203" i="3"/>
  <c r="BF203" i="3"/>
  <c r="T203" i="3"/>
  <c r="R203" i="3"/>
  <c r="P203" i="3"/>
  <c r="BK203" i="3"/>
  <c r="J203" i="3"/>
  <c r="BE203" i="3"/>
  <c r="BI202" i="3"/>
  <c r="BH202" i="3"/>
  <c r="BG202" i="3"/>
  <c r="BF202" i="3"/>
  <c r="T202" i="3"/>
  <c r="R202" i="3"/>
  <c r="P202" i="3"/>
  <c r="BK202" i="3"/>
  <c r="J202" i="3"/>
  <c r="BE202" i="3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83" i="3"/>
  <c r="BH183" i="3"/>
  <c r="BG183" i="3"/>
  <c r="BF183" i="3"/>
  <c r="T183" i="3"/>
  <c r="R183" i="3"/>
  <c r="P183" i="3"/>
  <c r="BK183" i="3"/>
  <c r="J183" i="3"/>
  <c r="BE183" i="3"/>
  <c r="BI180" i="3"/>
  <c r="BH180" i="3"/>
  <c r="BG180" i="3"/>
  <c r="BF180" i="3"/>
  <c r="T180" i="3"/>
  <c r="R180" i="3"/>
  <c r="P180" i="3"/>
  <c r="BK180" i="3"/>
  <c r="J180" i="3"/>
  <c r="BE180" i="3"/>
  <c r="BI174" i="3"/>
  <c r="BH174" i="3"/>
  <c r="BG174" i="3"/>
  <c r="BF174" i="3"/>
  <c r="T174" i="3"/>
  <c r="R174" i="3"/>
  <c r="P174" i="3"/>
  <c r="BK174" i="3"/>
  <c r="J174" i="3"/>
  <c r="BE174" i="3"/>
  <c r="BI162" i="3"/>
  <c r="BH162" i="3"/>
  <c r="BG162" i="3"/>
  <c r="BF162" i="3"/>
  <c r="T162" i="3"/>
  <c r="T161" i="3"/>
  <c r="R162" i="3"/>
  <c r="R161" i="3"/>
  <c r="P162" i="3"/>
  <c r="P161" i="3"/>
  <c r="BK162" i="3"/>
  <c r="BK161" i="3"/>
  <c r="J161" i="3" s="1"/>
  <c r="J61" i="3" s="1"/>
  <c r="J162" i="3"/>
  <c r="BE162" i="3" s="1"/>
  <c r="BI157" i="3"/>
  <c r="BH157" i="3"/>
  <c r="BG157" i="3"/>
  <c r="BF157" i="3"/>
  <c r="T157" i="3"/>
  <c r="T156" i="3"/>
  <c r="R157" i="3"/>
  <c r="R156" i="3"/>
  <c r="P157" i="3"/>
  <c r="P156" i="3"/>
  <c r="BK157" i="3"/>
  <c r="BK156" i="3"/>
  <c r="J156" i="3" s="1"/>
  <c r="J60" i="3" s="1"/>
  <c r="J157" i="3"/>
  <c r="BE157" i="3" s="1"/>
  <c r="F30" i="3" s="1"/>
  <c r="AZ53" i="1" s="1"/>
  <c r="BI152" i="3"/>
  <c r="BH152" i="3"/>
  <c r="BG152" i="3"/>
  <c r="BF152" i="3"/>
  <c r="T152" i="3"/>
  <c r="R152" i="3"/>
  <c r="P152" i="3"/>
  <c r="BK152" i="3"/>
  <c r="J152" i="3"/>
  <c r="BE152" i="3"/>
  <c r="BI151" i="3"/>
  <c r="BH151" i="3"/>
  <c r="BG151" i="3"/>
  <c r="BF151" i="3"/>
  <c r="T151" i="3"/>
  <c r="R151" i="3"/>
  <c r="R143" i="3" s="1"/>
  <c r="P151" i="3"/>
  <c r="BK151" i="3"/>
  <c r="J151" i="3"/>
  <c r="BE151" i="3"/>
  <c r="BI148" i="3"/>
  <c r="BH148" i="3"/>
  <c r="BG148" i="3"/>
  <c r="BF148" i="3"/>
  <c r="T148" i="3"/>
  <c r="R148" i="3"/>
  <c r="P148" i="3"/>
  <c r="BK148" i="3"/>
  <c r="BK143" i="3" s="1"/>
  <c r="J143" i="3" s="1"/>
  <c r="J59" i="3" s="1"/>
  <c r="J148" i="3"/>
  <c r="BE148" i="3"/>
  <c r="BI144" i="3"/>
  <c r="BH144" i="3"/>
  <c r="BG144" i="3"/>
  <c r="BF144" i="3"/>
  <c r="T144" i="3"/>
  <c r="T143" i="3"/>
  <c r="R144" i="3"/>
  <c r="P144" i="3"/>
  <c r="P143" i="3"/>
  <c r="BK144" i="3"/>
  <c r="J144" i="3"/>
  <c r="BE144" i="3" s="1"/>
  <c r="BI138" i="3"/>
  <c r="BH138" i="3"/>
  <c r="BG138" i="3"/>
  <c r="BF138" i="3"/>
  <c r="T138" i="3"/>
  <c r="R138" i="3"/>
  <c r="P138" i="3"/>
  <c r="BK138" i="3"/>
  <c r="J138" i="3"/>
  <c r="BE138" i="3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R131" i="3"/>
  <c r="P131" i="3"/>
  <c r="BK131" i="3"/>
  <c r="J131" i="3"/>
  <c r="BE131" i="3"/>
  <c r="BI127" i="3"/>
  <c r="BH127" i="3"/>
  <c r="BG127" i="3"/>
  <c r="BF127" i="3"/>
  <c r="T127" i="3"/>
  <c r="R127" i="3"/>
  <c r="P127" i="3"/>
  <c r="BK127" i="3"/>
  <c r="J127" i="3"/>
  <c r="BE127" i="3"/>
  <c r="BI124" i="3"/>
  <c r="BH124" i="3"/>
  <c r="BG124" i="3"/>
  <c r="BF124" i="3"/>
  <c r="T124" i="3"/>
  <c r="R124" i="3"/>
  <c r="P124" i="3"/>
  <c r="BK124" i="3"/>
  <c r="J124" i="3"/>
  <c r="BE124" i="3"/>
  <c r="BI123" i="3"/>
  <c r="BH123" i="3"/>
  <c r="BG123" i="3"/>
  <c r="BF123" i="3"/>
  <c r="T123" i="3"/>
  <c r="R123" i="3"/>
  <c r="P123" i="3"/>
  <c r="BK123" i="3"/>
  <c r="J123" i="3"/>
  <c r="BE123" i="3"/>
  <c r="BI120" i="3"/>
  <c r="BH120" i="3"/>
  <c r="BG120" i="3"/>
  <c r="BF120" i="3"/>
  <c r="T120" i="3"/>
  <c r="R120" i="3"/>
  <c r="P120" i="3"/>
  <c r="BK120" i="3"/>
  <c r="J120" i="3"/>
  <c r="BE120" i="3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R116" i="3"/>
  <c r="P116" i="3"/>
  <c r="BK116" i="3"/>
  <c r="J116" i="3"/>
  <c r="BE116" i="3"/>
  <c r="BI113" i="3"/>
  <c r="BH113" i="3"/>
  <c r="BG113" i="3"/>
  <c r="BF113" i="3"/>
  <c r="T113" i="3"/>
  <c r="R113" i="3"/>
  <c r="P113" i="3"/>
  <c r="BK113" i="3"/>
  <c r="J113" i="3"/>
  <c r="BE113" i="3"/>
  <c r="BI112" i="3"/>
  <c r="BH112" i="3"/>
  <c r="BG112" i="3"/>
  <c r="BF112" i="3"/>
  <c r="T112" i="3"/>
  <c r="R112" i="3"/>
  <c r="P112" i="3"/>
  <c r="BK112" i="3"/>
  <c r="J112" i="3"/>
  <c r="BE112" i="3"/>
  <c r="BI111" i="3"/>
  <c r="BH111" i="3"/>
  <c r="BG111" i="3"/>
  <c r="BF111" i="3"/>
  <c r="T111" i="3"/>
  <c r="R111" i="3"/>
  <c r="P111" i="3"/>
  <c r="BK111" i="3"/>
  <c r="J111" i="3"/>
  <c r="BE111" i="3"/>
  <c r="BI104" i="3"/>
  <c r="BH104" i="3"/>
  <c r="BG104" i="3"/>
  <c r="BF104" i="3"/>
  <c r="T104" i="3"/>
  <c r="R104" i="3"/>
  <c r="P104" i="3"/>
  <c r="BK104" i="3"/>
  <c r="J104" i="3"/>
  <c r="BE104" i="3"/>
  <c r="BI100" i="3"/>
  <c r="F34" i="3"/>
  <c r="BD53" i="1" s="1"/>
  <c r="BH100" i="3"/>
  <c r="F33" i="3" s="1"/>
  <c r="BC53" i="1" s="1"/>
  <c r="BG100" i="3"/>
  <c r="F32" i="3"/>
  <c r="BB53" i="1" s="1"/>
  <c r="BF100" i="3"/>
  <c r="T100" i="3"/>
  <c r="T99" i="3"/>
  <c r="T98" i="3" s="1"/>
  <c r="T97" i="3" s="1"/>
  <c r="R100" i="3"/>
  <c r="R99" i="3"/>
  <c r="P100" i="3"/>
  <c r="P99" i="3"/>
  <c r="P98" i="3" s="1"/>
  <c r="P97" i="3" s="1"/>
  <c r="AU53" i="1" s="1"/>
  <c r="BK100" i="3"/>
  <c r="BK99" i="3" s="1"/>
  <c r="BK98" i="3" s="1"/>
  <c r="J98" i="3" s="1"/>
  <c r="J57" i="3" s="1"/>
  <c r="J100" i="3"/>
  <c r="BE100" i="3" s="1"/>
  <c r="J30" i="3"/>
  <c r="AV53" i="1" s="1"/>
  <c r="J93" i="3"/>
  <c r="F93" i="3"/>
  <c r="F91" i="3"/>
  <c r="E89" i="3"/>
  <c r="J51" i="3"/>
  <c r="F51" i="3"/>
  <c r="F49" i="3"/>
  <c r="E47" i="3"/>
  <c r="J18" i="3"/>
  <c r="E18" i="3"/>
  <c r="F94" i="3" s="1"/>
  <c r="F52" i="3"/>
  <c r="J17" i="3"/>
  <c r="J12" i="3"/>
  <c r="J91" i="3" s="1"/>
  <c r="E7" i="3"/>
  <c r="E45" i="3" s="1"/>
  <c r="E87" i="3"/>
  <c r="AY52" i="1"/>
  <c r="AX52" i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T119" i="2"/>
  <c r="R119" i="2"/>
  <c r="P119" i="2"/>
  <c r="BK119" i="2"/>
  <c r="J119" i="2"/>
  <c r="BE119" i="2" s="1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 s="1"/>
  <c r="BI86" i="2"/>
  <c r="BH86" i="2"/>
  <c r="BG86" i="2"/>
  <c r="BF86" i="2"/>
  <c r="T86" i="2"/>
  <c r="R86" i="2"/>
  <c r="P86" i="2"/>
  <c r="BK86" i="2"/>
  <c r="J86" i="2"/>
  <c r="BE86" i="2" s="1"/>
  <c r="BI85" i="2"/>
  <c r="BH85" i="2"/>
  <c r="BG85" i="2"/>
  <c r="BF85" i="2"/>
  <c r="T85" i="2"/>
  <c r="R85" i="2"/>
  <c r="P85" i="2"/>
  <c r="BK85" i="2"/>
  <c r="J85" i="2"/>
  <c r="BE85" i="2" s="1"/>
  <c r="BI84" i="2"/>
  <c r="BH84" i="2"/>
  <c r="BG84" i="2"/>
  <c r="BF84" i="2"/>
  <c r="T84" i="2"/>
  <c r="R84" i="2"/>
  <c r="P84" i="2"/>
  <c r="BK84" i="2"/>
  <c r="J84" i="2"/>
  <c r="BE84" i="2" s="1"/>
  <c r="BI83" i="2"/>
  <c r="BH83" i="2"/>
  <c r="BG83" i="2"/>
  <c r="BF83" i="2"/>
  <c r="T83" i="2"/>
  <c r="R83" i="2"/>
  <c r="P83" i="2"/>
  <c r="BK83" i="2"/>
  <c r="J83" i="2"/>
  <c r="BE83" i="2" s="1"/>
  <c r="BI82" i="2"/>
  <c r="BH82" i="2"/>
  <c r="BG82" i="2"/>
  <c r="BF82" i="2"/>
  <c r="T82" i="2"/>
  <c r="R82" i="2"/>
  <c r="P82" i="2"/>
  <c r="BK82" i="2"/>
  <c r="J82" i="2"/>
  <c r="BE82" i="2" s="1"/>
  <c r="BI81" i="2"/>
  <c r="BH81" i="2"/>
  <c r="BG81" i="2"/>
  <c r="BF81" i="2"/>
  <c r="T81" i="2"/>
  <c r="R81" i="2"/>
  <c r="P81" i="2"/>
  <c r="BK81" i="2"/>
  <c r="J81" i="2"/>
  <c r="BE81" i="2" s="1"/>
  <c r="BI80" i="2"/>
  <c r="BH80" i="2"/>
  <c r="BG80" i="2"/>
  <c r="BF80" i="2"/>
  <c r="T80" i="2"/>
  <c r="R80" i="2"/>
  <c r="P80" i="2"/>
  <c r="BK80" i="2"/>
  <c r="J80" i="2"/>
  <c r="BE80" i="2" s="1"/>
  <c r="BI79" i="2"/>
  <c r="BH79" i="2"/>
  <c r="BG79" i="2"/>
  <c r="BF79" i="2"/>
  <c r="T79" i="2"/>
  <c r="R79" i="2"/>
  <c r="P79" i="2"/>
  <c r="BK79" i="2"/>
  <c r="J79" i="2"/>
  <c r="BE79" i="2" s="1"/>
  <c r="BI78" i="2"/>
  <c r="BH78" i="2"/>
  <c r="BG78" i="2"/>
  <c r="BF78" i="2"/>
  <c r="T78" i="2"/>
  <c r="R78" i="2"/>
  <c r="P78" i="2"/>
  <c r="BK78" i="2"/>
  <c r="J78" i="2"/>
  <c r="BE78" i="2" s="1"/>
  <c r="BI77" i="2"/>
  <c r="F34" i="2" s="1"/>
  <c r="BD52" i="1" s="1"/>
  <c r="BD51" i="1" s="1"/>
  <c r="W30" i="1" s="1"/>
  <c r="BH77" i="2"/>
  <c r="F33" i="2"/>
  <c r="BC52" i="1" s="1"/>
  <c r="BG77" i="2"/>
  <c r="F32" i="2" s="1"/>
  <c r="BB52" i="1" s="1"/>
  <c r="BF77" i="2"/>
  <c r="J31" i="2"/>
  <c r="AW52" i="1" s="1"/>
  <c r="F31" i="2"/>
  <c r="BA52" i="1" s="1"/>
  <c r="T77" i="2"/>
  <c r="T76" i="2" s="1"/>
  <c r="R77" i="2"/>
  <c r="R76" i="2" s="1"/>
  <c r="P77" i="2"/>
  <c r="P76" i="2" s="1"/>
  <c r="AU52" i="1" s="1"/>
  <c r="BK77" i="2"/>
  <c r="BK76" i="2"/>
  <c r="J76" i="2" s="1"/>
  <c r="J77" i="2"/>
  <c r="BE77" i="2"/>
  <c r="J72" i="2"/>
  <c r="F72" i="2"/>
  <c r="F70" i="2"/>
  <c r="E68" i="2"/>
  <c r="J51" i="2"/>
  <c r="F51" i="2"/>
  <c r="F49" i="2"/>
  <c r="E47" i="2"/>
  <c r="J18" i="2"/>
  <c r="E18" i="2"/>
  <c r="F52" i="2" s="1"/>
  <c r="F73" i="2"/>
  <c r="J17" i="2"/>
  <c r="J12" i="2"/>
  <c r="J49" i="2" s="1"/>
  <c r="J70" i="2"/>
  <c r="E7" i="2"/>
  <c r="E66" i="2" s="1"/>
  <c r="AS51" i="1"/>
  <c r="AT60" i="1"/>
  <c r="L47" i="1"/>
  <c r="AM46" i="1"/>
  <c r="L46" i="1"/>
  <c r="AM44" i="1"/>
  <c r="L44" i="1"/>
  <c r="L42" i="1"/>
  <c r="L41" i="1"/>
  <c r="F30" i="2" l="1"/>
  <c r="AZ52" i="1" s="1"/>
  <c r="J56" i="2"/>
  <c r="J27" i="2"/>
  <c r="J30" i="2"/>
  <c r="AV52" i="1" s="1"/>
  <c r="AT52" i="1" s="1"/>
  <c r="J49" i="3"/>
  <c r="R98" i="3"/>
  <c r="R97" i="3" s="1"/>
  <c r="J99" i="4"/>
  <c r="J58" i="4" s="1"/>
  <c r="BK98" i="4"/>
  <c r="R325" i="4"/>
  <c r="BK228" i="5"/>
  <c r="J228" i="5" s="1"/>
  <c r="J67" i="5" s="1"/>
  <c r="J229" i="5"/>
  <c r="J68" i="5" s="1"/>
  <c r="T228" i="5"/>
  <c r="T95" i="5" s="1"/>
  <c r="E45" i="2"/>
  <c r="BK355" i="3"/>
  <c r="J355" i="3" s="1"/>
  <c r="J65" i="3" s="1"/>
  <c r="J356" i="3"/>
  <c r="J66" i="3" s="1"/>
  <c r="F30" i="5"/>
  <c r="AZ55" i="1" s="1"/>
  <c r="J30" i="5"/>
  <c r="AV55" i="1" s="1"/>
  <c r="J99" i="3"/>
  <c r="J58" i="3" s="1"/>
  <c r="J326" i="4"/>
  <c r="J68" i="4" s="1"/>
  <c r="BK325" i="4"/>
  <c r="J325" i="4" s="1"/>
  <c r="J67" i="4" s="1"/>
  <c r="J97" i="5"/>
  <c r="J58" i="5" s="1"/>
  <c r="BK96" i="5"/>
  <c r="J31" i="3"/>
  <c r="AW53" i="1" s="1"/>
  <c r="AT53" i="1" s="1"/>
  <c r="F31" i="3"/>
  <c r="BA53" i="1" s="1"/>
  <c r="BA51" i="1" s="1"/>
  <c r="J30" i="4"/>
  <c r="AV54" i="1" s="1"/>
  <c r="F30" i="4"/>
  <c r="AZ54" i="1" s="1"/>
  <c r="R97" i="4"/>
  <c r="J31" i="4"/>
  <c r="AW54" i="1" s="1"/>
  <c r="P250" i="5"/>
  <c r="J91" i="6"/>
  <c r="J49" i="6"/>
  <c r="J30" i="6"/>
  <c r="AV56" i="1" s="1"/>
  <c r="AT56" i="1" s="1"/>
  <c r="F30" i="6"/>
  <c r="AZ56" i="1" s="1"/>
  <c r="R98" i="6"/>
  <c r="R80" i="7"/>
  <c r="R79" i="7" s="1"/>
  <c r="J88" i="7"/>
  <c r="J59" i="7" s="1"/>
  <c r="BK80" i="7"/>
  <c r="F30" i="8"/>
  <c r="AZ58" i="1" s="1"/>
  <c r="J49" i="4"/>
  <c r="F52" i="4"/>
  <c r="J31" i="5"/>
  <c r="AW55" i="1" s="1"/>
  <c r="T246" i="5"/>
  <c r="R275" i="5"/>
  <c r="R228" i="5" s="1"/>
  <c r="R95" i="5" s="1"/>
  <c r="P287" i="5"/>
  <c r="P275" i="5" s="1"/>
  <c r="T294" i="5"/>
  <c r="BK98" i="6"/>
  <c r="J99" i="6"/>
  <c r="J58" i="6" s="1"/>
  <c r="R218" i="6"/>
  <c r="T80" i="7"/>
  <c r="T79" i="7" s="1"/>
  <c r="T250" i="5"/>
  <c r="BK218" i="6"/>
  <c r="J218" i="6" s="1"/>
  <c r="J67" i="6" s="1"/>
  <c r="J219" i="6"/>
  <c r="J68" i="6" s="1"/>
  <c r="F52" i="6"/>
  <c r="E45" i="7"/>
  <c r="J49" i="8"/>
  <c r="F52" i="8"/>
  <c r="BK92" i="8"/>
  <c r="J92" i="8" s="1"/>
  <c r="F30" i="9"/>
  <c r="AZ59" i="1" s="1"/>
  <c r="P88" i="9"/>
  <c r="AU59" i="1" s="1"/>
  <c r="J94" i="9"/>
  <c r="J59" i="9" s="1"/>
  <c r="F30" i="11"/>
  <c r="AZ61" i="1" s="1"/>
  <c r="T81" i="11"/>
  <c r="J82" i="13"/>
  <c r="J57" i="13" s="1"/>
  <c r="BK81" i="13"/>
  <c r="J81" i="13" s="1"/>
  <c r="F31" i="6"/>
  <c r="BA56" i="1" s="1"/>
  <c r="J30" i="7"/>
  <c r="AV57" i="1" s="1"/>
  <c r="AT57" i="1" s="1"/>
  <c r="J30" i="8"/>
  <c r="AV58" i="1" s="1"/>
  <c r="AT58" i="1" s="1"/>
  <c r="J31" i="8"/>
  <c r="AW58" i="1" s="1"/>
  <c r="P216" i="8"/>
  <c r="P92" i="8" s="1"/>
  <c r="AU58" i="1" s="1"/>
  <c r="J83" i="12"/>
  <c r="J57" i="12" s="1"/>
  <c r="J84" i="10"/>
  <c r="J57" i="10" s="1"/>
  <c r="J30" i="13"/>
  <c r="AV63" i="1" s="1"/>
  <c r="AT63" i="1" s="1"/>
  <c r="F30" i="13"/>
  <c r="AZ63" i="1" s="1"/>
  <c r="J30" i="9"/>
  <c r="AV59" i="1" s="1"/>
  <c r="J31" i="9"/>
  <c r="AW59" i="1" s="1"/>
  <c r="BK194" i="9"/>
  <c r="J194" i="9" s="1"/>
  <c r="J67" i="9" s="1"/>
  <c r="BK212" i="9"/>
  <c r="J212" i="9" s="1"/>
  <c r="J68" i="9" s="1"/>
  <c r="P109" i="10"/>
  <c r="P83" i="10" s="1"/>
  <c r="AU60" i="1" s="1"/>
  <c r="P113" i="10"/>
  <c r="BK142" i="10"/>
  <c r="J142" i="10" s="1"/>
  <c r="J63" i="10" s="1"/>
  <c r="T101" i="11"/>
  <c r="F30" i="12"/>
  <c r="AZ62" i="1" s="1"/>
  <c r="T83" i="12"/>
  <c r="F32" i="12"/>
  <c r="BB62" i="1" s="1"/>
  <c r="BB51" i="1" s="1"/>
  <c r="J75" i="13"/>
  <c r="J49" i="13"/>
  <c r="P81" i="13"/>
  <c r="AU63" i="1" s="1"/>
  <c r="F33" i="10"/>
  <c r="BC60" i="1" s="1"/>
  <c r="BC51" i="1" s="1"/>
  <c r="T135" i="10"/>
  <c r="F78" i="11"/>
  <c r="F52" i="11"/>
  <c r="J30" i="11"/>
  <c r="AV61" i="1" s="1"/>
  <c r="AT61" i="1" s="1"/>
  <c r="J82" i="11"/>
  <c r="J57" i="11" s="1"/>
  <c r="BK81" i="11"/>
  <c r="J81" i="11" s="1"/>
  <c r="R81" i="11"/>
  <c r="BK99" i="12"/>
  <c r="J99" i="12" s="1"/>
  <c r="J58" i="12" s="1"/>
  <c r="T102" i="12"/>
  <c r="BK131" i="12"/>
  <c r="J131" i="12" s="1"/>
  <c r="J62" i="12" s="1"/>
  <c r="J77" i="10"/>
  <c r="F31" i="10"/>
  <c r="BA60" i="1" s="1"/>
  <c r="T105" i="10"/>
  <c r="P135" i="10"/>
  <c r="J31" i="11"/>
  <c r="AW61" i="1" s="1"/>
  <c r="F79" i="12"/>
  <c r="J31" i="12"/>
  <c r="AW62" i="1" s="1"/>
  <c r="AT62" i="1" s="1"/>
  <c r="F33" i="12"/>
  <c r="BC62" i="1" s="1"/>
  <c r="T106" i="12"/>
  <c r="E71" i="13"/>
  <c r="F78" i="13"/>
  <c r="F52" i="13"/>
  <c r="J31" i="13"/>
  <c r="AW63" i="1" s="1"/>
  <c r="F31" i="13"/>
  <c r="BA63" i="1" s="1"/>
  <c r="F30" i="10"/>
  <c r="AZ60" i="1" s="1"/>
  <c r="T83" i="10"/>
  <c r="J75" i="11"/>
  <c r="J49" i="11"/>
  <c r="P81" i="11"/>
  <c r="AU61" i="1" s="1"/>
  <c r="T225" i="14"/>
  <c r="T209" i="14" s="1"/>
  <c r="BK232" i="14"/>
  <c r="J232" i="14" s="1"/>
  <c r="J62" i="14" s="1"/>
  <c r="R232" i="14"/>
  <c r="R89" i="14" s="1"/>
  <c r="F30" i="14"/>
  <c r="AZ64" i="1" s="1"/>
  <c r="J31" i="14"/>
  <c r="AW64" i="1" s="1"/>
  <c r="AT64" i="1" s="1"/>
  <c r="J210" i="14"/>
  <c r="J58" i="14" s="1"/>
  <c r="BK209" i="14"/>
  <c r="J209" i="14" s="1"/>
  <c r="J57" i="14" s="1"/>
  <c r="P225" i="14"/>
  <c r="P209" i="14" s="1"/>
  <c r="T233" i="14"/>
  <c r="T232" i="14" s="1"/>
  <c r="P233" i="14"/>
  <c r="P232" i="14" s="1"/>
  <c r="AY51" i="1" l="1"/>
  <c r="W29" i="1"/>
  <c r="W27" i="1"/>
  <c r="AW51" i="1"/>
  <c r="AK27" i="1" s="1"/>
  <c r="W28" i="1"/>
  <c r="AX51" i="1"/>
  <c r="P228" i="5"/>
  <c r="P95" i="5" s="1"/>
  <c r="AU55" i="1" s="1"/>
  <c r="J98" i="4"/>
  <c r="J57" i="4" s="1"/>
  <c r="BK97" i="4"/>
  <c r="J97" i="4" s="1"/>
  <c r="T89" i="14"/>
  <c r="BK88" i="9"/>
  <c r="J88" i="9" s="1"/>
  <c r="T82" i="12"/>
  <c r="J27" i="11"/>
  <c r="J56" i="11"/>
  <c r="AT59" i="1"/>
  <c r="BK83" i="10"/>
  <c r="J83" i="10" s="1"/>
  <c r="J27" i="13"/>
  <c r="J56" i="13"/>
  <c r="J98" i="6"/>
  <c r="J57" i="6" s="1"/>
  <c r="BK97" i="6"/>
  <c r="J97" i="6" s="1"/>
  <c r="BK97" i="3"/>
  <c r="J97" i="3" s="1"/>
  <c r="AT55" i="1"/>
  <c r="BK82" i="12"/>
  <c r="J82" i="12" s="1"/>
  <c r="J80" i="7"/>
  <c r="J57" i="7" s="1"/>
  <c r="BK79" i="7"/>
  <c r="J79" i="7" s="1"/>
  <c r="BK95" i="5"/>
  <c r="J95" i="5" s="1"/>
  <c r="J96" i="5"/>
  <c r="J57" i="5" s="1"/>
  <c r="AG52" i="1"/>
  <c r="J36" i="2"/>
  <c r="BK89" i="14"/>
  <c r="J89" i="14" s="1"/>
  <c r="P89" i="14"/>
  <c r="AU64" i="1" s="1"/>
  <c r="J56" i="8"/>
  <c r="J27" i="8"/>
  <c r="R97" i="6"/>
  <c r="AT54" i="1"/>
  <c r="AZ51" i="1"/>
  <c r="AN52" i="1" l="1"/>
  <c r="J56" i="6"/>
  <c r="J27" i="6"/>
  <c r="J56" i="12"/>
  <c r="J27" i="12"/>
  <c r="J56" i="9"/>
  <c r="J27" i="9"/>
  <c r="AU51" i="1"/>
  <c r="W26" i="1"/>
  <c r="AV51" i="1"/>
  <c r="J56" i="10"/>
  <c r="J27" i="10"/>
  <c r="J56" i="5"/>
  <c r="J27" i="5"/>
  <c r="J27" i="14"/>
  <c r="J56" i="14"/>
  <c r="AG58" i="1"/>
  <c r="AN58" i="1" s="1"/>
  <c r="J36" i="8"/>
  <c r="J56" i="7"/>
  <c r="J27" i="7"/>
  <c r="J56" i="3"/>
  <c r="J27" i="3"/>
  <c r="AG63" i="1"/>
  <c r="AN63" i="1" s="1"/>
  <c r="J36" i="13"/>
  <c r="AG61" i="1"/>
  <c r="AN61" i="1" s="1"/>
  <c r="J36" i="11"/>
  <c r="J27" i="4"/>
  <c r="J56" i="4"/>
  <c r="J36" i="7" l="1"/>
  <c r="AG57" i="1"/>
  <c r="AN57" i="1" s="1"/>
  <c r="AG64" i="1"/>
  <c r="AN64" i="1" s="1"/>
  <c r="J36" i="14"/>
  <c r="AG59" i="1"/>
  <c r="AN59" i="1" s="1"/>
  <c r="J36" i="9"/>
  <c r="AG56" i="1"/>
  <c r="AN56" i="1" s="1"/>
  <c r="J36" i="6"/>
  <c r="AG53" i="1"/>
  <c r="J36" i="3"/>
  <c r="AG55" i="1"/>
  <c r="AN55" i="1" s="1"/>
  <c r="J36" i="5"/>
  <c r="AT51" i="1"/>
  <c r="AK26" i="1"/>
  <c r="AG60" i="1"/>
  <c r="AN60" i="1" s="1"/>
  <c r="J36" i="10"/>
  <c r="AG54" i="1"/>
  <c r="AN54" i="1" s="1"/>
  <c r="J36" i="4"/>
  <c r="AG62" i="1"/>
  <c r="AN62" i="1" s="1"/>
  <c r="J36" i="12"/>
  <c r="AN53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<sst xmlns="http://schemas.openxmlformats.org/spreadsheetml/2006/main" count="28325" uniqueCount="4303">
  <si>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</si>
  <si>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</si>
  <si>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</si>
  <si>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</si>
  <si>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</si>
  <si>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</si>
  <si>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</si>
  <si>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{c4f5846e-1911-476e-a02e-f7d18e0ec065}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</si>
  <si>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</si>
  <si>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</si>
  <si>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</si>
  <si>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</si>
  <si>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</si>
  <si>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</si>
  <si>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</si>
  <si>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</si>
  <si>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JERA1605(1)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</si>
  <si>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</si>
  <si>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</si>
  <si>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</si>
  <si>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</si>
  <si>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</si>
  <si>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</si>
  <si>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</si>
  <si>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</si>
  <si>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</si>
  <si>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</si>
  <si>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</si>
  <si>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</si>
  <si>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</si>
  <si>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</si>
  <si>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</si>
  <si>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</si>
  <si>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</si>
  <si>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</si>
  <si>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</si>
  <si>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</si>
  <si>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</si>
  <si>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</si>
  <si>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</si>
  <si>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</si>
  <si>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</si>
  <si>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</si>
  <si>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</si>
  <si>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</si>
  <si>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</si>
  <si>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</si>
  <si>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</si>
  <si>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</si>
  <si>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</si>
  <si>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</si>
  <si>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</si>
  <si>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</si>
  <si>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</si>
  <si>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</si>
  <si>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</si>
  <si>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</si>
  <si>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</si>
  <si>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</si>
  <si>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</si>
  <si>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</si>
  <si>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</si>
  <si>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</si>
  <si>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</si>
  <si>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</si>
  <si>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</si>
  <si>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</si>
  <si>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</si>
  <si>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</si>
  <si>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</si>
  <si>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</si>
  <si>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</si>
  <si>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</si>
  <si>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</si>
  <si>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</si>
  <si>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</si>
  <si>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</si>
  <si>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</si>
  <si>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</si>
  <si>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</si>
  <si>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</si>
  <si>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</si>
  <si>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</si>
  <si>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</si>
  <si>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</si>
  <si>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</si>
  <si>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</si>
  <si>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</si>
  <si>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</si>
  <si>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</si>
  <si>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{480cc391-046d-4758-9e87-bf50f2c61ba0}</t>
  </si>
  <si>
    <t>2</t>
  </si>
  <si>
    <t>166021 - SO 01</t>
  </si>
  <si>
    <t xml:space="preserve">SO 01 Rekonstrukce stávajícího objektu - stavební práce </t>
  </si>
  <si>
    <t>{3378f0fe-5c02-43c9-8766-94a9badecd40}</t>
  </si>
  <si>
    <t>166022 - SO 02 Příst</t>
  </si>
  <si>
    <t xml:space="preserve"> SO 02 Přístavba - stavební práce </t>
  </si>
  <si>
    <t>{5a158e93-c985-47f5-a9a1-73623a74afd8}</t>
  </si>
  <si>
    <t>166023 - SO 03 Sušic</t>
  </si>
  <si>
    <t xml:space="preserve"> SO 03 Sušicí věž - stavební práce </t>
  </si>
  <si>
    <t>{ae60b0f0-6a70-4a69-9201-a62f102bd15d}</t>
  </si>
  <si>
    <t>166024 - SO 04 Sklad</t>
  </si>
  <si>
    <t xml:space="preserve"> SO 04 Sklad - stavební práce </t>
  </si>
  <si>
    <t>{639a7f57-5eb1-4737-971d-ace6911722b4}</t>
  </si>
  <si>
    <t>166025 - Vedlejší a</t>
  </si>
  <si>
    <t xml:space="preserve"> Vedlejší a ostatní náklady ,provozní vlivy </t>
  </si>
  <si>
    <t>{6063c258-69cb-4924-900b-d2d129422e20}</t>
  </si>
  <si>
    <t>SO 01</t>
  </si>
  <si>
    <t xml:space="preserve">SO 01 Rekonstrukce stávajícího objektu _D.1.4. Technika prostředí staveb - ZTI,Vytápění,odvětrání   </t>
  </si>
  <si>
    <t>{993d1881-99e2-4c3e-9c4c-31c603cb70c3}</t>
  </si>
  <si>
    <t>SO 02 - Přístavba</t>
  </si>
  <si>
    <t xml:space="preserve">SO 02 - Přístavba _D.1.4 Technika prostředí staveb - ZTI,Vytápění,Odvětrání </t>
  </si>
  <si>
    <t>{f691f0bd-ab8c-4fb7-9521-99af14faf47b}</t>
  </si>
  <si>
    <t>SO 06.1</t>
  </si>
  <si>
    <t>SO 06.1 Přípojka vody</t>
  </si>
  <si>
    <t>{faff1968-c72a-4af2-8532-4ec807dd468a}</t>
  </si>
  <si>
    <t>SO 06.2</t>
  </si>
  <si>
    <t>SO 06.2 Přípojka splaškové kanalizace</t>
  </si>
  <si>
    <t>{b4b28d96-62ed-48d0-8c00-45fbedbe193d}</t>
  </si>
  <si>
    <t>SO 06.3</t>
  </si>
  <si>
    <t>SO 06.3 Přípojka dešťové kanalizace</t>
  </si>
  <si>
    <t>{9641e46e-4d2a-403a-9434-0ce24d392b2a}</t>
  </si>
  <si>
    <t>SO 08</t>
  </si>
  <si>
    <t>SO 08 Odlučovač lehkých kapalin</t>
  </si>
  <si>
    <t>{5fa20a41-71a9-4a5a-8fb4-097c11955732}</t>
  </si>
  <si>
    <t>HZ Hošťálkovice</t>
  </si>
  <si>
    <t xml:space="preserve">SO 01,SO 02,SO 03 a SO 04  - Elektroinstalace </t>
  </si>
  <si>
    <t>{c7d39b05-2f38-4028-bf79-f2cebdf39cad}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</si>
  <si>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</si>
  <si>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</si>
  <si>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</si>
  <si>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</si>
  <si>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</si>
  <si>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</si>
  <si>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</si>
  <si>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</si>
  <si>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</si>
  <si>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</si>
  <si>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</si>
  <si>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</si>
  <si>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</si>
  <si>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</si>
  <si>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</si>
  <si>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</si>
  <si>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</si>
  <si>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</si>
  <si>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</si>
  <si>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</si>
  <si>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</si>
  <si>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</si>
  <si>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</si>
  <si>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</si>
  <si>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</si>
  <si>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</si>
  <si>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</si>
  <si>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</si>
  <si>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</si>
  <si>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</si>
  <si>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</si>
  <si>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</si>
  <si>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</si>
  <si>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</si>
  <si>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</si>
  <si>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-329468373</t>
  </si>
  <si>
    <t>111201101R00</t>
  </si>
  <si>
    <t>Odstranění křovin i s kořeny na ploše do 1000 m2</t>
  </si>
  <si>
    <t>-852209953</t>
  </si>
  <si>
    <t>3</t>
  </si>
  <si>
    <t>111201401T00</t>
  </si>
  <si>
    <t>Likvidace křovin a stromů o průměru do 100 mm</t>
  </si>
  <si>
    <t>1423909744</t>
  </si>
  <si>
    <t>122202202R00</t>
  </si>
  <si>
    <t>Odkopávky pro silnice v hor. 3 do 1000 m3</t>
  </si>
  <si>
    <t>m3</t>
  </si>
  <si>
    <t>-126509525</t>
  </si>
  <si>
    <t>5</t>
  </si>
  <si>
    <t>132201110R00</t>
  </si>
  <si>
    <t>Hloubení rýh š.do 60 cm v hor.3 do 50 m3, STROJNĚ</t>
  </si>
  <si>
    <t>-1663923578</t>
  </si>
  <si>
    <t>6</t>
  </si>
  <si>
    <t>162301101R00</t>
  </si>
  <si>
    <t>Vodorovné přemístění výkopku z hor.1-4 do 500 m</t>
  </si>
  <si>
    <t>1326351635</t>
  </si>
  <si>
    <t>7</t>
  </si>
  <si>
    <t>171101103R00</t>
  </si>
  <si>
    <t>Uložení sypaniny do násypů zhutněných na 100% PS</t>
  </si>
  <si>
    <t>-1159061566</t>
  </si>
  <si>
    <t>8</t>
  </si>
  <si>
    <t>167101101R00</t>
  </si>
  <si>
    <t>Nakládání výkopku z hor.1-4 v množství do 100 m3</t>
  </si>
  <si>
    <t>-6048937</t>
  </si>
  <si>
    <t>9</t>
  </si>
  <si>
    <t>171201201R00</t>
  </si>
  <si>
    <t>Uložení sypaniny na skl.-sypanina na výšku přes 2m</t>
  </si>
  <si>
    <t>-797764779</t>
  </si>
  <si>
    <t>162701105R00</t>
  </si>
  <si>
    <t>Vodorovné přemístění výkopku z hor.1-4 do 10000 m</t>
  </si>
  <si>
    <t>-1468434350</t>
  </si>
  <si>
    <t>11</t>
  </si>
  <si>
    <t>199000005R00</t>
  </si>
  <si>
    <t>Poplatek za skládku zeminy 1- 4</t>
  </si>
  <si>
    <t>t</t>
  </si>
  <si>
    <t>-1143368033</t>
  </si>
  <si>
    <t>12</t>
  </si>
  <si>
    <t>181101102R00</t>
  </si>
  <si>
    <t>Úprava pláně v zářezech v hor. 1-4, se zhutněním</t>
  </si>
  <si>
    <t>328128792</t>
  </si>
  <si>
    <t>13</t>
  </si>
  <si>
    <t>181201111R00</t>
  </si>
  <si>
    <t>Úprava pláně na násypech se zhutněním - ručně</t>
  </si>
  <si>
    <t>1470292086</t>
  </si>
  <si>
    <t>14</t>
  </si>
  <si>
    <t>113202111R00</t>
  </si>
  <si>
    <t>Vytrhání obrub obrubníků silničních</t>
  </si>
  <si>
    <t>m</t>
  </si>
  <si>
    <t>-254214985</t>
  </si>
  <si>
    <t>113106241R00</t>
  </si>
  <si>
    <t>Rozebrání ploch ze silničních panelů</t>
  </si>
  <si>
    <t>1201347730</t>
  </si>
  <si>
    <t>16</t>
  </si>
  <si>
    <t>979084216R00</t>
  </si>
  <si>
    <t>Vodorovná doprava vybour. hmot po suchu do 5 km</t>
  </si>
  <si>
    <t>-605717559</t>
  </si>
  <si>
    <t>17</t>
  </si>
  <si>
    <t>979084219R00</t>
  </si>
  <si>
    <t>Příplatek k dopravě vybour.hmot za dalších 5 km</t>
  </si>
  <si>
    <t>-1120149313</t>
  </si>
  <si>
    <t>18</t>
  </si>
  <si>
    <t>979990001R00</t>
  </si>
  <si>
    <t>Poplatek za skládku stavební suti</t>
  </si>
  <si>
    <t>1109762623</t>
  </si>
  <si>
    <t>19</t>
  </si>
  <si>
    <t>113151114R00</t>
  </si>
  <si>
    <t>Fréz.živič.krytu pl.do 500 m2,pruh do 75 cm,tl.5cm</t>
  </si>
  <si>
    <t>-1205354310</t>
  </si>
  <si>
    <t>20</t>
  </si>
  <si>
    <t>113108310R00</t>
  </si>
  <si>
    <t>Odstranění podkladu pl.do 50 m2, živice tl. 10 cm</t>
  </si>
  <si>
    <t>-1294868746</t>
  </si>
  <si>
    <t>979082213R00</t>
  </si>
  <si>
    <t>Vodorovná doprava suti po suchu do 1 km</t>
  </si>
  <si>
    <t>314501360</t>
  </si>
  <si>
    <t>22</t>
  </si>
  <si>
    <t>979082219R00</t>
  </si>
  <si>
    <t>Příplatek za dopravu suti po suchu za další 1 km</t>
  </si>
  <si>
    <t>-1044608647</t>
  </si>
  <si>
    <t>23</t>
  </si>
  <si>
    <t>979990112T00</t>
  </si>
  <si>
    <t>Poplatek za skládku , technologický materiál určený k recyklaci</t>
  </si>
  <si>
    <t>-1765975773</t>
  </si>
  <si>
    <t>24</t>
  </si>
  <si>
    <t>113109315R00</t>
  </si>
  <si>
    <t>Odstranění podkladu pl.50 m2, bet.prostý tl.15 cm</t>
  </si>
  <si>
    <t>-1842245672</t>
  </si>
  <si>
    <t>25</t>
  </si>
  <si>
    <t>123722574</t>
  </si>
  <si>
    <t>26</t>
  </si>
  <si>
    <t>-1539440574</t>
  </si>
  <si>
    <t>27</t>
  </si>
  <si>
    <t>-2100801061</t>
  </si>
  <si>
    <t>28</t>
  </si>
  <si>
    <t>121101100R00</t>
  </si>
  <si>
    <t>Sejmutí ornice, pl. do 400 m2, přemístění do 50 m</t>
  </si>
  <si>
    <t>-1785972860</t>
  </si>
  <si>
    <t>29</t>
  </si>
  <si>
    <t>1982144042</t>
  </si>
  <si>
    <t>30</t>
  </si>
  <si>
    <t>-231862430</t>
  </si>
  <si>
    <t>31</t>
  </si>
  <si>
    <t>182001111R00</t>
  </si>
  <si>
    <t>Plošná úprava terénu, nerovnosti do 10 cm v rovině</t>
  </si>
  <si>
    <t>1756427471</t>
  </si>
  <si>
    <t>32</t>
  </si>
  <si>
    <t>181301101R00</t>
  </si>
  <si>
    <t>Rozprostření ornice, rovina, tl. do 10 cm do 500m2</t>
  </si>
  <si>
    <t>-1756645936</t>
  </si>
  <si>
    <t>33</t>
  </si>
  <si>
    <t>M</t>
  </si>
  <si>
    <t>10364200R</t>
  </si>
  <si>
    <t>Ornice pro pozemkové úpravy</t>
  </si>
  <si>
    <t>-1696181337</t>
  </si>
  <si>
    <t>34</t>
  </si>
  <si>
    <t>180402111V02</t>
  </si>
  <si>
    <t>Založení trávníku parkového výsevem v rovině, včetně dodávky travního semene</t>
  </si>
  <si>
    <t>1007027295</t>
  </si>
  <si>
    <t>35</t>
  </si>
  <si>
    <t>212792112R00</t>
  </si>
  <si>
    <t>Montáž trativodů z flexibilních trubek, lože</t>
  </si>
  <si>
    <t>933056440</t>
  </si>
  <si>
    <t>36</t>
  </si>
  <si>
    <t>28611225.AR</t>
  </si>
  <si>
    <t>Trubka PVC drenážní flexibilní d 160 mm</t>
  </si>
  <si>
    <t>-1809475787</t>
  </si>
  <si>
    <t>37</t>
  </si>
  <si>
    <t>211571112R00</t>
  </si>
  <si>
    <t>Výplň odvodňovacích žeber štěrkopískem netříděným</t>
  </si>
  <si>
    <t>1214650960</t>
  </si>
  <si>
    <t>38</t>
  </si>
  <si>
    <t>211971110V01</t>
  </si>
  <si>
    <t>Opláštění žeber z geotextilie o sklonu do 1 : 2,5, včetně dodávka geotextilie</t>
  </si>
  <si>
    <t>992346737</t>
  </si>
  <si>
    <t>39</t>
  </si>
  <si>
    <t>289971221T00</t>
  </si>
  <si>
    <t>Zpevnění svahů geotextílií, včetně dodávky geotextilie</t>
  </si>
  <si>
    <t>632242891</t>
  </si>
  <si>
    <t>40</t>
  </si>
  <si>
    <t>564851111R00</t>
  </si>
  <si>
    <t>Podklad ze štěrkodrti po zhutnění tloušťky 15 cm</t>
  </si>
  <si>
    <t>-1944759514</t>
  </si>
  <si>
    <t>564861111R00</t>
  </si>
  <si>
    <t>Podklad ze štěrkodrti po zhutnění tloušťky 20 cm</t>
  </si>
  <si>
    <t>-1212601210</t>
  </si>
  <si>
    <t>42</t>
  </si>
  <si>
    <t>573211111R00</t>
  </si>
  <si>
    <t>Postřik živičný spojovací z asfaltu 0,5-0,7 kg/m2</t>
  </si>
  <si>
    <t>-269762893</t>
  </si>
  <si>
    <t>43</t>
  </si>
  <si>
    <t>577141112RT3</t>
  </si>
  <si>
    <t>Beton asfalt. ACO 11+,nebo ACO 16+,do 3 m, tl.5 cm</t>
  </si>
  <si>
    <t>198220970</t>
  </si>
  <si>
    <t>44</t>
  </si>
  <si>
    <t>573111112R00</t>
  </si>
  <si>
    <t>Postřik živičný infiltr.+ posyp,z asfaltu 1 kg/m2</t>
  </si>
  <si>
    <t>-813054919</t>
  </si>
  <si>
    <t>45</t>
  </si>
  <si>
    <t>565161212RT2</t>
  </si>
  <si>
    <t>Podklad z obal kamen.ACP 22+, š.nad 3 m, tl. 9 cm, plochy 201-1000 m2</t>
  </si>
  <si>
    <t>672230982</t>
  </si>
  <si>
    <t>46</t>
  </si>
  <si>
    <t>-1225184106</t>
  </si>
  <si>
    <t>47</t>
  </si>
  <si>
    <t>577152123RT2</t>
  </si>
  <si>
    <t>Beton asfalt. ACL 16+ ložný, š. nad 3 m, tl. 6 cm, plochy 201-1000 m2</t>
  </si>
  <si>
    <t>-1467191048</t>
  </si>
  <si>
    <t>48</t>
  </si>
  <si>
    <t>573211112R00</t>
  </si>
  <si>
    <t>Postřik živičný spojovací z asfaltu 0,2 kg/m2</t>
  </si>
  <si>
    <t>1576412774</t>
  </si>
  <si>
    <t>49</t>
  </si>
  <si>
    <t>577132111RT2</t>
  </si>
  <si>
    <t>Beton asfalt. ACO 11+ obrusný, š.nad 3 m, tl. 4 cm, plochy 201-1000 m2</t>
  </si>
  <si>
    <t>1168609849</t>
  </si>
  <si>
    <t>50</t>
  </si>
  <si>
    <t>596215020R00</t>
  </si>
  <si>
    <t>Kladení zámkové dlažby tl. 6 cm do drtě tl. 3 cm</t>
  </si>
  <si>
    <t>1964809334</t>
  </si>
  <si>
    <t>51</t>
  </si>
  <si>
    <t>596291111R00</t>
  </si>
  <si>
    <t>Řezání zámkové dlažby tl. 60 mm</t>
  </si>
  <si>
    <t>1442543886</t>
  </si>
  <si>
    <t>52</t>
  </si>
  <si>
    <t>59245020R</t>
  </si>
  <si>
    <t>Dlažba zámková  20x16,5x6 cm přírodní</t>
  </si>
  <si>
    <t>1074474478</t>
  </si>
  <si>
    <t>53</t>
  </si>
  <si>
    <t>915711111R00</t>
  </si>
  <si>
    <t>Vodorovné značení dělících čar 12 cm střík.barvou</t>
  </si>
  <si>
    <t>-733252194</t>
  </si>
  <si>
    <t>54</t>
  </si>
  <si>
    <t>915791111R00</t>
  </si>
  <si>
    <t>Předznačení pro značení dělící čáry,vodící proužky</t>
  </si>
  <si>
    <t>-1863561063</t>
  </si>
  <si>
    <t>55</t>
  </si>
  <si>
    <t>916261111RT1</t>
  </si>
  <si>
    <t>Osazení obruby z kostek drobných, s boční opěrou, včetně kostek drobných, lože C 20/25</t>
  </si>
  <si>
    <t>-867282195</t>
  </si>
  <si>
    <t>56</t>
  </si>
  <si>
    <t>916561111VB1</t>
  </si>
  <si>
    <t>Osazení záhon.obrubníků do lože z C 20/25 s opěrou</t>
  </si>
  <si>
    <t>1812321474</t>
  </si>
  <si>
    <t>57</t>
  </si>
  <si>
    <t>59217003R</t>
  </si>
  <si>
    <t>Obrubník parkový betonový 80x250x1000 mm, přírodní</t>
  </si>
  <si>
    <t>kus</t>
  </si>
  <si>
    <t>-1717747762</t>
  </si>
  <si>
    <t>58</t>
  </si>
  <si>
    <t>917862111VB1</t>
  </si>
  <si>
    <t>Osazení stojat. obrub.bet. s opěrou,lože z C 20/250</t>
  </si>
  <si>
    <t>-2123399207</t>
  </si>
  <si>
    <t>59</t>
  </si>
  <si>
    <t>59217452R</t>
  </si>
  <si>
    <t>Obrubník chodníkový  BO15/25   99,9x14,8x25 cm, MONO II</t>
  </si>
  <si>
    <t>2068344233</t>
  </si>
  <si>
    <t>60</t>
  </si>
  <si>
    <t>59217508R</t>
  </si>
  <si>
    <t>Obrubník  R 2 78x15/12x25 cm, přírodní</t>
  </si>
  <si>
    <t>-1741876856</t>
  </si>
  <si>
    <t>61</t>
  </si>
  <si>
    <t>918101111VB1</t>
  </si>
  <si>
    <t>Lože pod obrubníky nebo obruby dlažeb z C 20/25</t>
  </si>
  <si>
    <t>-356770113</t>
  </si>
  <si>
    <t>62</t>
  </si>
  <si>
    <t>998225111R00</t>
  </si>
  <si>
    <t>Přesun hmot, pozemní komunikace, kryt živičný</t>
  </si>
  <si>
    <t>-1002239327</t>
  </si>
  <si>
    <t>63</t>
  </si>
  <si>
    <t>005T1</t>
  </si>
  <si>
    <t>Ochrana stávajícího oplocení a betonové zádky</t>
  </si>
  <si>
    <t xml:space="preserve">m </t>
  </si>
  <si>
    <t>-661003454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</si>
  <si>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</si>
  <si>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</si>
  <si>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</si>
  <si>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</si>
  <si>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</si>
  <si>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</si>
  <si>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</si>
  <si>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</si>
  <si>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</si>
  <si>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</si>
  <si>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</si>
  <si>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</si>
  <si>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</si>
  <si>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</si>
  <si>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</si>
  <si>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764 - Konstrukce klempířské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</si>
  <si>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</si>
  <si>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</si>
  <si>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</si>
  <si>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</si>
  <si>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</si>
  <si>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</si>
  <si>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</si>
  <si>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</si>
  <si>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</si>
  <si>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</si>
  <si>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</si>
  <si>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</si>
  <si>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</si>
  <si>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-1643268823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</si>
  <si>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</si>
  <si>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</si>
  <si>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</si>
  <si>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</si>
  <si>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</si>
  <si>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</si>
  <si>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-1020711446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</si>
  <si>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</si>
  <si>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</si>
  <si>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</si>
  <si>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</si>
  <si>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</si>
  <si>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</si>
  <si>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</si>
  <si>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2128990245</t>
  </si>
  <si>
    <t>317142322</t>
  </si>
  <si>
    <t>Překlady nenosné přímé z pórobetonu v příčkách tl 150 mm pro světlost otvoru do 1010 mm</t>
  </si>
  <si>
    <t>1142815458</t>
  </si>
  <si>
    <t>317168131</t>
  </si>
  <si>
    <t>Překlad keramický vysoký v 23,8 cm dl 125 cm</t>
  </si>
  <si>
    <t>402971531</t>
  </si>
  <si>
    <t>317168132</t>
  </si>
  <si>
    <t>Překlad keramický vysoký v 23,8 cm dl 150 cm</t>
  </si>
  <si>
    <t>1465780848</t>
  </si>
  <si>
    <t>317168133</t>
  </si>
  <si>
    <t>Překlad keramický vysoký v 23,8 cm dl 175 cm</t>
  </si>
  <si>
    <t>1374165789</t>
  </si>
  <si>
    <t>4*4</t>
  </si>
  <si>
    <t>317168134</t>
  </si>
  <si>
    <t>Překlad keramický vysoký v 23,8 cm dl 200 cm</t>
  </si>
  <si>
    <t>-206488681</t>
  </si>
  <si>
    <t>4+3,000</t>
  </si>
  <si>
    <t>317168135</t>
  </si>
  <si>
    <t>Překlad keramický vysoký v 23,8 cm dl 225 cm</t>
  </si>
  <si>
    <t>428634753</t>
  </si>
  <si>
    <t>317168139</t>
  </si>
  <si>
    <t>Překlad keramický vysoký v 23,8 cm dl 325 cm</t>
  </si>
  <si>
    <t>1454821588</t>
  </si>
  <si>
    <t>317941123</t>
  </si>
  <si>
    <t>Osazování ocelových válcovaných nosníků na zdivu I, IE, U, UE nebo L do č 22</t>
  </si>
  <si>
    <t>1740242305</t>
  </si>
  <si>
    <t>I 180</t>
  </si>
  <si>
    <t>4,0*2*21,9*2*0,001</t>
  </si>
  <si>
    <t>130107200</t>
  </si>
  <si>
    <t>ocel profilová IPN, v jakosti 11 375, h=180 mm</t>
  </si>
  <si>
    <t>-2126864583</t>
  </si>
  <si>
    <t>317998111</t>
  </si>
  <si>
    <t>Tepelná izolace mezi překlady v 24 cm z polystyrénu tl do 50 mm</t>
  </si>
  <si>
    <t>1930470538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</si>
  <si>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</si>
  <si>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</si>
  <si>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</si>
  <si>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</si>
  <si>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</si>
  <si>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</si>
  <si>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1944833665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</si>
  <si>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</si>
  <si>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</si>
  <si>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</si>
  <si>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</si>
  <si>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</si>
  <si>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</si>
  <si>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833529846</t>
  </si>
  <si>
    <t>(18,16+11,5)*2*0,3*0,25</t>
  </si>
  <si>
    <t>(8,44+5,675)*0,25*0,25</t>
  </si>
  <si>
    <t>417351115</t>
  </si>
  <si>
    <t>Zřízení bednění ztužujících věnců</t>
  </si>
  <si>
    <t>-528549907</t>
  </si>
  <si>
    <t>(17,58+11,5+8,715+5,675)*2*0,25</t>
  </si>
  <si>
    <t>417351116</t>
  </si>
  <si>
    <t>Odstranění bednění ztužujících věnců</t>
  </si>
  <si>
    <t>636550287</t>
  </si>
  <si>
    <t>417361821</t>
  </si>
  <si>
    <t>Výztuž ztužujících pásů a věnců betonářskou ocelí 10 505</t>
  </si>
  <si>
    <t>-1963265266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</si>
  <si>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</si>
  <si>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</si>
  <si>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</si>
  <si>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</si>
  <si>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</si>
  <si>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-1034935861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</si>
  <si>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</si>
  <si>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</si>
  <si>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</si>
  <si>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</si>
  <si>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</si>
  <si>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-1798654370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</si>
  <si>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</si>
  <si>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</si>
  <si>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</si>
  <si>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</si>
  <si>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</si>
  <si>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</si>
  <si>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</si>
  <si>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</si>
  <si>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</si>
  <si>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</si>
  <si>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</si>
  <si>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-749099209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</si>
  <si>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</si>
  <si>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</si>
  <si>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</si>
  <si>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</si>
  <si>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</si>
  <si>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</si>
  <si>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-1488049504</t>
  </si>
  <si>
    <t>(11,5+8,715*2+5,575+5,675+4,115+1,5+0,9+1,7)*1,0</t>
  </si>
  <si>
    <t>622211021</t>
  </si>
  <si>
    <t>Montáž kontaktního zateplení vnějších stěn z polystyrénových desek tl do 120 mm</t>
  </si>
  <si>
    <t>-891026635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</si>
  <si>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</si>
  <si>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</si>
  <si>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</si>
  <si>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</si>
  <si>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</si>
  <si>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</si>
  <si>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</si>
  <si>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</si>
  <si>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</si>
  <si>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</si>
  <si>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-518456924</t>
  </si>
  <si>
    <t>283763550</t>
  </si>
  <si>
    <t>deska fasádní polystyrénová izolační  (EPS P) 1250 x 600 x 120 mm</t>
  </si>
  <si>
    <t>1884605552</t>
  </si>
  <si>
    <t>622212001</t>
  </si>
  <si>
    <t>Montáž kontaktního zateplení vnějšího ostění hl. špalety do 200 mm z polystyrenu tl do 40 mm</t>
  </si>
  <si>
    <t>2037658419</t>
  </si>
  <si>
    <t>3,0*8+1,0*4+1,35*4+1,5*4+1,75*4+0,5*4*2+1,2*1,0*2+3,7*2+2,45*4</t>
  </si>
  <si>
    <t>1,25*6</t>
  </si>
  <si>
    <t>283759310</t>
  </si>
  <si>
    <t>deska fasádní polystyrénová EPS 70 F 1000 x 500 x 30 mm</t>
  </si>
  <si>
    <t>93660552</t>
  </si>
  <si>
    <t>283763500</t>
  </si>
  <si>
    <t>deska fasádní polystyrénová izolační (EPS P) 1250 x 600 x 30 mm</t>
  </si>
  <si>
    <t>931882429</t>
  </si>
  <si>
    <t>622252001</t>
  </si>
  <si>
    <t>Montáž zakládacích soklových lišt kontaktního zateplení</t>
  </si>
  <si>
    <t>153557019</t>
  </si>
  <si>
    <t>18,16*2+12,34</t>
  </si>
  <si>
    <t>590516490</t>
  </si>
  <si>
    <t>lišta soklová Al s okapničkou, zakládací U 12 cm, 0,95/200 cm</t>
  </si>
  <si>
    <t>-708264999</t>
  </si>
  <si>
    <t>622252002</t>
  </si>
  <si>
    <t>Montáž ostatních lišt kontaktního zateplení</t>
  </si>
  <si>
    <t>-1499930358</t>
  </si>
  <si>
    <t>77,5+5,25</t>
  </si>
  <si>
    <t>590515180</t>
  </si>
  <si>
    <t>začišťovací páska okenní PVC profil 9 mm dl 1,4m</t>
  </si>
  <si>
    <t>-2142401020</t>
  </si>
  <si>
    <t>590514860</t>
  </si>
  <si>
    <t>lišta rohová PVC 10/15 cm s tkaninou 2,5 m</t>
  </si>
  <si>
    <t>-690881911</t>
  </si>
  <si>
    <t>622541021</t>
  </si>
  <si>
    <t>Tenkovrstvá silikonsilikátová zrnitá omítka tl. 2,0 mm včetně penetrace vnějších stěn</t>
  </si>
  <si>
    <t>1953545964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</si>
  <si>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</si>
  <si>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</si>
  <si>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</si>
  <si>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</si>
  <si>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</si>
  <si>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</si>
  <si>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-1246091241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</si>
  <si>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</si>
  <si>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</si>
  <si>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</si>
  <si>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</si>
  <si>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-2019467485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</si>
  <si>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</si>
  <si>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</si>
  <si>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</si>
  <si>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</si>
  <si>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1173739653</t>
  </si>
  <si>
    <t>m.č.13</t>
  </si>
  <si>
    <t>(11,5*8,715+(1,5*2+2,0+1,0)*0,3)*0,15</t>
  </si>
  <si>
    <t>-1713196040</t>
  </si>
  <si>
    <t>(11,5*8,715+(1,5*2+2,0+1,0)*0,3)*0,1</t>
  </si>
  <si>
    <t>631319012</t>
  </si>
  <si>
    <t>Příplatek k mazanině tl do 120 mm za přehlazení povrchu</t>
  </si>
  <si>
    <t>998274017</t>
  </si>
  <si>
    <t>631319171</t>
  </si>
  <si>
    <t>Příplatek k mazanině tl do 80 mm za stržení povrchu spodní vrstvy před vložením výztuže</t>
  </si>
  <si>
    <t>-1774149799</t>
  </si>
  <si>
    <t>631319175</t>
  </si>
  <si>
    <t>Příplatek k mazanině tl do 240 mm za stržení povrchu spodní vrstvy před vložením výztuže</t>
  </si>
  <si>
    <t>-923287281</t>
  </si>
  <si>
    <t>631351101</t>
  </si>
  <si>
    <t>Zřízení bednění rýh a hran v podlahách</t>
  </si>
  <si>
    <t>-415991498</t>
  </si>
  <si>
    <t>dilatace</t>
  </si>
  <si>
    <t>(11,5*2+8,715*3+5,575*2+8,715+4,115)*0,15</t>
  </si>
  <si>
    <t>631351102</t>
  </si>
  <si>
    <t>Odstranění bednění rýh a hran v podlahách</t>
  </si>
  <si>
    <t>-748494807</t>
  </si>
  <si>
    <t>631362021</t>
  </si>
  <si>
    <t>Výztuž mazanin svařovanými sítěmi Kari</t>
  </si>
  <si>
    <t>-1761979462</t>
  </si>
  <si>
    <t>(11,5*8,715+(1,5*2+2,0+1,0)*0,3)*1,25*0,00444</t>
  </si>
  <si>
    <t>-204678374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</si>
  <si>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</si>
  <si>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</si>
  <si>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</si>
  <si>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</si>
  <si>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-2129957594</t>
  </si>
  <si>
    <t>(11,5*2+8,715*3+5,575*2+8,715+4,115)</t>
  </si>
  <si>
    <t>637211121</t>
  </si>
  <si>
    <t>Okapový chodník z betonových dlaždic tl 40 mm kladených do písku se zalitím spár MC</t>
  </si>
  <si>
    <t>2019426825</t>
  </si>
  <si>
    <t>642942611</t>
  </si>
  <si>
    <t>Osazování zárubní nebo rámů dveřních kovových do 2,5 m2 na montážní pěnu</t>
  </si>
  <si>
    <t>824220847</t>
  </si>
  <si>
    <t>553311260</t>
  </si>
  <si>
    <t>zárubeň ocelová pro běžné zdění H 125 600 L/P</t>
  </si>
  <si>
    <t>-1207333887</t>
  </si>
  <si>
    <t>644941111</t>
  </si>
  <si>
    <t>Osazování ventilačních mřížek velikosti do 150 x 150 mm</t>
  </si>
  <si>
    <t>-560817116</t>
  </si>
  <si>
    <t>562456440</t>
  </si>
  <si>
    <t>mřížka větrací plast VM 125 B bílá se síťovinou</t>
  </si>
  <si>
    <t>-490630500</t>
  </si>
  <si>
    <t>644941112</t>
  </si>
  <si>
    <t>Osazování ventilačních mřížek velikosti do 300 x 300 mm</t>
  </si>
  <si>
    <t>-954022950</t>
  </si>
  <si>
    <t>562456010</t>
  </si>
  <si>
    <t>mřížka větrací plast VM 300x300 B bílá se síťovinou</t>
  </si>
  <si>
    <t>-338715605</t>
  </si>
  <si>
    <t>Ostatní konstrukce a práce, bourání</t>
  </si>
  <si>
    <t>935111211</t>
  </si>
  <si>
    <t>Osazení příkopového žlabu do štěrkopísku tl 100 mm z betonových tvárnic š 800 mm</t>
  </si>
  <si>
    <t>-1826743865</t>
  </si>
  <si>
    <t>592275880</t>
  </si>
  <si>
    <t>žlabovka betonová TBM-Q 220/150-600 50 x 72 x 6 cm</t>
  </si>
  <si>
    <t>-529003463</t>
  </si>
  <si>
    <t>935113111</t>
  </si>
  <si>
    <t>Osazení odvodňovacího polymerbetonového žlabu s krycím roštem šířky do 200 mm</t>
  </si>
  <si>
    <t>1379347717</t>
  </si>
  <si>
    <t>592271080</t>
  </si>
  <si>
    <t>žlab odvodňovací , 50x16x21,4 cm, bez spádu dna</t>
  </si>
  <si>
    <t>-712521227</t>
  </si>
  <si>
    <t>592271430</t>
  </si>
  <si>
    <t>pororošt pozinkovaný, tř. B125 , oka 30/30 mm, 50x14,9x2 cm</t>
  </si>
  <si>
    <t>2023638718</t>
  </si>
  <si>
    <t>592271850</t>
  </si>
  <si>
    <t>příslušenství  KS 100 -vpusť odtoková, s pozinkovaným košem, 50x16x50 cm</t>
  </si>
  <si>
    <t>-537037127</t>
  </si>
  <si>
    <t>941211111</t>
  </si>
  <si>
    <t>Montáž lešení řadového rámového lehkého zatížení do 200 kg/m2 š do 0,9 m v do 10 m</t>
  </si>
  <si>
    <t>-408080622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</si>
  <si>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</si>
  <si>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</si>
  <si>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</si>
  <si>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</si>
  <si>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161561468</t>
  </si>
  <si>
    <t>279,525*60</t>
  </si>
  <si>
    <t>941211811</t>
  </si>
  <si>
    <t>Demontáž lešení řadového rámového lehkého zatížení do 200 kg/m2 š do 0,9 m v do 10 m</t>
  </si>
  <si>
    <t>-2085058702</t>
  </si>
  <si>
    <t>279,525</t>
  </si>
  <si>
    <t>941221111</t>
  </si>
  <si>
    <t>Montáž lešení řadového rámového těžkého zatížení do 300 kg/m2 š do 1,2 m v do 10 m</t>
  </si>
  <si>
    <t>-170322760</t>
  </si>
  <si>
    <t>pro zdivo a nátěry</t>
  </si>
  <si>
    <t>(18,2*2+11,5*2+8,75+5,675)*5,0</t>
  </si>
  <si>
    <t>64</t>
  </si>
  <si>
    <t>941221211</t>
  </si>
  <si>
    <t>Příplatek k lešení řadovému rámovému těžkému š 1,2 m v do 25 m za první a ZKD den použití</t>
  </si>
  <si>
    <t>1421312402</t>
  </si>
  <si>
    <t>369,125*60</t>
  </si>
  <si>
    <t>65</t>
  </si>
  <si>
    <t>941221811</t>
  </si>
  <si>
    <t>Demontáž lešení řadového rámového těžkého zatížení do 300 kg/m2 š do 1,2 m v do 10 m</t>
  </si>
  <si>
    <t>427322927</t>
  </si>
  <si>
    <t>369,125</t>
  </si>
  <si>
    <t>66</t>
  </si>
  <si>
    <t>961055111</t>
  </si>
  <si>
    <t>Bourání základů ze ŽB</t>
  </si>
  <si>
    <t>-2015311597</t>
  </si>
  <si>
    <t>odsekání patek</t>
  </si>
  <si>
    <t>0,8*0,6*0,35*4</t>
  </si>
  <si>
    <t>67</t>
  </si>
  <si>
    <t>962031132</t>
  </si>
  <si>
    <t>Bourání příček z cihel pálených na MVC tl do 100 mm</t>
  </si>
  <si>
    <t>-344704035</t>
  </si>
  <si>
    <t>(3,72+1,9*22,02)*3,4</t>
  </si>
  <si>
    <t>68</t>
  </si>
  <si>
    <t>962031133</t>
  </si>
  <si>
    <t>Bourání příček z cihel pálených na MVC tl do 150 mm</t>
  </si>
  <si>
    <t>-346046021</t>
  </si>
  <si>
    <t>(8,41+0,33*0,15)*4,45+5,65*3,0</t>
  </si>
  <si>
    <t>69</t>
  </si>
  <si>
    <t>962032230</t>
  </si>
  <si>
    <t>Bourání zdiva z cihel pálených nebo vápenopískových na MV nebo MVC do 1 m3</t>
  </si>
  <si>
    <t>1624894054</t>
  </si>
  <si>
    <t>bezdívka rozvodové skříně</t>
  </si>
  <si>
    <t>1,2*1,5*1,6-0,75*1,0*0,25</t>
  </si>
  <si>
    <t>70</t>
  </si>
  <si>
    <t>964011211</t>
  </si>
  <si>
    <t>Vybourání ŽB překladů prefabrikovaných dl do 3 m hmotnosti do 50 kg/m</t>
  </si>
  <si>
    <t>-916117532</t>
  </si>
  <si>
    <t>1,2*0,15*0,15</t>
  </si>
  <si>
    <t>71</t>
  </si>
  <si>
    <t>965042141</t>
  </si>
  <si>
    <t>Bourání podkladů pod dlažby nebo mazanin betonových nebo z litého asfaltu tl do 100 mm pl přes 4 m2</t>
  </si>
  <si>
    <t>1756516818</t>
  </si>
  <si>
    <t>(11,5*8,71)*0,1</t>
  </si>
  <si>
    <t>72</t>
  </si>
  <si>
    <t>965042241</t>
  </si>
  <si>
    <t>Bourání podkladů pod dlažby nebo mazanin betonových nebo z litého asfaltu tl přes 100 mm pl pře 4 m2</t>
  </si>
  <si>
    <t>1222328319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</si>
  <si>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</si>
  <si>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</si>
  <si>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</si>
  <si>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</si>
  <si>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575086606</t>
  </si>
  <si>
    <t>4,22*5,65+4,34*5,65</t>
  </si>
  <si>
    <t>74</t>
  </si>
  <si>
    <t>968062246</t>
  </si>
  <si>
    <t>Vybourání dřevěných rámů oken jednoduchých včetně křídel pl do 4 m2</t>
  </si>
  <si>
    <t>-958705757</t>
  </si>
  <si>
    <t>1,5*1,5</t>
  </si>
  <si>
    <t>75</t>
  </si>
  <si>
    <t>968072455</t>
  </si>
  <si>
    <t>Vybourání kovových dveřních zárubní pl do 2 m2</t>
  </si>
  <si>
    <t>-880334141</t>
  </si>
  <si>
    <t>0,6*2,0*3+0,9*2,0+0,8*2,0*2+0,6*2,0*3+0,9*2,0</t>
  </si>
  <si>
    <t>76</t>
  </si>
  <si>
    <t>968072559</t>
  </si>
  <si>
    <t>Vybourání kovových vrat pl přes 5 m2</t>
  </si>
  <si>
    <t>47619663</t>
  </si>
  <si>
    <t>3,7*3,7*2</t>
  </si>
  <si>
    <t>77</t>
  </si>
  <si>
    <t>971033441</t>
  </si>
  <si>
    <t>Vybourání otvorů ve zdivu cihelném pl do 0,25 m2 na MVC nebo MV tl do 300 mm</t>
  </si>
  <si>
    <t>-541339113</t>
  </si>
  <si>
    <t>78</t>
  </si>
  <si>
    <t>971033631</t>
  </si>
  <si>
    <t>Vybourání otvorů ve zdivu cihelném pl do 4 m2 na MVC nebo MV tl do 150 mm</t>
  </si>
  <si>
    <t>-404540319</t>
  </si>
  <si>
    <t>1,0*2,1</t>
  </si>
  <si>
    <t>79</t>
  </si>
  <si>
    <t>971033641</t>
  </si>
  <si>
    <t>Vybourání otvorů ve zdivu cihelném pl do 4 m2 na MVC nebo MV tl do 300 mm</t>
  </si>
  <si>
    <t>971387334</t>
  </si>
  <si>
    <t>(1,5+175*2+1,05)*1,25*0,3</t>
  </si>
  <si>
    <t>80</t>
  </si>
  <si>
    <t>978 PRC</t>
  </si>
  <si>
    <t>Demontáž ocel.stříšky nad vstupem</t>
  </si>
  <si>
    <t>60082322</t>
  </si>
  <si>
    <t>81</t>
  </si>
  <si>
    <t>978 PRC2</t>
  </si>
  <si>
    <t>Vybourání ocelového žebříku</t>
  </si>
  <si>
    <t>-1220867067</t>
  </si>
  <si>
    <t>82</t>
  </si>
  <si>
    <t>978059541</t>
  </si>
  <si>
    <t>Odsekání a odebrání obkladů stěn z vnitřních obkládaček plochy přes 1 m2</t>
  </si>
  <si>
    <t>-612376722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</si>
  <si>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</si>
  <si>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</si>
  <si>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</si>
  <si>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</si>
  <si>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</si>
  <si>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</si>
  <si>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</si>
  <si>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658555444</t>
  </si>
  <si>
    <t>84</t>
  </si>
  <si>
    <t>997013509</t>
  </si>
  <si>
    <t>Příplatek k odvozu suti a vybouraných hmot na skládku ZKD 1 km přes 1 km</t>
  </si>
  <si>
    <t>-305943351</t>
  </si>
  <si>
    <t>385,152*19</t>
  </si>
  <si>
    <t>85</t>
  </si>
  <si>
    <t>997013511</t>
  </si>
  <si>
    <t>Odvoz suti a vybouraných hmot z meziskládky na skládku do 1 km s naložením a se složením</t>
  </si>
  <si>
    <t>-61519984</t>
  </si>
  <si>
    <t>86</t>
  </si>
  <si>
    <t>997013801</t>
  </si>
  <si>
    <t>Poplatek za uložení stavebního betonového odpadu na skládce (skládkovné)</t>
  </si>
  <si>
    <t>-1913175784</t>
  </si>
  <si>
    <t>1,613+0,065+22,037+65,828</t>
  </si>
  <si>
    <t>87</t>
  </si>
  <si>
    <t>997013803</t>
  </si>
  <si>
    <t>Poplatek za uložení stavebního odpadu z keramických materiálů na skládce (skládkovné)</t>
  </si>
  <si>
    <t>590259316</t>
  </si>
  <si>
    <t>376,321-89,543</t>
  </si>
  <si>
    <t>88</t>
  </si>
  <si>
    <t>997013811</t>
  </si>
  <si>
    <t>Poplatek za uložení stavebního dřevěného odpadu na skládce (skládkovné)</t>
  </si>
  <si>
    <t>-2134725211</t>
  </si>
  <si>
    <t>89</t>
  </si>
  <si>
    <t>997013812</t>
  </si>
  <si>
    <t>Poplatek za uložení stavebního odpadu z materiálu na bázi sádry na skládce (skládkovné)</t>
  </si>
  <si>
    <t>652134976</t>
  </si>
  <si>
    <t>90</t>
  </si>
  <si>
    <t>997013813</t>
  </si>
  <si>
    <t>Poplatek za uložení stavebního odpadu z plastických hmot na skládce (skládkovné)</t>
  </si>
  <si>
    <t>-179284711</t>
  </si>
  <si>
    <t>91</t>
  </si>
  <si>
    <t>997013814</t>
  </si>
  <si>
    <t>Poplatek za uložení stavebního odpadu z izolačních hmot na skládce (skládkovné)</t>
  </si>
  <si>
    <t>-129340566</t>
  </si>
  <si>
    <t>92</t>
  </si>
  <si>
    <t>997138 PRC</t>
  </si>
  <si>
    <t>Výtěžnost odvezeného materiálu do sběrných surovin - kovový odpad</t>
  </si>
  <si>
    <t>-1551332438</t>
  </si>
  <si>
    <t>998</t>
  </si>
  <si>
    <t>Přesun hmot</t>
  </si>
  <si>
    <t>93</t>
  </si>
  <si>
    <t>998011002</t>
  </si>
  <si>
    <t>Přesun hmot pro budovy zděné v do 12 m</t>
  </si>
  <si>
    <t>443228566</t>
  </si>
  <si>
    <t>PSV</t>
  </si>
  <si>
    <t>Práce a dodávky PSV</t>
  </si>
  <si>
    <t>711</t>
  </si>
  <si>
    <t>Izolace proti vodě, vlhkosti a plynům</t>
  </si>
  <si>
    <t>94</t>
  </si>
  <si>
    <t>711111001</t>
  </si>
  <si>
    <t>Provedení izolace proti zemní vlhkosti vodorovné za studena nátěrem penetračním</t>
  </si>
  <si>
    <t>875018192</t>
  </si>
  <si>
    <t>399,781*0,5</t>
  </si>
  <si>
    <t>95</t>
  </si>
  <si>
    <t>111631500</t>
  </si>
  <si>
    <t>lak asfaltový ALP/9 (t) bal 9 kg</t>
  </si>
  <si>
    <t>2075182555</t>
  </si>
  <si>
    <t>96</t>
  </si>
  <si>
    <t>711121131</t>
  </si>
  <si>
    <t>Provedení izolace proti zemní vlhkosti vodorovné za horka nátěrem asfaltovým</t>
  </si>
  <si>
    <t>1792360554</t>
  </si>
  <si>
    <t>199,891*2</t>
  </si>
  <si>
    <t>97</t>
  </si>
  <si>
    <t>111613320</t>
  </si>
  <si>
    <t>asfalt stavebně-izolační, AZIT 105/B2  bal. 190 kg</t>
  </si>
  <si>
    <t>1230692769</t>
  </si>
  <si>
    <t>98</t>
  </si>
  <si>
    <t>711131811</t>
  </si>
  <si>
    <t>Odstranění izolace proti zemní vlhkosti vodorovné</t>
  </si>
  <si>
    <t>-1618746712</t>
  </si>
  <si>
    <t>11,5*8,71+8,71*5,85+4,22*5,65+4,34*5,65</t>
  </si>
  <si>
    <t>99</t>
  </si>
  <si>
    <t>711141559</t>
  </si>
  <si>
    <t>Provedení izolace proti zemní vlhkosti pásy přitavením vodorovné NAIP</t>
  </si>
  <si>
    <t>-1571756321</t>
  </si>
  <si>
    <t>(8,715*5,575+4,35*2,5+5,675*4,115+1,5*(1,25+1,325+0,9))*2</t>
  </si>
  <si>
    <t>(1,15*1,6+0,9*2,0+1,725*1,45+2,0+1,7)*2</t>
  </si>
  <si>
    <t>(11,5*8,715+(1,5*2+2,0+1,0)*0,3)*2</t>
  </si>
  <si>
    <t>628321340</t>
  </si>
  <si>
    <t>pás těžký asfaltovaný  MINERÁL</t>
  </si>
  <si>
    <t>-661795339</t>
  </si>
  <si>
    <t>101</t>
  </si>
  <si>
    <t>998711102</t>
  </si>
  <si>
    <t>Přesun hmot tonážní pro izolace proti vodě, vlhkosti a plynům v objektech výšky do 12 m</t>
  </si>
  <si>
    <t>-1984848311</t>
  </si>
  <si>
    <t>713</t>
  </si>
  <si>
    <t>Izolace tepelné</t>
  </si>
  <si>
    <t>102</t>
  </si>
  <si>
    <t>713111111</t>
  </si>
  <si>
    <t>Montáž izolace tepelné vrchem stropů volně kladenými rohožemi, pásy, dílci, deskami</t>
  </si>
  <si>
    <t>348527054</t>
  </si>
  <si>
    <t>(1,15*1,6+0,9*2,0+1,725*1,45+2,0*1,7)*2</t>
  </si>
  <si>
    <t>103</t>
  </si>
  <si>
    <t>631411750</t>
  </si>
  <si>
    <t>deska čedičová izolační tl. 100 mm</t>
  </si>
  <si>
    <t>-561900939</t>
  </si>
  <si>
    <t>104</t>
  </si>
  <si>
    <t>713121111</t>
  </si>
  <si>
    <t>Montáž izolace tepelné podlah volně kladenými rohožemi, pásy, dílci, deskami 1 vrstva</t>
  </si>
  <si>
    <t>1029498541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</si>
  <si>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</si>
  <si>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</si>
  <si>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</si>
  <si>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</si>
  <si>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</si>
  <si>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1714379367</t>
  </si>
  <si>
    <t>106</t>
  </si>
  <si>
    <t>713121211</t>
  </si>
  <si>
    <t>Montáž izolace tepelné podlah volně kladenými okrajovými pásky</t>
  </si>
  <si>
    <t>-1516730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</si>
  <si>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</si>
  <si>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</si>
  <si>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</si>
  <si>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</si>
  <si>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</si>
  <si>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-212498942</t>
  </si>
  <si>
    <t>119,375*0,15</t>
  </si>
  <si>
    <t>108</t>
  </si>
  <si>
    <t>713191132</t>
  </si>
  <si>
    <t>Montáž izolace tepelné podlah, stropů vrchem nebo střech překrytí separační fólií z PE</t>
  </si>
  <si>
    <t>-2083865624</t>
  </si>
  <si>
    <t>97,567</t>
  </si>
  <si>
    <t>109</t>
  </si>
  <si>
    <t>283231500</t>
  </si>
  <si>
    <t>fólie separační PE bal. 100 m2</t>
  </si>
  <si>
    <t>2120870618</t>
  </si>
  <si>
    <t>110</t>
  </si>
  <si>
    <t>998713102</t>
  </si>
  <si>
    <t>Přesun hmot tonážní pro izolace tepelné v objektech v do 12 m</t>
  </si>
  <si>
    <t>2129373620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</si>
  <si>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</si>
  <si>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</si>
  <si>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</si>
  <si>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</si>
  <si>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</si>
  <si>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-861675001</t>
  </si>
  <si>
    <t>112</t>
  </si>
  <si>
    <t>762595001</t>
  </si>
  <si>
    <t>Spojovací prostředky pro položení dřevěných podlah a zakrytí kanálů</t>
  </si>
  <si>
    <t>1033868971</t>
  </si>
  <si>
    <t>113</t>
  </si>
  <si>
    <t>762811811</t>
  </si>
  <si>
    <t>Demontáž záklopů stropů z hrubých prken tl do 32 mm</t>
  </si>
  <si>
    <t>1770240996</t>
  </si>
  <si>
    <t>114</t>
  </si>
  <si>
    <t>762822120</t>
  </si>
  <si>
    <t>Montáž stropního trámu z hraněného řeziva průřezové plochy do 288 cm2 s výměnami</t>
  </si>
  <si>
    <t>-1177838460</t>
  </si>
  <si>
    <t>5,875*8+(4,65+4,415)*7</t>
  </si>
  <si>
    <t>115</t>
  </si>
  <si>
    <t>605121400</t>
  </si>
  <si>
    <t>řezivo stavební hranolek průřezu přes 200 x 200 mm délka do 5,00 m</t>
  </si>
  <si>
    <t>-330014159</t>
  </si>
  <si>
    <t>116</t>
  </si>
  <si>
    <t>762822810</t>
  </si>
  <si>
    <t>Demontáž stropních trámů z hraněného řeziva průřezové plochy do 144 cm2</t>
  </si>
  <si>
    <t>-1742264926</t>
  </si>
  <si>
    <t>4,64*6</t>
  </si>
  <si>
    <t>117</t>
  </si>
  <si>
    <t>762841811</t>
  </si>
  <si>
    <t>Demontáž podbíjení obkladů stropů a střech sklonu do 60° z hrubých prken tl do 35 mm</t>
  </si>
  <si>
    <t>1767193829</t>
  </si>
  <si>
    <t>118</t>
  </si>
  <si>
    <t>762895000</t>
  </si>
  <si>
    <t>Spojovací prostředky pro montáž záklopu, stropnice a podbíjení</t>
  </si>
  <si>
    <t>1333884784</t>
  </si>
  <si>
    <t>119</t>
  </si>
  <si>
    <t>998762102</t>
  </si>
  <si>
    <t>Přesun hmot tonážní pro kce tesařské v objektech v do 12 m</t>
  </si>
  <si>
    <t>1813556400</t>
  </si>
  <si>
    <t>763</t>
  </si>
  <si>
    <t>Konstrukce suché výstavby</t>
  </si>
  <si>
    <t>120</t>
  </si>
  <si>
    <t>763131511</t>
  </si>
  <si>
    <t>SDK podhled deska 1xA 12,5 bez TI jednovrstvá spodní kce profil CD+UD</t>
  </si>
  <si>
    <t>2072749000</t>
  </si>
  <si>
    <t>4,35*2,5+4,115*5,675+1,725*1,45+2,0*1,7</t>
  </si>
  <si>
    <t>121</t>
  </si>
  <si>
    <t>763131531</t>
  </si>
  <si>
    <t>SDK podhled deska 1xDF 12,5 bez TI jednovrstvá spodní kce profil CD+UD</t>
  </si>
  <si>
    <t>-1115288490</t>
  </si>
  <si>
    <t>11,5*8,715</t>
  </si>
  <si>
    <t>122</t>
  </si>
  <si>
    <t>763131551</t>
  </si>
  <si>
    <t>SDK podhled deska 1xH2 12,5 bez TI jednovrstvá spodní kce profil CD+UD</t>
  </si>
  <si>
    <t>-1582650560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</si>
  <si>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</si>
  <si>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</si>
  <si>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</si>
  <si>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</si>
  <si>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</si>
  <si>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358165515</t>
  </si>
  <si>
    <t>124</t>
  </si>
  <si>
    <t>59030576PRC</t>
  </si>
  <si>
    <t>podhled kazetový, hrana A, tl. 10 mm, 600 x 600 mm</t>
  </si>
  <si>
    <t>-345318536</t>
  </si>
  <si>
    <t>125</t>
  </si>
  <si>
    <t>763431812</t>
  </si>
  <si>
    <t>Demontáž minerálního podhledu šroubovaného na stropní konstrukci</t>
  </si>
  <si>
    <t>211465333</t>
  </si>
  <si>
    <t>127</t>
  </si>
  <si>
    <t>998763302</t>
  </si>
  <si>
    <t>Přesun hmot tonážní pro sádrokartonové konstrukce v objektech v do 12 m</t>
  </si>
  <si>
    <t>1653747976</t>
  </si>
  <si>
    <t>764</t>
  </si>
  <si>
    <t>Konstrukce klempířské</t>
  </si>
  <si>
    <t>128</t>
  </si>
  <si>
    <t>764001831</t>
  </si>
  <si>
    <t>Demontáž krytiny z taškových tabulí do suti</t>
  </si>
  <si>
    <t>2109262949</t>
  </si>
  <si>
    <t>18,5*7,5*2</t>
  </si>
  <si>
    <t>129</t>
  </si>
  <si>
    <t>764001861</t>
  </si>
  <si>
    <t>Demontáž hřebene z hřebenáčů do suti</t>
  </si>
  <si>
    <t>2097330464</t>
  </si>
  <si>
    <t>18,5</t>
  </si>
  <si>
    <t>130</t>
  </si>
  <si>
    <t>764004801</t>
  </si>
  <si>
    <t>Demontáž podokapního žlabu do suti</t>
  </si>
  <si>
    <t>482906478</t>
  </si>
  <si>
    <t>131</t>
  </si>
  <si>
    <t>764004861</t>
  </si>
  <si>
    <t>Demontáž svodu do suti</t>
  </si>
  <si>
    <t>-1678940023</t>
  </si>
  <si>
    <t>132</t>
  </si>
  <si>
    <t>76401162R</t>
  </si>
  <si>
    <t>Dilatační připojovací lišta z Pz s povrchovou úpravou včetně tmelení rš 330 mm</t>
  </si>
  <si>
    <t>2132218690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</si>
  <si>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</si>
  <si>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</si>
  <si>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</si>
  <si>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</si>
  <si>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</si>
  <si>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1174906308</t>
  </si>
  <si>
    <t>K/8</t>
  </si>
  <si>
    <t>2,5</t>
  </si>
  <si>
    <t>134</t>
  </si>
  <si>
    <t>764111PRC</t>
  </si>
  <si>
    <t>Krytina střechy rovné z tabulí z Pz plechu trapézzového výška vlny min.60mm tl.1mm s povrchovou úpravou pplast.sklonu do 60°</t>
  </si>
  <si>
    <t>1790660378</t>
  </si>
  <si>
    <t>135</t>
  </si>
  <si>
    <t>764211616</t>
  </si>
  <si>
    <t>Oplechování větraného hřebene s těsněním a perforovaným plechem z Pz s povrch úpravou rš 500 mm</t>
  </si>
  <si>
    <t>369761664</t>
  </si>
  <si>
    <t>K/1</t>
  </si>
  <si>
    <t>20,0</t>
  </si>
  <si>
    <t>136</t>
  </si>
  <si>
    <t>764212636</t>
  </si>
  <si>
    <t>Oplechování štítu závětrnou lištou z Pz s povrchovou úpravou rš 500 mm</t>
  </si>
  <si>
    <t>2094937329</t>
  </si>
  <si>
    <t>K/2</t>
  </si>
  <si>
    <t>30,0</t>
  </si>
  <si>
    <t>137</t>
  </si>
  <si>
    <t>764216643</t>
  </si>
  <si>
    <t>Oplechování rovných parapetů celoplošně lepené z Pz s povrchovou úpravou rš 250 mm</t>
  </si>
  <si>
    <t>-1783411224</t>
  </si>
  <si>
    <t>K/3,5,6,7</t>
  </si>
  <si>
    <t>13,0+3,1+2,0+1,1</t>
  </si>
  <si>
    <t>138</t>
  </si>
  <si>
    <t>76451160R</t>
  </si>
  <si>
    <t>Žlab podokapní půlkruhový z Pz s povrchovou úpravou rš 500 mm</t>
  </si>
  <si>
    <t>181769641</t>
  </si>
  <si>
    <t>K/9</t>
  </si>
  <si>
    <t>40,0</t>
  </si>
  <si>
    <t>139</t>
  </si>
  <si>
    <t>764511644</t>
  </si>
  <si>
    <t>Kotlík oválný (trychtýřový) pro podokapní žlaby z Pz s povrchovou úpravou 400/100 mm</t>
  </si>
  <si>
    <t>-1783533186</t>
  </si>
  <si>
    <t>140</t>
  </si>
  <si>
    <t>76451862R</t>
  </si>
  <si>
    <t>Svody kruhové včetně objímek, kolen, odskoků z Pz s povrchovou úpravou průměru 150 mm</t>
  </si>
  <si>
    <t>76007122</t>
  </si>
  <si>
    <t>K/10</t>
  </si>
  <si>
    <t>22,0</t>
  </si>
  <si>
    <t>141</t>
  </si>
  <si>
    <t>998764102</t>
  </si>
  <si>
    <t>Přesun hmot tonážní pro konstrukce klempířské v objektech v do 12 m</t>
  </si>
  <si>
    <t>-1400323160</t>
  </si>
  <si>
    <t>766</t>
  </si>
  <si>
    <t>Konstrukce truhlářské</t>
  </si>
  <si>
    <t>142</t>
  </si>
  <si>
    <t>766231113</t>
  </si>
  <si>
    <t>Montáž sklápěcích půdních schodů T/6</t>
  </si>
  <si>
    <t>-1648755572</t>
  </si>
  <si>
    <t>143</t>
  </si>
  <si>
    <t>612331680</t>
  </si>
  <si>
    <t>schody skládací protipožární s dřevěným mechanismem, pro výšku max. 2100,12 schodnic 4016 Lux El 15TI, 120 x 70 cm</t>
  </si>
  <si>
    <t>232171727</t>
  </si>
  <si>
    <t>144</t>
  </si>
  <si>
    <t>612331740</t>
  </si>
  <si>
    <t>schody půdní - protipožární uzávěr-víko s protipožární,protihlukovou a zateplovací vložkou</t>
  </si>
  <si>
    <t>157794977</t>
  </si>
  <si>
    <t>212</t>
  </si>
  <si>
    <t>766416223</t>
  </si>
  <si>
    <t>Montáž obložení stěn plochy přes 5 m2 panely obkladovými modřínovými nebo z tvrdých dřevin, plochy přes 1,50 m2</t>
  </si>
  <si>
    <t>CS ÚRS 2016 02</t>
  </si>
  <si>
    <t>84856334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</si>
  <si>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</si>
  <si>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</si>
  <si>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</si>
  <si>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26*2</t>
  </si>
  <si>
    <t>místnost č.16</t>
  </si>
  <si>
    <t>6,7*1</t>
  </si>
  <si>
    <t>místnost č.22</t>
  </si>
  <si>
    <t>7,5*1</t>
  </si>
  <si>
    <t>213</t>
  </si>
  <si>
    <t>606211320</t>
  </si>
  <si>
    <t>dodávka dřevěných obkladů z modřínového dřeva tl.12mm,š=100 mm</t>
  </si>
  <si>
    <t>-1165540780</t>
  </si>
  <si>
    <t>66,2*1,15</t>
  </si>
  <si>
    <t>145</t>
  </si>
  <si>
    <t>766622131 R1</t>
  </si>
  <si>
    <t>Montáž plastových oken plochy přes 1 m2 otevíravých výšky do 1,5 m s rámem do zdiva vč.dodání</t>
  </si>
  <si>
    <t>-1819323667</t>
  </si>
  <si>
    <t>1,5*1,35*4+1,5*1,0*4+1,8*0,7</t>
  </si>
  <si>
    <t>146</t>
  </si>
  <si>
    <t>611400250 PRC 1</t>
  </si>
  <si>
    <t>okno plastové jednokřídlé vyklápěcí 150 x 100 cm  P/3</t>
  </si>
  <si>
    <t>295240062</t>
  </si>
  <si>
    <t>147</t>
  </si>
  <si>
    <t>61140024 PRC 2</t>
  </si>
  <si>
    <t>okno plastové jednokřídlé vyklápěcí 180 x 70 cm  P/5</t>
  </si>
  <si>
    <t>-1213389508</t>
  </si>
  <si>
    <t>148</t>
  </si>
  <si>
    <t>611400290 PRC 3</t>
  </si>
  <si>
    <t>okno plastové dvoukřídlé otvíravé +otvíravé a vyklápěcí 150 x 135 cm  P/1</t>
  </si>
  <si>
    <t>-630642139</t>
  </si>
  <si>
    <t>149</t>
  </si>
  <si>
    <t>766622132 R2</t>
  </si>
  <si>
    <t>Montáž plastových oken plochy přes 1 m2 otevíravých výšky do 2,5 m s rámem do zdiva vč.dodání</t>
  </si>
  <si>
    <t>619737083</t>
  </si>
  <si>
    <t>1,5*1,75*2</t>
  </si>
  <si>
    <t>150</t>
  </si>
  <si>
    <t>61140030PRC 4</t>
  </si>
  <si>
    <t>okno plastové dvoukřídlé otvíravé +otvíravé a vyklápěcí 150 x 175 cm, zasklení průhledným sklem   P/2</t>
  </si>
  <si>
    <t>151117641</t>
  </si>
  <si>
    <t>151</t>
  </si>
  <si>
    <t>766622216</t>
  </si>
  <si>
    <t>Montáž plastových oken plochy do 1 m2 otevíravých s rámem do zdiva</t>
  </si>
  <si>
    <t>921429401</t>
  </si>
  <si>
    <t>152</t>
  </si>
  <si>
    <t>611400200</t>
  </si>
  <si>
    <t>okno plastové jednokřídlé vyklápěcí 50 x 50 cm P/4</t>
  </si>
  <si>
    <t>-1918578913</t>
  </si>
  <si>
    <t>153</t>
  </si>
  <si>
    <t>766660001</t>
  </si>
  <si>
    <t>Montáž dveřních křídel otvíravých 1křídlových š do 0,8 m do ocelové zárubně</t>
  </si>
  <si>
    <t>-210272250</t>
  </si>
  <si>
    <t>154</t>
  </si>
  <si>
    <t>611601320</t>
  </si>
  <si>
    <t>dveře dřevěné vnitřní hladké plné 1křídlové 60x197 cm KLASIK  T/3 vč.kování</t>
  </si>
  <si>
    <t>118348782</t>
  </si>
  <si>
    <t>155</t>
  </si>
  <si>
    <t>766660172</t>
  </si>
  <si>
    <t>Montáž dveřních křídel otvíravých 1křídlových š přes 0,8 m do obložkové zárubně</t>
  </si>
  <si>
    <t>-903156553</t>
  </si>
  <si>
    <t>217</t>
  </si>
  <si>
    <t>61165314</t>
  </si>
  <si>
    <t>dveře vnitřní protipožární hladké dýhované 1křídlé 90x197cm,včetně samozavírače</t>
  </si>
  <si>
    <t>CS ÚRS 2018 01</t>
  </si>
  <si>
    <t>450002954</t>
  </si>
  <si>
    <t>157</t>
  </si>
  <si>
    <t>611617640</t>
  </si>
  <si>
    <t>dveře vnitřní hladké dýhované část sklo 1/3 1křídlé 90x197 cm dub</t>
  </si>
  <si>
    <t>-1325474571</t>
  </si>
  <si>
    <t>216</t>
  </si>
  <si>
    <t>611617750</t>
  </si>
  <si>
    <t>dveře vnitřní hladké dýhované prosklené  2křídlé 160x197 cm dub</t>
  </si>
  <si>
    <t>-1247179429</t>
  </si>
  <si>
    <t>158</t>
  </si>
  <si>
    <t>766682112</t>
  </si>
  <si>
    <t>Montáž zárubní obložkových pro dveře jednokřídlové tl stěny do 350 mm</t>
  </si>
  <si>
    <t>-78247826</t>
  </si>
  <si>
    <t>159</t>
  </si>
  <si>
    <t>611822640</t>
  </si>
  <si>
    <t>zárubeň obložková pro dveře 1křídlové 60,70,80,90x197 cm, tl. 18-25 cm,dub,buk</t>
  </si>
  <si>
    <t>-883657162</t>
  </si>
  <si>
    <t>214</t>
  </si>
  <si>
    <t>766682122</t>
  </si>
  <si>
    <t>Montáž zárubní dřevěných, plastových nebo z lamina obložkových, pro dveře dvoukřídlové, tloušťky stěny přes 170 do 350 mm</t>
  </si>
  <si>
    <t>1142775599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</si>
  <si>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</si>
  <si>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215</t>
  </si>
  <si>
    <t>611822800</t>
  </si>
  <si>
    <t>zárubeň obložková pro dveře 2křídlové 160x197 cm, tl. 18-25 cm,dub,buk</t>
  </si>
  <si>
    <t>-1654887210</t>
  </si>
  <si>
    <t>162</t>
  </si>
  <si>
    <t>766691911</t>
  </si>
  <si>
    <t>Vyvěšení nebo zavěšení dřevěných křídel oken pl do 1,5 m2</t>
  </si>
  <si>
    <t>1966728199</t>
  </si>
  <si>
    <t>163</t>
  </si>
  <si>
    <t>766691914</t>
  </si>
  <si>
    <t>Vyvěšení nebo zavěšení dřevěných křídel dveří pl do 2 m2</t>
  </si>
  <si>
    <t>-189530468</t>
  </si>
  <si>
    <t>210</t>
  </si>
  <si>
    <t>766693111</t>
  </si>
  <si>
    <t xml:space="preserve">Dřevěná konstrukce stříšky nad vstupem s hranolu 100/60 tl.25mm a palubek T8 - Dodávka + montáž </t>
  </si>
  <si>
    <t>974693489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</si>
  <si>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</si>
  <si>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164</t>
  </si>
  <si>
    <t>766694112</t>
  </si>
  <si>
    <t>Montáž parapetních desek dřevěných nebo plastových šířky do 30 cm délky do 1,6 m</t>
  </si>
  <si>
    <t>516937856</t>
  </si>
  <si>
    <t>165</t>
  </si>
  <si>
    <t>766694114</t>
  </si>
  <si>
    <t>Montáž parapetních desek dřevěných nebo plastových šířky do 30 cm délky přes 2,6 m</t>
  </si>
  <si>
    <t>693482257</t>
  </si>
  <si>
    <t>166</t>
  </si>
  <si>
    <t>611444020</t>
  </si>
  <si>
    <t>parapet plastový vnitřní -  komůrkový 30,5 x 2 x 100 cm</t>
  </si>
  <si>
    <t>-1829107254</t>
  </si>
  <si>
    <t>3,1*4+1,6*2</t>
  </si>
  <si>
    <t>167</t>
  </si>
  <si>
    <t>611444150</t>
  </si>
  <si>
    <t>koncovka k parapetu plastovému vnitřnímu 1 pár</t>
  </si>
  <si>
    <t>-922381098</t>
  </si>
  <si>
    <t>211</t>
  </si>
  <si>
    <t>766811442</t>
  </si>
  <si>
    <t>Montáž a dodávka kuchyňské linky</t>
  </si>
  <si>
    <t>-790113411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</si>
  <si>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</si>
  <si>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169</t>
  </si>
  <si>
    <t>998766102</t>
  </si>
  <si>
    <t>Přesun hmot tonážní pro konstrukce truhlářské v objektech v do 12 m</t>
  </si>
  <si>
    <t>373507591</t>
  </si>
  <si>
    <t>171</t>
  </si>
  <si>
    <t>767 PRC 2</t>
  </si>
  <si>
    <t>Dodávka+montáž vnitřních ocel.dvoukřídl.dveří 1000x2500mm Z/9</t>
  </si>
  <si>
    <t>849762986</t>
  </si>
  <si>
    <t>172</t>
  </si>
  <si>
    <t>767 PRC 1</t>
  </si>
  <si>
    <t>Dodávka+montáž prosklenýc vstupních dveří 1050x2100mm Z/2</t>
  </si>
  <si>
    <t>-198887304</t>
  </si>
  <si>
    <t>173</t>
  </si>
  <si>
    <t>767134802</t>
  </si>
  <si>
    <t>Demontáž oplechování stěn šroubovaných</t>
  </si>
  <si>
    <t>-1446229284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</si>
  <si>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</si>
  <si>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</si>
  <si>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</si>
  <si>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</si>
  <si>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</si>
  <si>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174</t>
  </si>
  <si>
    <t>767135831</t>
  </si>
  <si>
    <t>Demontáž roštu pro oplechování příček z lamel</t>
  </si>
  <si>
    <t>-218327834</t>
  </si>
  <si>
    <t>175</t>
  </si>
  <si>
    <t>767531121</t>
  </si>
  <si>
    <t>Osazení zapuštěného rámu z L profilů k čistícím rohožím Z6</t>
  </si>
  <si>
    <t>1435653770</t>
  </si>
  <si>
    <t>(1,0+0,5)*2</t>
  </si>
  <si>
    <t>176</t>
  </si>
  <si>
    <t>553 PRC1</t>
  </si>
  <si>
    <t>Zápustný rám pro uložení gumové rohožky 1000x500mm</t>
  </si>
  <si>
    <t>kg</t>
  </si>
  <si>
    <t>123693585</t>
  </si>
  <si>
    <t>177</t>
  </si>
  <si>
    <t>697520770PRC</t>
  </si>
  <si>
    <t>rohož vstupní provedení houževnatá pryž, 1000x50 cm</t>
  </si>
  <si>
    <t>-1780550174</t>
  </si>
  <si>
    <t>178</t>
  </si>
  <si>
    <t>767631800</t>
  </si>
  <si>
    <t>Demontáž oken pro beztmelé zasklení se zasklením</t>
  </si>
  <si>
    <t>841469796</t>
  </si>
  <si>
    <t>3,6*1,25+(3,6*2+3,0)*1,25+(1,8*2+4,8)*1,25*2</t>
  </si>
  <si>
    <t>179</t>
  </si>
  <si>
    <t>767651114</t>
  </si>
  <si>
    <t>Montáž vrat garážových sekčních zajížděcích pod strop plochy přes 13 m2</t>
  </si>
  <si>
    <t>1349350549</t>
  </si>
  <si>
    <t>180</t>
  </si>
  <si>
    <t>767651121</t>
  </si>
  <si>
    <t>Montáž vrat garážových sekčních - kliky se zámkem</t>
  </si>
  <si>
    <t>-1570992450</t>
  </si>
  <si>
    <t>181</t>
  </si>
  <si>
    <t>767651126</t>
  </si>
  <si>
    <t>Montáž vrat garážových sekčních elektrického stropního pohonu</t>
  </si>
  <si>
    <t>-1752385430</t>
  </si>
  <si>
    <t>182</t>
  </si>
  <si>
    <t>767651131</t>
  </si>
  <si>
    <t>Montáž vrat garážových sekčních fotobuněk</t>
  </si>
  <si>
    <t>pár</t>
  </si>
  <si>
    <t>1175707349</t>
  </si>
  <si>
    <t>montáž původních garážových vrat vč.dolňků</t>
  </si>
  <si>
    <t>183</t>
  </si>
  <si>
    <t>76781011 R</t>
  </si>
  <si>
    <t>Montáž mřížek větracích čtyřhranných průřezu do 0,16 m2</t>
  </si>
  <si>
    <t>1997652454</t>
  </si>
  <si>
    <t>184</t>
  </si>
  <si>
    <t>429729440</t>
  </si>
  <si>
    <t>žaluzie protidešťové PŽA-P velikost 400x400 mm,včetně pozedního rámu</t>
  </si>
  <si>
    <t>-1305023116</t>
  </si>
  <si>
    <t>185</t>
  </si>
  <si>
    <t>429729 PRC</t>
  </si>
  <si>
    <t>Výroba + dodání mřížky Z/8</t>
  </si>
  <si>
    <t>526997939</t>
  </si>
  <si>
    <t>186</t>
  </si>
  <si>
    <t>767995112</t>
  </si>
  <si>
    <t>Montáž atypických zámečnických konstrukcí hmotnosti do 10 kg Z/4, Z/7</t>
  </si>
  <si>
    <t>-1813376209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</si>
  <si>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</si>
  <si>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</si>
  <si>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</si>
  <si>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</si>
  <si>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</si>
  <si>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</si>
  <si>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</si>
  <si>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-171443285</t>
  </si>
  <si>
    <t>771</t>
  </si>
  <si>
    <t>Podlahy z dlaždic</t>
  </si>
  <si>
    <t>188</t>
  </si>
  <si>
    <t>771474113</t>
  </si>
  <si>
    <t>Montáž soklíků z dlaždic keramických rovných flexibilní lepidlo v do 120 mm</t>
  </si>
  <si>
    <t>372124087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</si>
  <si>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</si>
  <si>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</si>
  <si>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</si>
  <si>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</si>
  <si>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</si>
  <si>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</si>
  <si>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-1248384759</t>
  </si>
  <si>
    <t>m.č.14-22</t>
  </si>
  <si>
    <t>190</t>
  </si>
  <si>
    <t>597611350</t>
  </si>
  <si>
    <t>dlaždice keramické  -   (barevné) 30 x 30 x 0,8 cm I. j.</t>
  </si>
  <si>
    <t>2091705209</t>
  </si>
  <si>
    <t>191</t>
  </si>
  <si>
    <t>771579191</t>
  </si>
  <si>
    <t>Příplatek k montáž podlah keramických za plochu do 5 m2</t>
  </si>
  <si>
    <t>-1594708263</t>
  </si>
  <si>
    <t>m.č.17-20</t>
  </si>
  <si>
    <t>192</t>
  </si>
  <si>
    <t>771579196</t>
  </si>
  <si>
    <t>Příplatek k montáž podlah keramických za spárování tmelem dvousložkovým</t>
  </si>
  <si>
    <t>770004348</t>
  </si>
  <si>
    <t>97,867</t>
  </si>
  <si>
    <t>193</t>
  </si>
  <si>
    <t>771579197</t>
  </si>
  <si>
    <t>Příplatek k montáž podlah keramických za lepení dvousložkovým lepidlem</t>
  </si>
  <si>
    <t>1661355241</t>
  </si>
  <si>
    <t>194</t>
  </si>
  <si>
    <t>998771102</t>
  </si>
  <si>
    <t>Přesun hmot tonážní pro podlahy z dlaždic v objektech v do 12 m</t>
  </si>
  <si>
    <t>-1973575366</t>
  </si>
  <si>
    <t>776</t>
  </si>
  <si>
    <t>Podlahy povlakové</t>
  </si>
  <si>
    <t>195</t>
  </si>
  <si>
    <t>776201812</t>
  </si>
  <si>
    <t>Demontáž lepených povlakových podlah s podložkou ručně</t>
  </si>
  <si>
    <t>-540694131</t>
  </si>
  <si>
    <t>8,71*5,85</t>
  </si>
  <si>
    <t>781</t>
  </si>
  <si>
    <t>Dokončovací práce - obklady</t>
  </si>
  <si>
    <t>196</t>
  </si>
  <si>
    <t>781414111</t>
  </si>
  <si>
    <t>Montáž obkladaček vnitřních pravoúhlých pórovinových do 22 ks/m2 lepených flexibilním lepidlem</t>
  </si>
  <si>
    <t>-32405047</t>
  </si>
  <si>
    <t>m.č.17-21</t>
  </si>
  <si>
    <t>(1,5*3+1,25+1,325+0,9+1,15+1,6+2,0+0,9)*2*2,0</t>
  </si>
  <si>
    <t>-(0,6*2,0*8+0,5*0,6*2)</t>
  </si>
  <si>
    <t>197</t>
  </si>
  <si>
    <t>597610260</t>
  </si>
  <si>
    <t>obkládačky keramické  - koupelny  (barevné) 25 x 33 x 0,7 cm I. j.</t>
  </si>
  <si>
    <t>-80310231</t>
  </si>
  <si>
    <t>198</t>
  </si>
  <si>
    <t>781419191</t>
  </si>
  <si>
    <t>Příplatek k montáži obkladů vnitřních pórovinových za plochu do 10 m2</t>
  </si>
  <si>
    <t>-1074481162</t>
  </si>
  <si>
    <t>199</t>
  </si>
  <si>
    <t>781744125</t>
  </si>
  <si>
    <t>Montáž obkladů vnějších z obkladaček hutných do 45 ks/m2 lepených flexibilním lepidlem</t>
  </si>
  <si>
    <t>-910421136</t>
  </si>
  <si>
    <t>2,25*0,3*2+1,8*0,3+(1,2+2,25)*0,27</t>
  </si>
  <si>
    <t>(18,16*2+12,34-1,2)*0,85</t>
  </si>
  <si>
    <t>200</t>
  </si>
  <si>
    <t>597 PRC</t>
  </si>
  <si>
    <t>Venkovní bklad keramický mrazuvzdorný</t>
  </si>
  <si>
    <t>1697679201</t>
  </si>
  <si>
    <t>201</t>
  </si>
  <si>
    <t>998781102</t>
  </si>
  <si>
    <t>Přesun hmot tonážní pro obklady keramické v objektech v do 12 m</t>
  </si>
  <si>
    <t>-1048784979</t>
  </si>
  <si>
    <t>783</t>
  </si>
  <si>
    <t>Dokončovací práce - nátěry</t>
  </si>
  <si>
    <t>202</t>
  </si>
  <si>
    <t>783306809</t>
  </si>
  <si>
    <t>Odstranění nátěru ze zámečnických konstrukcí okartáčováním</t>
  </si>
  <si>
    <t>-1496251288</t>
  </si>
  <si>
    <t>vazničky</t>
  </si>
  <si>
    <t>18,5*6*2*0,2</t>
  </si>
  <si>
    <t>203</t>
  </si>
  <si>
    <t>783314101</t>
  </si>
  <si>
    <t>Základní jednonásobný syntetický nátěr zámečnických konstrukcí</t>
  </si>
  <si>
    <t>1374525131</t>
  </si>
  <si>
    <t>zárubně</t>
  </si>
  <si>
    <t>(0,6+2,0*2)*0,25*5</t>
  </si>
  <si>
    <t>204</t>
  </si>
  <si>
    <t>783314203</t>
  </si>
  <si>
    <t>Základní antikorozní jednonásobný syntetický samozákladující nátěr zámečnických konstrukcí</t>
  </si>
  <si>
    <t>-1078762299</t>
  </si>
  <si>
    <t>205</t>
  </si>
  <si>
    <t>783315101</t>
  </si>
  <si>
    <t>Jednonásobný syntetický standardní mezinátěr zámečnických konstrukcí</t>
  </si>
  <si>
    <t>973668595</t>
  </si>
  <si>
    <t>206</t>
  </si>
  <si>
    <t>783317101</t>
  </si>
  <si>
    <t>Krycí jednonásobný syntetický standardní nátěr zámečnických konstrukcí</t>
  </si>
  <si>
    <t>-2061043354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</si>
  <si>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</si>
  <si>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</si>
  <si>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</si>
  <si>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</si>
  <si>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</si>
  <si>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</si>
  <si>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1718043630</t>
  </si>
  <si>
    <t>208</t>
  </si>
  <si>
    <t>784331001</t>
  </si>
  <si>
    <t>Dvojnásobné bílé protiplísňové malby v místnostech výšky do 3,80 m</t>
  </si>
  <si>
    <t>86484246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</si>
  <si>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</si>
  <si>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</si>
  <si>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</si>
  <si>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</si>
  <si>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</si>
  <si>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</si>
  <si>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</si>
  <si>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2035901957</t>
  </si>
  <si>
    <t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</si>
  <si>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</si>
  <si>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</si>
  <si>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</si>
  <si>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</si>
  <si>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</si>
  <si>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</si>
  <si>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</si>
  <si>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</si>
  <si>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</si>
  <si>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</si>
  <si>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</si>
  <si>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</si>
  <si>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113106241</t>
  </si>
  <si>
    <t>Rozebrání vozovek ze silničních dílců</t>
  </si>
  <si>
    <t>1852917647</t>
  </si>
  <si>
    <t>12,1*9,0</t>
  </si>
  <si>
    <t>122301101</t>
  </si>
  <si>
    <t>Odkopávky a prokopávky nezapažené v hornině tř. 4 objem do 100 m3</t>
  </si>
  <si>
    <t>-1452845115</t>
  </si>
  <si>
    <t>na -04</t>
  </si>
  <si>
    <t>9,0*12,1*0,3</t>
  </si>
  <si>
    <t>132301101</t>
  </si>
  <si>
    <t>Hloubení rýh š do 600 mm v hornině tř. 4 objemu do 100 m3</t>
  </si>
  <si>
    <t>-261902729</t>
  </si>
  <si>
    <t>(7,25*2+12,1)*0,5*0,8</t>
  </si>
  <si>
    <t>(8,0+7,7+1,67+4,25)*0,6*0,3</t>
  </si>
  <si>
    <t>162201102</t>
  </si>
  <si>
    <t>Vodorovné přemístění do 50 m výkopku/sypaniny z horniny tř. 1 až 4</t>
  </si>
  <si>
    <t>1674974085</t>
  </si>
  <si>
    <t>na meziskládku</t>
  </si>
  <si>
    <t>32,67+14,532</t>
  </si>
  <si>
    <t>162701105</t>
  </si>
  <si>
    <t>Vodorovné přemístění do 10000 m výkopku/sypaniny z horniny tř. 1 až 4</t>
  </si>
  <si>
    <t>469414616</t>
  </si>
  <si>
    <t>167101101</t>
  </si>
  <si>
    <t>Nakládání výkopku z hornin tř. 1 až 4 do 100 m3</t>
  </si>
  <si>
    <t>1332409271</t>
  </si>
  <si>
    <t>171201201</t>
  </si>
  <si>
    <t>Uložení sypaniny na skládky</t>
  </si>
  <si>
    <t>-552214299</t>
  </si>
  <si>
    <t>171201211</t>
  </si>
  <si>
    <t>Poplatek za uložení odpadu ze sypaniny na skládce (skládkovné)</t>
  </si>
  <si>
    <t>-142006573</t>
  </si>
  <si>
    <t>47,202*1,7</t>
  </si>
  <si>
    <t>Zakládání</t>
  </si>
  <si>
    <t>271572211</t>
  </si>
  <si>
    <t>Podsyp pod základové konstrukce se zhutněním z netříděného štěrkopísku</t>
  </si>
  <si>
    <t>471017155</t>
  </si>
  <si>
    <t>9,0*12,1*0,15</t>
  </si>
  <si>
    <t>273313611</t>
  </si>
  <si>
    <t>Základové desky z betonu tř. C 16/20</t>
  </si>
  <si>
    <t>-1508122410</t>
  </si>
  <si>
    <t>12,1*9,0*0,1</t>
  </si>
  <si>
    <t>273362021</t>
  </si>
  <si>
    <t>Výztuž základových desek svařovanými sítěmi Kari</t>
  </si>
  <si>
    <t>328129179</t>
  </si>
  <si>
    <t>12,1*9,0*1,15*0,00444</t>
  </si>
  <si>
    <t>274313611</t>
  </si>
  <si>
    <t>Základové pásy z betonu tř. C 16/20</t>
  </si>
  <si>
    <t>-478531409</t>
  </si>
  <si>
    <t>(7,25*2+12,1)*0,5*0,95</t>
  </si>
  <si>
    <t>(8,0+7,7+1,67+4,25)*0,6*0,45</t>
  </si>
  <si>
    <t>274351215</t>
  </si>
  <si>
    <t>Zřízení bednění stěn základových pasů</t>
  </si>
  <si>
    <t>1573391123</t>
  </si>
  <si>
    <t>(12,1+9,0)*2*0,25</t>
  </si>
  <si>
    <t>(8,0+3,15+4,465+3,565+7,35*2)*2*0,15</t>
  </si>
  <si>
    <t>274351216</t>
  </si>
  <si>
    <t>Odstranění bednění stěn základových pasů</t>
  </si>
  <si>
    <t>1291925993</t>
  </si>
  <si>
    <t>-1984445626</t>
  </si>
  <si>
    <t>(12,1*2+8,4*3+7,7)*0,3*3,15</t>
  </si>
  <si>
    <t>-(1,5*1,75*2+1,5*1,0+1,0*0,75+1,2*2,75)*0,3</t>
  </si>
  <si>
    <t>-(2,0+1,0*3+1,5)*0,3*2,75</t>
  </si>
  <si>
    <t>9,0*1,6*0,5*0,3*2</t>
  </si>
  <si>
    <t>-1287880247</t>
  </si>
  <si>
    <t>-727056821</t>
  </si>
  <si>
    <t>-904639664</t>
  </si>
  <si>
    <t>-55507511</t>
  </si>
  <si>
    <t>1576490098</t>
  </si>
  <si>
    <t>2054629670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</si>
  <si>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</si>
  <si>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</si>
  <si>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</si>
  <si>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</si>
  <si>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</si>
  <si>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-1919674911</t>
  </si>
  <si>
    <t>(1,5*2+1,9)*3,15</t>
  </si>
  <si>
    <t>-0,6*2,0*2</t>
  </si>
  <si>
    <t>2124131248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</si>
  <si>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</si>
  <si>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</si>
  <si>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</si>
  <si>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</si>
  <si>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-2132538839</t>
  </si>
  <si>
    <t>2,0*3,5</t>
  </si>
  <si>
    <t>411161122</t>
  </si>
  <si>
    <t>Strop z keramických vložek š 52,5 cm v 15 cm včetně zmonolitnění betonem C 20/25 tl vrstvy 4cm</t>
  </si>
  <si>
    <t>578608688</t>
  </si>
  <si>
    <t>6,4*3,5+(4,5+3,6)*7,5</t>
  </si>
  <si>
    <t>411161213</t>
  </si>
  <si>
    <t>Osazení stropních keramobetonových nosníků délky do 4 m</t>
  </si>
  <si>
    <t>1106562852</t>
  </si>
  <si>
    <t>593394320</t>
  </si>
  <si>
    <t>nosník stropní  375 16x17,5x375 cm</t>
  </si>
  <si>
    <t>1413773449</t>
  </si>
  <si>
    <t>593394330</t>
  </si>
  <si>
    <t>nosník stropní  400 16x17,5x400 cm</t>
  </si>
  <si>
    <t>2116300801</t>
  </si>
  <si>
    <t>411161214</t>
  </si>
  <si>
    <t>Osazení stropních keramobetonových nosníků délky do 5 m</t>
  </si>
  <si>
    <t>-1021703204</t>
  </si>
  <si>
    <t>593394360</t>
  </si>
  <si>
    <t>nosník stropní  475 16x17,5x475 cm</t>
  </si>
  <si>
    <t>-838665570</t>
  </si>
  <si>
    <t>411354173</t>
  </si>
  <si>
    <t>Zřízení podpěrné konstrukce stropů v do 4 m pro zatížení do 12 kPa</t>
  </si>
  <si>
    <t>-507708153</t>
  </si>
  <si>
    <t>7+83,15</t>
  </si>
  <si>
    <t>411354174</t>
  </si>
  <si>
    <t>Odstranění podpěrné konstrukce stropů v do 4 m pro zatížení do 12 kPa</t>
  </si>
  <si>
    <t>597984893</t>
  </si>
  <si>
    <t>-876289854</t>
  </si>
  <si>
    <t>(12,1*2+8,4*+7,7)*0,25*0,25</t>
  </si>
  <si>
    <t>-1095737873</t>
  </si>
  <si>
    <t>(12,1*2+9,0*2+7,7*4+4,75*4+4,0*2+8,4*2+3,5*2)*0,25</t>
  </si>
  <si>
    <t>467477125</t>
  </si>
  <si>
    <t>30,95</t>
  </si>
  <si>
    <t>1161775754</t>
  </si>
  <si>
    <t>(239,0+31,0)*0,001</t>
  </si>
  <si>
    <t>525060398</t>
  </si>
  <si>
    <t>okapový chdoník</t>
  </si>
  <si>
    <t>(13,1+9,0*2-1,8)*0,5</t>
  </si>
  <si>
    <t>611142001</t>
  </si>
  <si>
    <t>Potažení vnitřních stropů sklovláknitým pletivem vtlačeným do tenkovrstvé hmoty</t>
  </si>
  <si>
    <t>1799788543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</si>
  <si>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</si>
  <si>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</si>
  <si>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</si>
  <si>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1847525507</t>
  </si>
  <si>
    <t>91,605</t>
  </si>
  <si>
    <t>871581780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</si>
  <si>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</si>
  <si>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</si>
  <si>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</si>
  <si>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</si>
  <si>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</si>
  <si>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</si>
  <si>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</si>
  <si>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</si>
  <si>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</si>
  <si>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-1106340917</t>
  </si>
  <si>
    <t>334,785</t>
  </si>
  <si>
    <t>-118,075</t>
  </si>
  <si>
    <t>-2042507086</t>
  </si>
  <si>
    <t>(12,34+9,0*2)*3,2+9,0*1,6*0,5*2</t>
  </si>
  <si>
    <t>-(1,5*(1,75*2+1,0)+1,0*0,75+0,9*2,45)</t>
  </si>
  <si>
    <t>sokl</t>
  </si>
  <si>
    <t>(12,34+9,0*2)*0,3+-0,9*0,3</t>
  </si>
  <si>
    <t>1989874227</t>
  </si>
  <si>
    <t>deska fasádní polystyrénová izolační  PER 30 (EPS P) 1250 x 600 x 120 mm</t>
  </si>
  <si>
    <t>947826508</t>
  </si>
  <si>
    <t>-131167158</t>
  </si>
  <si>
    <t>(1,5*3+1,75*2+1,0+1,0+0,75)*2+1,2*2,75*2</t>
  </si>
  <si>
    <t>532322865</t>
  </si>
  <si>
    <t>deska fasádní polystyrénová izolační  PER 30 (EPS P) 1250 x 600 x 30 mm</t>
  </si>
  <si>
    <t>-384267082</t>
  </si>
  <si>
    <t>-130585302</t>
  </si>
  <si>
    <t>12,34+9,0*2-1,2</t>
  </si>
  <si>
    <t>-1591084671</t>
  </si>
  <si>
    <t>382472365</t>
  </si>
  <si>
    <t>APU</t>
  </si>
  <si>
    <t>1,5*3+1,75*4+1,0*2+1,0+0,75*2+1,2+2,75*2</t>
  </si>
  <si>
    <t>rohová</t>
  </si>
  <si>
    <t>3,5*2</t>
  </si>
  <si>
    <t>1431432387</t>
  </si>
  <si>
    <t>-1764426315</t>
  </si>
  <si>
    <t>-1272662388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</si>
  <si>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</si>
  <si>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</si>
  <si>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</si>
  <si>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</si>
  <si>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</si>
  <si>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</si>
  <si>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306430328</t>
  </si>
  <si>
    <t>napojení základů</t>
  </si>
  <si>
    <t>0,5*1,05*8</t>
  </si>
  <si>
    <t>840443703</t>
  </si>
  <si>
    <t>1,5*(1,75*2+1,0)+1,0*0,75+0,9*2,75</t>
  </si>
  <si>
    <t>-1848891077</t>
  </si>
  <si>
    <t>STROP</t>
  </si>
  <si>
    <t>12,1*9,0*0,07</t>
  </si>
  <si>
    <t>podlaha</t>
  </si>
  <si>
    <t>(8,4*3,5+2,475*3,475+0,9*1,5*2+2,075*2,575+5,1*3,4+2,475*0,7+1,2*7,7+1,5*(0,9+1,575)+2,275*(2,35+3,6))*0,06</t>
  </si>
  <si>
    <t>385376999</t>
  </si>
  <si>
    <t>strop</t>
  </si>
  <si>
    <t>7,623</t>
  </si>
  <si>
    <t>2139001661</t>
  </si>
  <si>
    <t>632451435</t>
  </si>
  <si>
    <t>Potěr pískocementový tl do 30 mm tř. C 20 běžný</t>
  </si>
  <si>
    <t>-149813050</t>
  </si>
  <si>
    <t>m.č.10-12</t>
  </si>
  <si>
    <t>1,575*1,5+2,275*(2,35+3,6)</t>
  </si>
  <si>
    <t>-138078812</t>
  </si>
  <si>
    <t>1835238619</t>
  </si>
  <si>
    <t>-499005409</t>
  </si>
  <si>
    <t>553311280</t>
  </si>
  <si>
    <t>zárubeň ocelová pro běžné zdění H 125 700 L/P</t>
  </si>
  <si>
    <t>-1858833954</t>
  </si>
  <si>
    <t>553311300</t>
  </si>
  <si>
    <t>zárubeň ocelová pro běžné zdění H 125 800 L/P</t>
  </si>
  <si>
    <t>-797109677</t>
  </si>
  <si>
    <t>553311320</t>
  </si>
  <si>
    <t>zárubeň ocelová pro běžné zdění H 125 900 L/P</t>
  </si>
  <si>
    <t>1082022134</t>
  </si>
  <si>
    <t>1848438005</t>
  </si>
  <si>
    <t>mřížka větrací plast VM 125 B bílá se síťovinou P/14</t>
  </si>
  <si>
    <t>-716676928</t>
  </si>
  <si>
    <t>1046123150</t>
  </si>
  <si>
    <t>mřížka větrací plast VM 300x300 B bílá se síťovinou P/13</t>
  </si>
  <si>
    <t>-1865225717</t>
  </si>
  <si>
    <t>365484674</t>
  </si>
  <si>
    <t>-1649963487</t>
  </si>
  <si>
    <t>-1012589633</t>
  </si>
  <si>
    <t>(13,9+10,8*2)*3,5+10,8*1,6*0,5*2</t>
  </si>
  <si>
    <t>-1607561458</t>
  </si>
  <si>
    <t>141,53*60</t>
  </si>
  <si>
    <t>1337714265</t>
  </si>
  <si>
    <t>-1633384476</t>
  </si>
  <si>
    <t>vnitřní lešení pro zdivo</t>
  </si>
  <si>
    <t>11,5*8,4</t>
  </si>
  <si>
    <t>1897168777</t>
  </si>
  <si>
    <t>96,6*60</t>
  </si>
  <si>
    <t>1377217649</t>
  </si>
  <si>
    <t>9539611 R</t>
  </si>
  <si>
    <t>Kotvy chemickým tmelem M 10 hl35180 mm do betonu, ŽB nebo kamene s vyvrtáním otvoru</t>
  </si>
  <si>
    <t>-516403127</t>
  </si>
  <si>
    <t>953961113</t>
  </si>
  <si>
    <t>Kotvy chemickým tmelem M 12 hl 110 mm do betonu, ŽB nebo kamene s vyvrtáním otvoru</t>
  </si>
  <si>
    <t>1665999558</t>
  </si>
  <si>
    <t>18*2</t>
  </si>
  <si>
    <t>9539651 R</t>
  </si>
  <si>
    <t>Kotevní výztuž pro chemické kotvy M 12</t>
  </si>
  <si>
    <t>-1474530536</t>
  </si>
  <si>
    <t>dle výpisu výztuže</t>
  </si>
  <si>
    <t>997221571</t>
  </si>
  <si>
    <t>Vodorovná doprava vybouraných hmot do 1 km</t>
  </si>
  <si>
    <t>-2020468310</t>
  </si>
  <si>
    <t>997221579</t>
  </si>
  <si>
    <t>Příplatek ZKD 1 km u vodorovné dopravy vybouraných hmot</t>
  </si>
  <si>
    <t>1590426224</t>
  </si>
  <si>
    <t>44,431*9</t>
  </si>
  <si>
    <t>1472723784</t>
  </si>
  <si>
    <t>-1181921637</t>
  </si>
  <si>
    <t>2063265029</t>
  </si>
  <si>
    <t>711112001</t>
  </si>
  <si>
    <t>Provedení izolace proti zemní vlhkosti svislé za studena nátěrem penetračním</t>
  </si>
  <si>
    <t>1331555071</t>
  </si>
  <si>
    <t>na pojení na stávající základy</t>
  </si>
  <si>
    <t>0,5*2*1,2*2</t>
  </si>
  <si>
    <t>1730752524</t>
  </si>
  <si>
    <t>-505303176</t>
  </si>
  <si>
    <t>111632620</t>
  </si>
  <si>
    <t>tmel asfaltový  bubny</t>
  </si>
  <si>
    <t>-573510255</t>
  </si>
  <si>
    <t>711122131</t>
  </si>
  <si>
    <t>Provedení izolace proti zemní vlhkosti svislé za horka nátěrem asfaltovým</t>
  </si>
  <si>
    <t>1009193246</t>
  </si>
  <si>
    <t>-1752967864</t>
  </si>
  <si>
    <t>-1566185478</t>
  </si>
  <si>
    <t>6283213401</t>
  </si>
  <si>
    <t xml:space="preserve">pás těžký asfaltovaný  </t>
  </si>
  <si>
    <t>-596035712</t>
  </si>
  <si>
    <t>711142559</t>
  </si>
  <si>
    <t>Provedení izolace proti zemní vlhkosti pásy přitavením svislé NAIP</t>
  </si>
  <si>
    <t>-804528094</t>
  </si>
  <si>
    <t xml:space="preserve">pás těžký asfaltovaný </t>
  </si>
  <si>
    <t>-1010601541</t>
  </si>
  <si>
    <t>998711101</t>
  </si>
  <si>
    <t>Přesun hmot tonážní pro izolace proti vodě, vlhkosti a plynům v objektech výšky do 6 m</t>
  </si>
  <si>
    <t>1655565384</t>
  </si>
  <si>
    <t>-422626549</t>
  </si>
  <si>
    <t>12,1*9,0*2</t>
  </si>
  <si>
    <t>369452754</t>
  </si>
  <si>
    <t>880111505</t>
  </si>
  <si>
    <t>1761860268</t>
  </si>
  <si>
    <t>738255199</t>
  </si>
  <si>
    <t>(8,4+3,5+2,475+3,475+4,1+5,1+0,9*2+1,5*2+2,075+2,575)*2</t>
  </si>
  <si>
    <t>(7,7-0,125+1,2*2+0,9+1,575+1,5*2+2,275*2+2,35+3,6)*2</t>
  </si>
  <si>
    <t>-70812436</t>
  </si>
  <si>
    <t>1436755492</t>
  </si>
  <si>
    <t>-146984562</t>
  </si>
  <si>
    <t>713191133</t>
  </si>
  <si>
    <t>Montáž izolace tepelné podlah, stropů vrchem nebo střech překrytí fólií s přelepeným spojem</t>
  </si>
  <si>
    <t>921681510</t>
  </si>
  <si>
    <t>parozábrana</t>
  </si>
  <si>
    <t>283292330</t>
  </si>
  <si>
    <t>fólie /parobrzda/V balení 60 m2</t>
  </si>
  <si>
    <t>1730197536</t>
  </si>
  <si>
    <t>998713101</t>
  </si>
  <si>
    <t>Přesun hmot tonážní pro izolace tepelné v objektech v do 6 m</t>
  </si>
  <si>
    <t>-960350210</t>
  </si>
  <si>
    <t>762081410</t>
  </si>
  <si>
    <t>Vícestranné hoblování hraněného řeziva na staveništi</t>
  </si>
  <si>
    <t>572267133</t>
  </si>
  <si>
    <t>viditelné části krovu</t>
  </si>
  <si>
    <t>22*1,8*0,36+28,0*(0,12+0,18*2)</t>
  </si>
  <si>
    <t>762081510</t>
  </si>
  <si>
    <t>Plošné hoblování hraněného řeziva na staveništi</t>
  </si>
  <si>
    <t>-1321571869</t>
  </si>
  <si>
    <t>9,75*1,5+28,0*0,8</t>
  </si>
  <si>
    <t>762083111</t>
  </si>
  <si>
    <t>Impregnace řeziva proti dřevokaznému hmyzu a houbám máčením třída ohrožení 1 a 2</t>
  </si>
  <si>
    <t>-87967589</t>
  </si>
  <si>
    <t>5,694+3,604</t>
  </si>
  <si>
    <t>762085103</t>
  </si>
  <si>
    <t>Montáž kotevních želez, příložek, patek nebo táhel</t>
  </si>
  <si>
    <t>377696926</t>
  </si>
  <si>
    <t>pozednice</t>
  </si>
  <si>
    <t>vaznice</t>
  </si>
  <si>
    <t>553 PRC</t>
  </si>
  <si>
    <t>Kotvení pozednice - závitová tyč D 10 dl.350m</t>
  </si>
  <si>
    <t>ks</t>
  </si>
  <si>
    <t>2042781820</t>
  </si>
  <si>
    <t>553 PRC 1</t>
  </si>
  <si>
    <t>Příložky pro spojení vaznice</t>
  </si>
  <si>
    <t>-631374862</t>
  </si>
  <si>
    <t>762332131</t>
  </si>
  <si>
    <t>Montáž vázaných kcí krovů pravidelných z hraněného řeziva průřezové plochy do 120 cm2</t>
  </si>
  <si>
    <t>-1996223498</t>
  </si>
  <si>
    <t>kleštiny 60x160</t>
  </si>
  <si>
    <t>4,5*22</t>
  </si>
  <si>
    <t>762332132</t>
  </si>
  <si>
    <t>Montáž vázaných kcí krovů pravidelných z hraněného řeziva průřezové plochy do 224 cm2</t>
  </si>
  <si>
    <t>599199130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</si>
  <si>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</si>
  <si>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</si>
  <si>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</si>
  <si>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</si>
  <si>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</si>
  <si>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</si>
  <si>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</si>
  <si>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</si>
  <si>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1280682025</t>
  </si>
  <si>
    <t>sloup 160x160</t>
  </si>
  <si>
    <t>1,8</t>
  </si>
  <si>
    <t>762332134</t>
  </si>
  <si>
    <t>Montáž vázaných kcí krovů pravidelných z hraněného řeziva průřezové plochy do 450 cm2</t>
  </si>
  <si>
    <t>1431032901</t>
  </si>
  <si>
    <t>160x240</t>
  </si>
  <si>
    <t>10,0</t>
  </si>
  <si>
    <t>605121110</t>
  </si>
  <si>
    <t>řezivo jehličnaté hranol  středový jakost I-II mm délka 3 - 5 m</t>
  </si>
  <si>
    <t>837677442</t>
  </si>
  <si>
    <t>762341210</t>
  </si>
  <si>
    <t>Montáž bednění střech rovných a šikmých sklonu do 60° z hrubých prken na sraz</t>
  </si>
  <si>
    <t>-128699197</t>
  </si>
  <si>
    <t>9,75*7,0*2</t>
  </si>
  <si>
    <t>605151110</t>
  </si>
  <si>
    <t>řezivo jehličnaté boční prkno jakost I.-II. 2 - 3 cm</t>
  </si>
  <si>
    <t>421156161</t>
  </si>
  <si>
    <t>762395000</t>
  </si>
  <si>
    <t>Spojovací prostředky pro montáž krovu, bednění, laťování, světlíky, klíny</t>
  </si>
  <si>
    <t>986120238</t>
  </si>
  <si>
    <t>5,176+3,276</t>
  </si>
  <si>
    <t>998762101</t>
  </si>
  <si>
    <t>Přesun hmot tonážní pro kce tesařské v objektech v do 6 m</t>
  </si>
  <si>
    <t>-672002763</t>
  </si>
  <si>
    <t>76401162 R</t>
  </si>
  <si>
    <t>Dilatační připojovací lišta z Pz s povrchovou úpravou včetně tmelení rš 330 mm K 16</t>
  </si>
  <si>
    <t>1014892789</t>
  </si>
  <si>
    <t>1087012173</t>
  </si>
  <si>
    <t>-441159904</t>
  </si>
  <si>
    <t>126</t>
  </si>
  <si>
    <t>-690059391</t>
  </si>
  <si>
    <t>-1197690586</t>
  </si>
  <si>
    <t>1,76*3+1,02</t>
  </si>
  <si>
    <t>764511603</t>
  </si>
  <si>
    <t>Žlab podokapní půlkruhový z Pz s povrchovou úpravou rš 400 mm</t>
  </si>
  <si>
    <t>887346792</t>
  </si>
  <si>
    <t>2053445819</t>
  </si>
  <si>
    <t>853813849</t>
  </si>
  <si>
    <t>-542849126</t>
  </si>
  <si>
    <t>422974809</t>
  </si>
  <si>
    <t>1,0*1,5</t>
  </si>
  <si>
    <t>611400250PRC</t>
  </si>
  <si>
    <t>okno plastové jednokřídlé vyklápěcí 150 x 100 cm  P/10</t>
  </si>
  <si>
    <t>794481148</t>
  </si>
  <si>
    <t>-1917478743</t>
  </si>
  <si>
    <t>61140030PRC 2</t>
  </si>
  <si>
    <t>okno plastové dvoukřídlé otvíravé +otvíravé a vyklápěcí 150 x 175 cm, zasklení neprůhledným sklem   P/9</t>
  </si>
  <si>
    <t>890746415</t>
  </si>
  <si>
    <t>61140030PRC 3</t>
  </si>
  <si>
    <t>okno plastové dvoukřídlé otvíravé +otvíravé a vyklápěcí 150 x 175 cm, zaskleníprůhledným sklem   P/11</t>
  </si>
  <si>
    <t>-1418831055</t>
  </si>
  <si>
    <t>1945850050</t>
  </si>
  <si>
    <t>611400230</t>
  </si>
  <si>
    <t>okno plastové jednokřídlé vyklápěcí 100 x 75 cm  P/12</t>
  </si>
  <si>
    <t>-587996338</t>
  </si>
  <si>
    <t>1242596598</t>
  </si>
  <si>
    <t>dveře dřevěné vnitřní hladké plné 1křídlové 60x197 cm KLASIK  T/11</t>
  </si>
  <si>
    <t>-57346980</t>
  </si>
  <si>
    <t>611604870</t>
  </si>
  <si>
    <t>dveře vnitřní hladké z 1/3 zasklené 1křídlové bílé solo 70x197 cm KLASIK 1 T/12</t>
  </si>
  <si>
    <t>1731766943</t>
  </si>
  <si>
    <t>611605070</t>
  </si>
  <si>
    <t>dveře vnitřní hladké z 1/3 zasklené 1křídlové bílé solo 80x197 cm KLASIK 1  T/13</t>
  </si>
  <si>
    <t>1836382312</t>
  </si>
  <si>
    <t>766660002</t>
  </si>
  <si>
    <t>Montáž dveřních křídel otvíravých 1křídlových š přes 0,8 m do ocelové zárubně</t>
  </si>
  <si>
    <t>-997158312</t>
  </si>
  <si>
    <t>611640070</t>
  </si>
  <si>
    <t>dveře vnitřní plné profilované 1křídlové 90x197 cm Clasik  T/10</t>
  </si>
  <si>
    <t>-1047070916</t>
  </si>
  <si>
    <t>611653330</t>
  </si>
  <si>
    <t>dveře vnitřní protipožární hladké foliované 1křídlé 90x197 cm  T/14</t>
  </si>
  <si>
    <t>349740384</t>
  </si>
  <si>
    <t>464985881</t>
  </si>
  <si>
    <t>-1059532371</t>
  </si>
  <si>
    <t>1,6*3</t>
  </si>
  <si>
    <t>-913747511</t>
  </si>
  <si>
    <t>-1825873585</t>
  </si>
  <si>
    <t>767</t>
  </si>
  <si>
    <t>Konstrukce zámečnické</t>
  </si>
  <si>
    <t>Dodávka+montáž prosklenýc vstupních dveří 1050x2100mm Z/10</t>
  </si>
  <si>
    <t>-1814874919</t>
  </si>
  <si>
    <t>-414476209</t>
  </si>
  <si>
    <t>614178250</t>
  </si>
  <si>
    <t>-292722853</t>
  </si>
  <si>
    <t>Montáž atypických zámečnických konstrukcí hmotnosti do 10 kg Z/12</t>
  </si>
  <si>
    <t>934916256</t>
  </si>
  <si>
    <t>635049245</t>
  </si>
  <si>
    <t>156</t>
  </si>
  <si>
    <t>9538363</t>
  </si>
  <si>
    <t>m.č.03-0,5+10-12</t>
  </si>
  <si>
    <t>2,5+4,5+3,4+2,025+(6,25+1,5+1,2*2+1,575+1,5+2,275*2+2,35+3,6)*2</t>
  </si>
  <si>
    <t>-(0,7+0,8*2+0,6+0,9*5)</t>
  </si>
  <si>
    <t>-1677312842</t>
  </si>
  <si>
    <t>m.č.01-05+09</t>
  </si>
  <si>
    <t>8,4*3,5+2,475*3,475+4,5*3,4+2,475*0,7+6,25*1,2+1,5*1,2</t>
  </si>
  <si>
    <t>2,075*2,575+0,9*1,5*3</t>
  </si>
  <si>
    <t>1140163344</t>
  </si>
  <si>
    <t>1750218302</t>
  </si>
  <si>
    <t>0,9*1,5*3</t>
  </si>
  <si>
    <t>160</t>
  </si>
  <si>
    <t>-389370031</t>
  </si>
  <si>
    <t>161</t>
  </si>
  <si>
    <t>247609286</t>
  </si>
  <si>
    <t>2067230601</t>
  </si>
  <si>
    <t>640836300</t>
  </si>
  <si>
    <t>m.č.1-3+6-9</t>
  </si>
  <si>
    <t>(8,4+3,5+2,475+3,475+0,9*3+1,5*3+2,075+2,575)*2*2,0</t>
  </si>
  <si>
    <t>(1,7+2,475+0,7+0,8*2)*2,0</t>
  </si>
  <si>
    <t>-(1,5*1,0+1,5*0,25+0,8*2,0+0,6*2,0*5+0,7*2,0*3)</t>
  </si>
  <si>
    <t>-175455356</t>
  </si>
  <si>
    <t>1468569895</t>
  </si>
  <si>
    <t>-257112667</t>
  </si>
  <si>
    <t>(12,34+9,12*2-1,2)*0,85</t>
  </si>
  <si>
    <t>(1,2+2,75*2)*0,2+(1,8+2,75*2)*0,3</t>
  </si>
  <si>
    <t>Venkovní obklad keramický mrazuvzdorný</t>
  </si>
  <si>
    <t>2111821424</t>
  </si>
  <si>
    <t>168</t>
  </si>
  <si>
    <t>-443464006</t>
  </si>
  <si>
    <t>-511795987</t>
  </si>
  <si>
    <t>(0,6*3+0,7*2+0,8*2+0,9*4+2,0*22)*0,25</t>
  </si>
  <si>
    <t>170</t>
  </si>
  <si>
    <t>1607659248</t>
  </si>
  <si>
    <t>-892089168</t>
  </si>
  <si>
    <t>1718646347</t>
  </si>
  <si>
    <t>91,605+216,71</t>
  </si>
  <si>
    <t>-1020751885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</si>
  <si>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</si>
  <si>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</si>
  <si>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</si>
  <si>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1895916796</t>
  </si>
  <si>
    <t>2,4*3,0</t>
  </si>
  <si>
    <t>149109801</t>
  </si>
  <si>
    <t>na -028</t>
  </si>
  <si>
    <t>2,37*3,0*0,28</t>
  </si>
  <si>
    <t>-887789849</t>
  </si>
  <si>
    <t>(2,0*2,4+1,25)*0,6*0,4+(1,15*0,3+1,5*0,5)*0,4</t>
  </si>
  <si>
    <t>559633839</t>
  </si>
  <si>
    <t>7,2*1,991+1,89</t>
  </si>
  <si>
    <t>-2033494254</t>
  </si>
  <si>
    <t>-602199872</t>
  </si>
  <si>
    <t>-1992307186</t>
  </si>
  <si>
    <t>-1997250995</t>
  </si>
  <si>
    <t>16,225*1,7</t>
  </si>
  <si>
    <t>2044135117</t>
  </si>
  <si>
    <t>1,8*1,65*0,1</t>
  </si>
  <si>
    <t>-1965973327</t>
  </si>
  <si>
    <t>(3,0*2,75-1,15*0,3-0,8*0,9)*0,15</t>
  </si>
  <si>
    <t>-921121619</t>
  </si>
  <si>
    <t>(3,0*2,75-1,15*0,3-0,8*0,9)*1,15*0,00444</t>
  </si>
  <si>
    <t>-705456548</t>
  </si>
  <si>
    <t>(2,0*2,4+1,25)*0,6*0,35+(1,15*0,3+1,5*0,5)*0,35</t>
  </si>
  <si>
    <t>-664965849</t>
  </si>
  <si>
    <t>(2,0+3,0+2,37+0,3)*0,25</t>
  </si>
  <si>
    <t>(1,4+1,8+1,65+1,5)*0,1</t>
  </si>
  <si>
    <t>1960085335</t>
  </si>
  <si>
    <t>1591494086</t>
  </si>
  <si>
    <t>(2,6+2,0)*2*0,3*(2,0*4+2,25)</t>
  </si>
  <si>
    <t>-(1,0*2,0*3+0,9*1,97)*0,3</t>
  </si>
  <si>
    <t>2,6*1,0*0,5*0,3*2</t>
  </si>
  <si>
    <t>-479444625</t>
  </si>
  <si>
    <t>4*5</t>
  </si>
  <si>
    <t>-422601688</t>
  </si>
  <si>
    <t>1,25*5</t>
  </si>
  <si>
    <t>2,6*4*5</t>
  </si>
  <si>
    <t>-1369907971</t>
  </si>
  <si>
    <t>(2,6*2,0)*2*0,25*0,25*5</t>
  </si>
  <si>
    <t>-1965107221</t>
  </si>
  <si>
    <t>(2,6*4+2,0*4)*0,25*5</t>
  </si>
  <si>
    <t>1749482563</t>
  </si>
  <si>
    <t>7063897</t>
  </si>
  <si>
    <t>(235,0+42,0)*0,001</t>
  </si>
  <si>
    <t>-1798943904</t>
  </si>
  <si>
    <t>(2,6*2-1,0)*0,5</t>
  </si>
  <si>
    <t>308124398</t>
  </si>
  <si>
    <t>2,0*4*11,35-1,0*2,0*3-0,9*1,97</t>
  </si>
  <si>
    <t>(1,0+2,0)*2*0,3*3</t>
  </si>
  <si>
    <t>2,0*1,0*0,5*2</t>
  </si>
  <si>
    <t>-441103264</t>
  </si>
  <si>
    <t>622142001</t>
  </si>
  <si>
    <t>Potažení vnějších stěn sklovláknitým pletivem vtlačeným do tenkovrstvé hmoty</t>
  </si>
  <si>
    <t>1552821156</t>
  </si>
  <si>
    <t>622381021</t>
  </si>
  <si>
    <t>Tenkovrstvá minerální zrnitá omítka tl. 2,0 mm včetně penetrace vnějších stěn</t>
  </si>
  <si>
    <t>1721460277</t>
  </si>
  <si>
    <t>2,6*4*11,35-2,6*2,7-2,6*5,5</t>
  </si>
  <si>
    <t>-1,0*1,0*16-0,9*2,0</t>
  </si>
  <si>
    <t>(1,0+1,2*2)*0,2</t>
  </si>
  <si>
    <t>2,6*1,0*0,5*2</t>
  </si>
  <si>
    <t>-691941981</t>
  </si>
  <si>
    <t>(0,5+1,8+1,15)*0,6</t>
  </si>
  <si>
    <t>-1110441707</t>
  </si>
  <si>
    <t>2,0*2,0*0,08</t>
  </si>
  <si>
    <t>631319011</t>
  </si>
  <si>
    <t>Příplatek k mazanině tl do 80 mm za přehlazení povrchu</t>
  </si>
  <si>
    <t>-716825897</t>
  </si>
  <si>
    <t>0,32</t>
  </si>
  <si>
    <t>1619392463</t>
  </si>
  <si>
    <t>2,1</t>
  </si>
  <si>
    <t>641941611</t>
  </si>
  <si>
    <t>Osazování kovových rámů oken do 1 m2 na montážní pěnu</t>
  </si>
  <si>
    <t>-433299321</t>
  </si>
  <si>
    <t>429729630</t>
  </si>
  <si>
    <t>žaluzie protidešťové PŽA-P velikost 1000x1000 mm</t>
  </si>
  <si>
    <t>178513727</t>
  </si>
  <si>
    <t>-151495717</t>
  </si>
  <si>
    <t>-1122030760</t>
  </si>
  <si>
    <t>941211112</t>
  </si>
  <si>
    <t>Montáž lešení řadového rámového lehkého zatížení do 200 kg/m2 š do 0,9 m v do 25 m</t>
  </si>
  <si>
    <t>-132491907</t>
  </si>
  <si>
    <t>4,4*12,35*2+4,4*(12,35*2-5,0-2,7)</t>
  </si>
  <si>
    <t>-217788885</t>
  </si>
  <si>
    <t>183,480*60</t>
  </si>
  <si>
    <t>941211812</t>
  </si>
  <si>
    <t>Demontáž lešení řadového rámového lehkého zatížení do 200 kg/m2 š do 0,9 m v do 25 m</t>
  </si>
  <si>
    <t>1404185274</t>
  </si>
  <si>
    <t>949311112</t>
  </si>
  <si>
    <t>Montáž lešení trubkového do šachet o půdorysné ploše do 6 m2 v do 20 m</t>
  </si>
  <si>
    <t>2069687957</t>
  </si>
  <si>
    <t>949311211</t>
  </si>
  <si>
    <t>Příplatek k lešení trubkovému do šachet do 6 m2 v do 30 m za první a ZKD den použití</t>
  </si>
  <si>
    <t>-2087042394</t>
  </si>
  <si>
    <t>12,350*60</t>
  </si>
  <si>
    <t>949311812</t>
  </si>
  <si>
    <t>Demontáž lešení trubkového do šachet o půdorysné ploše do 6 m2 v do 20 m</t>
  </si>
  <si>
    <t>-1649727397</t>
  </si>
  <si>
    <t>953312115</t>
  </si>
  <si>
    <t>Vložky do svislých dilatačních spár z fasádních polystyrénových desek tl 50 mm</t>
  </si>
  <si>
    <t>854837146</t>
  </si>
  <si>
    <t>2,6*6,0</t>
  </si>
  <si>
    <t>Kotvy chemické s vyvrtáním otvoru do betonu, železobetonu nebo tvrdého kamene tmel, velikost M 10, hloubka 90 mm</t>
  </si>
  <si>
    <t>225764006</t>
  </si>
  <si>
    <t>558860366</t>
  </si>
  <si>
    <t>-18281535</t>
  </si>
  <si>
    <t>997013114</t>
  </si>
  <si>
    <t>Vnitrostaveništní doprava suti a vybouraných hmot pro budovy v do 15 m s použitím mechanizace</t>
  </si>
  <si>
    <t>1219368310</t>
  </si>
  <si>
    <t>1313615531</t>
  </si>
  <si>
    <t>4,628*14</t>
  </si>
  <si>
    <t>1850169965</t>
  </si>
  <si>
    <t>-1966901360</t>
  </si>
  <si>
    <t>-2109945428</t>
  </si>
  <si>
    <t>3,0*2,75-1,15*0,3-0,8*0,9</t>
  </si>
  <si>
    <t>-2019431140</t>
  </si>
  <si>
    <t>1047408140</t>
  </si>
  <si>
    <t>7,185*2</t>
  </si>
  <si>
    <t>1143987375</t>
  </si>
  <si>
    <t>711131101</t>
  </si>
  <si>
    <t>Provedení izolace proti zemní vlhkosti pásy na sucho vodorovné AIP nebo tkaninou</t>
  </si>
  <si>
    <t>-708489979</t>
  </si>
  <si>
    <t>pod pozednici</t>
  </si>
  <si>
    <t>(2,6+2,0)*2*0,3</t>
  </si>
  <si>
    <t>628111200</t>
  </si>
  <si>
    <t>pás asfaltovaný A330</t>
  </si>
  <si>
    <t>-1371894514</t>
  </si>
  <si>
    <t>1180230653</t>
  </si>
  <si>
    <t>926377700</t>
  </si>
  <si>
    <t>1000657261</t>
  </si>
  <si>
    <t>712</t>
  </si>
  <si>
    <t>Povlakové krytiny</t>
  </si>
  <si>
    <t>712431101</t>
  </si>
  <si>
    <t>Provedení povlakové krytiny střech do 30° pásy na sucho AIP nebo NAIP</t>
  </si>
  <si>
    <t>-707151678</t>
  </si>
  <si>
    <t>946566495</t>
  </si>
  <si>
    <t>998712103</t>
  </si>
  <si>
    <t>Přesun hmot tonážní tonážní pro krytiny povlakové v objektech v do 24 m</t>
  </si>
  <si>
    <t>920116135</t>
  </si>
  <si>
    <t>762083122</t>
  </si>
  <si>
    <t>Impregnace řeziva proti dřevokaznému hmyzu, houbám a plísním máčením třída ohrožení 3 a 4</t>
  </si>
  <si>
    <t>-1936357714</t>
  </si>
  <si>
    <t>0,645+0,418</t>
  </si>
  <si>
    <t>-549312800</t>
  </si>
  <si>
    <t>553 PRC 3</t>
  </si>
  <si>
    <t>Kotvení pozednice</t>
  </si>
  <si>
    <t>-248950570</t>
  </si>
  <si>
    <t>-2135707018</t>
  </si>
  <si>
    <t>pásky 100x100</t>
  </si>
  <si>
    <t>0,8*2</t>
  </si>
  <si>
    <t>-1782933380</t>
  </si>
  <si>
    <t>pozednice 120x120 + hranoly</t>
  </si>
  <si>
    <t>3,6*2+2,5*2+0,6*2</t>
  </si>
  <si>
    <t>vaznice 120x160</t>
  </si>
  <si>
    <t>3,6</t>
  </si>
  <si>
    <t>krokve 100x140</t>
  </si>
  <si>
    <t>2,2*10</t>
  </si>
  <si>
    <t>řezivo jehličnaté hranol  středový jakost I-II 80x80 - 140x140 mm délka 3 - 5 m</t>
  </si>
  <si>
    <t>-1632348489</t>
  </si>
  <si>
    <t>-2106473349</t>
  </si>
  <si>
    <t>3,6*2,2*2</t>
  </si>
  <si>
    <t>1011196702</t>
  </si>
  <si>
    <t>250287561</t>
  </si>
  <si>
    <t>998762103</t>
  </si>
  <si>
    <t>Přesun hmot tonážní pro kce tesařské v objektech v do 24 m</t>
  </si>
  <si>
    <t>-1932053937</t>
  </si>
  <si>
    <t>767640111</t>
  </si>
  <si>
    <t>Montáž dveří ocelových vchodových jednokřídlových bez nadsvětlíku</t>
  </si>
  <si>
    <t>-15859826</t>
  </si>
  <si>
    <t>553411560</t>
  </si>
  <si>
    <t>dveře ocelové exteriérové zateplené PN 74 6563 jednokřídlé 90 x 197 cm</t>
  </si>
  <si>
    <t>-612243288</t>
  </si>
  <si>
    <t>767833100</t>
  </si>
  <si>
    <t>Montáž žebříků do zdi s bočnicemi s profilové oceli</t>
  </si>
  <si>
    <t>-1035754706</t>
  </si>
  <si>
    <t>Výroba+dodání ocelového žebříku Z/16</t>
  </si>
  <si>
    <t>-1084999611</t>
  </si>
  <si>
    <t>Montáž atypických zámečnických konstrukcí hmotnosti do 10 kg</t>
  </si>
  <si>
    <t>1245399529</t>
  </si>
  <si>
    <t>553 PRC 2</t>
  </si>
  <si>
    <t>Výroba+dodání atyp. zám.prvku Z/18</t>
  </si>
  <si>
    <t>1224405242</t>
  </si>
  <si>
    <t>767996705</t>
  </si>
  <si>
    <t>Demontáž atypických zámečnických konstrukcí řezáním hmotnosti jednotlivých dílů přes 500 kg</t>
  </si>
  <si>
    <t>912155972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</si>
  <si>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</si>
  <si>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</si>
  <si>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</si>
  <si>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</si>
  <si>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-469653223</t>
  </si>
  <si>
    <t>-1739438792</t>
  </si>
  <si>
    <t>764211636</t>
  </si>
  <si>
    <t>Oplechování nevětraného hřebene z Pz s povrchovou úpravou s hřebenovým plechem rš 500 mm</t>
  </si>
  <si>
    <t>1312175419</t>
  </si>
  <si>
    <t>764212635</t>
  </si>
  <si>
    <t>Oplechování štítu závětrnou lištou z Pz s povrchovou úpravou rš 400 mm</t>
  </si>
  <si>
    <t>-1338734452</t>
  </si>
  <si>
    <t>2,2*4</t>
  </si>
  <si>
    <t>998764103</t>
  </si>
  <si>
    <t>Přesun hmot tonážní pro konstrukce klempířské v objektech v do 24 m</t>
  </si>
  <si>
    <t>-1523806745</t>
  </si>
  <si>
    <t>1611049084</t>
  </si>
  <si>
    <t>(2,6*2+0,9-0,9)*0,85</t>
  </si>
  <si>
    <t>0,2*0,85*2</t>
  </si>
  <si>
    <t>-1138516494</t>
  </si>
  <si>
    <t>1889008216</t>
  </si>
  <si>
    <t>1654781247</t>
  </si>
  <si>
    <t>1,0*2,0*2+(51,2+10,2)*0,032</t>
  </si>
  <si>
    <t>1794769625</t>
  </si>
  <si>
    <t>1036695992</t>
  </si>
  <si>
    <t>784211105</t>
  </si>
  <si>
    <t>Dvojnásobné bílé malby ze směsí za mokra výborně otěruvzdorných v místnostech výšky přes 5,00 m</t>
  </si>
  <si>
    <t>-150577570</t>
  </si>
  <si>
    <t>90,427</t>
  </si>
  <si>
    <t xml:space="preserve">166024 - SO 04 Sklad -  SO 04 Sklad - stavební práce </t>
  </si>
  <si>
    <t>-1402816975</t>
  </si>
  <si>
    <t>5,15*3,65</t>
  </si>
  <si>
    <t>2067425008</t>
  </si>
  <si>
    <t>5,15*3,65*0,28</t>
  </si>
  <si>
    <t>1733474921</t>
  </si>
  <si>
    <t>(4,75+2,85+5,15+0,8)*0,4*0,7</t>
  </si>
  <si>
    <t>-648155560</t>
  </si>
  <si>
    <t>5,263+3,794</t>
  </si>
  <si>
    <t>1310704151</t>
  </si>
  <si>
    <t>934765053</t>
  </si>
  <si>
    <t>1887029597</t>
  </si>
  <si>
    <t>600481169</t>
  </si>
  <si>
    <t>9,057*1,7</t>
  </si>
  <si>
    <t>999412940</t>
  </si>
  <si>
    <t>4,35*2,85*0,1</t>
  </si>
  <si>
    <t>-752350455</t>
  </si>
  <si>
    <t>(4,75*3,65+0,4*0,4)*0,1</t>
  </si>
  <si>
    <t>1857892156</t>
  </si>
  <si>
    <t>(4,75*3,65+0,4*0,4)*1,15*0,00444</t>
  </si>
  <si>
    <t>1785671783</t>
  </si>
  <si>
    <t>(4,75+2,85+5,15+0,8)*0,4*0,8</t>
  </si>
  <si>
    <t>434819874</t>
  </si>
  <si>
    <t>(4,75+3,65+5,15+0,75)*0,2</t>
  </si>
  <si>
    <t>(4,35+2,85)*2*0,1</t>
  </si>
  <si>
    <t>-1439551393</t>
  </si>
  <si>
    <t>-1765786720</t>
  </si>
  <si>
    <t>(4,75+5,0+3,0+0,9)*0,25*3,0-4,5*0,25*0,55</t>
  </si>
  <si>
    <t>-(1,5*0,75*2+1,5*2,1)*0,25</t>
  </si>
  <si>
    <t>-955062084</t>
  </si>
  <si>
    <t>3*3</t>
  </si>
  <si>
    <t>-356889879</t>
  </si>
  <si>
    <t>1,75*3</t>
  </si>
  <si>
    <t>5,0+4,75+3,0+0,9</t>
  </si>
  <si>
    <t>982290795</t>
  </si>
  <si>
    <t>(4,75+5,0+3,0+0,9)*0,25*0,25</t>
  </si>
  <si>
    <t>-790559942</t>
  </si>
  <si>
    <t>(4,75+3,5+5,0+0,9+4,5*2+3,0*2)*0,25</t>
  </si>
  <si>
    <t>1071544388</t>
  </si>
  <si>
    <t>-233255179</t>
  </si>
  <si>
    <t>(4,75+5,0+3,5+0,9)*4*0,888*0,001</t>
  </si>
  <si>
    <t>(4,75+5,0+3,5+0,9)/0,2*1,1*0,222*0,001</t>
  </si>
  <si>
    <t>-1605097181</t>
  </si>
  <si>
    <t>(4,75+4,5+5,5+0,9-1,5)*0,5</t>
  </si>
  <si>
    <t>-1193064332</t>
  </si>
  <si>
    <t>(4,5+3,0)*2*(2,5+2,35)*0,5-1,5*0,75*2-1,5*2,1</t>
  </si>
  <si>
    <t>(1,5+2,0)*2*0,3*3</t>
  </si>
  <si>
    <t>(1,5+0,75*2)*0,1*2+(1,5+2,1*2)*0,25</t>
  </si>
  <si>
    <t>-1012676990</t>
  </si>
  <si>
    <t>-444425573</t>
  </si>
  <si>
    <t>(5,0+3,5+0,9)*3,0+4,5*2,7+(4,5+3,0+0,65)*0,3</t>
  </si>
  <si>
    <t>-1,5*0,75*2-1,5*2,1</t>
  </si>
  <si>
    <t>(1,5+0,75*2)*0,15*2</t>
  </si>
  <si>
    <t>222975912</t>
  </si>
  <si>
    <t>38,295</t>
  </si>
  <si>
    <t>-4,76</t>
  </si>
  <si>
    <t>80653679</t>
  </si>
  <si>
    <t>(4,5*3,0+1,5*0,25)*0,08</t>
  </si>
  <si>
    <t>-186167649</t>
  </si>
  <si>
    <t>-1473484262</t>
  </si>
  <si>
    <t>-1846869237</t>
  </si>
  <si>
    <t>-90072076</t>
  </si>
  <si>
    <t>-1558825656</t>
  </si>
  <si>
    <t>6,55*2,7+(1,8+6,8+5,3)*3,0</t>
  </si>
  <si>
    <t>668702459</t>
  </si>
  <si>
    <t>59,385*60</t>
  </si>
  <si>
    <t>-1966228489</t>
  </si>
  <si>
    <t>59,385</t>
  </si>
  <si>
    <t>949101111</t>
  </si>
  <si>
    <t>Lešení pomocné pro objekty pozemních staveb s lešeňovou podlahou v do 1,9 m zatížení do 150 kg/m2</t>
  </si>
  <si>
    <t>-1564235146</t>
  </si>
  <si>
    <t>4,5*3,0</t>
  </si>
  <si>
    <t>-944555712</t>
  </si>
  <si>
    <t>71141808</t>
  </si>
  <si>
    <t>31,33*14</t>
  </si>
  <si>
    <t>455489791</t>
  </si>
  <si>
    <t>-936813210</t>
  </si>
  <si>
    <t>-147101286</t>
  </si>
  <si>
    <t>4,75*3,65+0,4*0,4</t>
  </si>
  <si>
    <t>2063830976</t>
  </si>
  <si>
    <t>611516601</t>
  </si>
  <si>
    <t>17,498*2</t>
  </si>
  <si>
    <t>-1615091723</t>
  </si>
  <si>
    <t>1127321128</t>
  </si>
  <si>
    <t>(5,0+4,75)*0,25</t>
  </si>
  <si>
    <t>1770373651</t>
  </si>
  <si>
    <t>-1951183002</t>
  </si>
  <si>
    <t>-582857997</t>
  </si>
  <si>
    <t>30415040</t>
  </si>
  <si>
    <t>442920696</t>
  </si>
  <si>
    <t>(5,0+0,2*2+0,25)*(3,5+0,2*2+0,25)*2</t>
  </si>
  <si>
    <t>-1385735375</t>
  </si>
  <si>
    <t>998712101</t>
  </si>
  <si>
    <t>Přesun hmot tonážní tonážní pro krytiny povlakové v objektech v do 6 m</t>
  </si>
  <si>
    <t>790164799</t>
  </si>
  <si>
    <t>-2132911417</t>
  </si>
  <si>
    <t>-1253561152</t>
  </si>
  <si>
    <t>Kotvení hranolů</t>
  </si>
  <si>
    <t>-1896961347</t>
  </si>
  <si>
    <t>809371332</t>
  </si>
  <si>
    <t>4,0*5</t>
  </si>
  <si>
    <t>-1456642613</t>
  </si>
  <si>
    <t>762341017</t>
  </si>
  <si>
    <t>Bednění střech rovných z desek OSB tl 25 mm na sraz šroubovaných na krokve</t>
  </si>
  <si>
    <t>2114881132</t>
  </si>
  <si>
    <t>4,5*3,45</t>
  </si>
  <si>
    <t>-133660078</t>
  </si>
  <si>
    <t>0,352+15,525*0,025</t>
  </si>
  <si>
    <t>1846632860</t>
  </si>
  <si>
    <t>-841722984</t>
  </si>
  <si>
    <t>998763301</t>
  </si>
  <si>
    <t>Přesun hmot tonážní pro sádrokartonové konstrukce v objektech v do 6 m</t>
  </si>
  <si>
    <t>1203383486</t>
  </si>
  <si>
    <t>766622115</t>
  </si>
  <si>
    <t>Montáž plastových oken plochy přes 1 m2 pevných výšky do 1,5 m s rámem do zdiva</t>
  </si>
  <si>
    <t>223693091</t>
  </si>
  <si>
    <t>1,5*0,75*2</t>
  </si>
  <si>
    <t>611430560 PRC</t>
  </si>
  <si>
    <t>okno plastové jednodílné výklopné 1520x75 cm</t>
  </si>
  <si>
    <t>-220100828</t>
  </si>
  <si>
    <t>998766101</t>
  </si>
  <si>
    <t>Přesun hmot tonážní pro konstrukce truhlářské v objektech v do 6 m</t>
  </si>
  <si>
    <t>408873715</t>
  </si>
  <si>
    <t>767640221</t>
  </si>
  <si>
    <t>Montáž dveří ocelových vchodových dvoukřídlových bez nadsvětlíku</t>
  </si>
  <si>
    <t>641529405</t>
  </si>
  <si>
    <t>553411590 PRC</t>
  </si>
  <si>
    <t>dveře ocelové exteriérové zateplené PN 74 6563 dvoukřídlé 150 x210 cm</t>
  </si>
  <si>
    <t>-1875367751</t>
  </si>
  <si>
    <t>-289276580</t>
  </si>
  <si>
    <t>764212664</t>
  </si>
  <si>
    <t>Oplechování rovné okapové hrany z Pz s povrchovou úpravou rš 330 mm</t>
  </si>
  <si>
    <t>-393159887</t>
  </si>
  <si>
    <t>76421460R1</t>
  </si>
  <si>
    <t>Oplechování horních ploch a atik bez rohů z Pz s povrch úpravou mechanicky kotvené rš 440 mm</t>
  </si>
  <si>
    <t>1396787178</t>
  </si>
  <si>
    <t>764216641</t>
  </si>
  <si>
    <t>Oplechování rovných parapetů celoplošně lepené z Pz s povrchovou úpravou rš 150 mm</t>
  </si>
  <si>
    <t>-392973195</t>
  </si>
  <si>
    <t>1,5*2</t>
  </si>
  <si>
    <t>764311614</t>
  </si>
  <si>
    <t>Lemování rovných zdí střech s krytinou skládanou z Pz s povrchovou úpravou rš 330 mm</t>
  </si>
  <si>
    <t>624028284</t>
  </si>
  <si>
    <t>764511602</t>
  </si>
  <si>
    <t>Žlab podokapní půlkruhový z Pz s povrchovou úpravou rš 330 mm</t>
  </si>
  <si>
    <t>411228961</t>
  </si>
  <si>
    <t>764518622</t>
  </si>
  <si>
    <t>Svody kruhové včetně objímek, kolen, odskoků z Pz s povrchovou úpravou průměru 100 mm</t>
  </si>
  <si>
    <t>376829861</t>
  </si>
  <si>
    <t>998764101</t>
  </si>
  <si>
    <t>Přesun hmot tonážní pro konstrukce klempířské v objektech v do 6 m</t>
  </si>
  <si>
    <t>1288003278</t>
  </si>
  <si>
    <t>587547082</t>
  </si>
  <si>
    <t>1823991152</t>
  </si>
  <si>
    <t>-2001585822</t>
  </si>
  <si>
    <t>-996928843</t>
  </si>
  <si>
    <t>1,5*2,1*2</t>
  </si>
  <si>
    <t>132101106</t>
  </si>
  <si>
    <t>275097615</t>
  </si>
  <si>
    <t>-1958474122</t>
  </si>
  <si>
    <t>784211111</t>
  </si>
  <si>
    <t>Dvojnásobné bílé malby ze směsí za mokra velmi dobře otěruvzdorných v místnostech výšky do 3,80 m</t>
  </si>
  <si>
    <t>1295844861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</si>
  <si>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</si>
  <si>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</si>
  <si>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</si>
  <si>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</si>
  <si>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</si>
  <si>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</si>
  <si>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</si>
  <si>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</si>
  <si>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</si>
  <si>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</si>
  <si>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</si>
  <si>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</si>
  <si>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-302182883</t>
  </si>
  <si>
    <t>032903000</t>
  </si>
  <si>
    <t>Náklady na provoz a údržbu vybavení staveniště</t>
  </si>
  <si>
    <t>-760773758</t>
  </si>
  <si>
    <t>034203000</t>
  </si>
  <si>
    <t>Oplocení staveniště</t>
  </si>
  <si>
    <t>-1021255877</t>
  </si>
  <si>
    <t>034503000</t>
  </si>
  <si>
    <t>Informační tabule na staveništi</t>
  </si>
  <si>
    <t>-25209708</t>
  </si>
  <si>
    <t>039103000</t>
  </si>
  <si>
    <t>Rozebrání, bourání a odvoz zařízení staveniště</t>
  </si>
  <si>
    <t>-1297033811</t>
  </si>
  <si>
    <t>039203000</t>
  </si>
  <si>
    <t>Úprava terénu po zrušení zařízení staveniště</t>
  </si>
  <si>
    <t>-923054013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</si>
  <si>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</si>
  <si>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</si>
  <si>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</si>
  <si>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</si>
  <si>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</si>
  <si>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</si>
  <si>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761210168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</si>
  <si>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</si>
  <si>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</si>
  <si>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</si>
  <si>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</si>
  <si>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</si>
  <si>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</si>
  <si>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</si>
  <si>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</si>
  <si>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</si>
  <si>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</si>
  <si>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</si>
  <si>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</si>
  <si>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</si>
  <si>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</si>
  <si>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</si>
  <si>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</si>
  <si>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</si>
  <si>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</si>
  <si>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</si>
  <si>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</si>
  <si>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-1898765071</t>
  </si>
  <si>
    <t>Upravy povrchů vnitřní</t>
  </si>
  <si>
    <t>612403384R00</t>
  </si>
  <si>
    <t>Hrubá výplň rýh ve stěnách do 7x7 cm maltou ze SMS</t>
  </si>
  <si>
    <t>-1753512590</t>
  </si>
  <si>
    <t>612403386R00</t>
  </si>
  <si>
    <t>Hrubá výplň rýh ve stěnách do 10x10cm maltou z SMS</t>
  </si>
  <si>
    <t>-2126959506</t>
  </si>
  <si>
    <t>Prorážení otvorů</t>
  </si>
  <si>
    <t>974029142R00</t>
  </si>
  <si>
    <t>Vysekání rýh ve zdi kamenné 7 x 7 cm</t>
  </si>
  <si>
    <t>-1529844274</t>
  </si>
  <si>
    <t>974029143R00</t>
  </si>
  <si>
    <t>Vysekání rýh ve zdi kamenné 7 x 10 cm</t>
  </si>
  <si>
    <t>337449693</t>
  </si>
  <si>
    <t>Staveništní přesun hmot</t>
  </si>
  <si>
    <t>999281105R00</t>
  </si>
  <si>
    <t>Přesun hmot pro opravy a údržbu do výšky 6 m</t>
  </si>
  <si>
    <t>-1168881368</t>
  </si>
  <si>
    <t>713463121U00</t>
  </si>
  <si>
    <t>Izol tep potrubí pouzdry spony</t>
  </si>
  <si>
    <t>576988616</t>
  </si>
  <si>
    <t>283771004</t>
  </si>
  <si>
    <t>Izolace potrubí PE 12 x 25 mm šedočerná</t>
  </si>
  <si>
    <t>-637818175</t>
  </si>
  <si>
    <t>283771009</t>
  </si>
  <si>
    <t>Izolace potrubí PE 15x25 mm šedočerná</t>
  </si>
  <si>
    <t>-1397948766</t>
  </si>
  <si>
    <t>28377101.A03</t>
  </si>
  <si>
    <t>Izolace potrubí PE 18 x 25 mm</t>
  </si>
  <si>
    <t>1863535737</t>
  </si>
  <si>
    <t>28377102.A04</t>
  </si>
  <si>
    <t>Izolace potrubí PE 22 x 25 mm</t>
  </si>
  <si>
    <t>1799596340</t>
  </si>
  <si>
    <t>283771121</t>
  </si>
  <si>
    <t>Izolace potrubí PE 28x25 mm šedočerná</t>
  </si>
  <si>
    <t>615394986</t>
  </si>
  <si>
    <t>28377130</t>
  </si>
  <si>
    <t>Spona na izolace potrubí</t>
  </si>
  <si>
    <t>-1501617831</t>
  </si>
  <si>
    <t>28377135.A01</t>
  </si>
  <si>
    <t>Montážní sada</t>
  </si>
  <si>
    <t>1221280941</t>
  </si>
  <si>
    <t>28377135.A02</t>
  </si>
  <si>
    <t>Lepidlo 500ml/385g</t>
  </si>
  <si>
    <t>1803735475</t>
  </si>
  <si>
    <t>998713101R00</t>
  </si>
  <si>
    <t>Přesun hmot pro izolace tepelné, výšky do 6 m</t>
  </si>
  <si>
    <t>-803918891</t>
  </si>
  <si>
    <t>721</t>
  </si>
  <si>
    <t>Vnitřní kanalizace</t>
  </si>
  <si>
    <t>721176102R00</t>
  </si>
  <si>
    <t>Potrubí HT připojovací D 40 x 1,8 mm</t>
  </si>
  <si>
    <t>-900162473</t>
  </si>
  <si>
    <t>721176103R00</t>
  </si>
  <si>
    <t>Potrubí HT připojovací D 50 x 1,8 mm</t>
  </si>
  <si>
    <t>-1443034488</t>
  </si>
  <si>
    <t>721176105R00</t>
  </si>
  <si>
    <t>Potrubí HT připojovací D 110 x 2,7 mm</t>
  </si>
  <si>
    <t>2119714815</t>
  </si>
  <si>
    <t>721176114R00</t>
  </si>
  <si>
    <t>Potrubí HT odpadní svislé D 75 x 1,9 mm</t>
  </si>
  <si>
    <t>-872218002</t>
  </si>
  <si>
    <t>721176115R00</t>
  </si>
  <si>
    <t>Potrubí HT odpadní svislé D 110 x 2,7 mm</t>
  </si>
  <si>
    <t>-1214735872</t>
  </si>
  <si>
    <t>721176222R00</t>
  </si>
  <si>
    <t>Potrubí KG svodné (ležaté) v zemi D 110 x 3,2 mm</t>
  </si>
  <si>
    <t>-1571156295</t>
  </si>
  <si>
    <t>721176223R00</t>
  </si>
  <si>
    <t>Potrubí KG svodné (ležaté) v zemi D 125 x 3,2 mm</t>
  </si>
  <si>
    <t>1143742718</t>
  </si>
  <si>
    <t>721176224R00</t>
  </si>
  <si>
    <t>Potrubí KG svodné (ležaté) v zemi D 160 x 4,0 mm</t>
  </si>
  <si>
    <t>789847425</t>
  </si>
  <si>
    <t>721194104R00</t>
  </si>
  <si>
    <t>Vyvedení odpadních výpustek D 40 x 1,8</t>
  </si>
  <si>
    <t>-789074820</t>
  </si>
  <si>
    <t>721194109R00</t>
  </si>
  <si>
    <t>Vyvedení odpadních výpustek D 110 x 2,3</t>
  </si>
  <si>
    <t>-772325255</t>
  </si>
  <si>
    <t>721223423RT1</t>
  </si>
  <si>
    <t>Vpusť podlahová se zápachovou uzávěrkou mřížka nerez 115 x 115 D 50/75/110 mm</t>
  </si>
  <si>
    <t>246922825</t>
  </si>
  <si>
    <t>721273160RT1</t>
  </si>
  <si>
    <t>Hlavice ventilační přivětrávací přivzdušňovací ventil , D 50/40/32 mm</t>
  </si>
  <si>
    <t>-347491892</t>
  </si>
  <si>
    <t>721273200RT3</t>
  </si>
  <si>
    <t>Souprava ventilační střešní souprava větrací hlavice D 110 mm</t>
  </si>
  <si>
    <t>-1612258815</t>
  </si>
  <si>
    <t>721290111R00</t>
  </si>
  <si>
    <t>Zkouška těsnosti kanalizace vodou DN 125</t>
  </si>
  <si>
    <t>-1323787281</t>
  </si>
  <si>
    <t>721290112R00</t>
  </si>
  <si>
    <t>Zkouška těsnosti kanalizace vodou DN 200</t>
  </si>
  <si>
    <t>928491644</t>
  </si>
  <si>
    <t>721290123R00</t>
  </si>
  <si>
    <t>Zkouška těsnosti kanalizace kouřem DN 300</t>
  </si>
  <si>
    <t>-1929863937</t>
  </si>
  <si>
    <t>998721101R00</t>
  </si>
  <si>
    <t>Přesun hmot pro vnitřní kanalizaci, výšky do 6 m</t>
  </si>
  <si>
    <t>-138837358</t>
  </si>
  <si>
    <t>722</t>
  </si>
  <si>
    <t>Vnitřní vodovod</t>
  </si>
  <si>
    <t>722174312R00</t>
  </si>
  <si>
    <t>Potrubí z PP-R 80 PN 20, D 25 mm dodávka a montáž,včetně tvarovek a uchycení</t>
  </si>
  <si>
    <t>241339506</t>
  </si>
  <si>
    <t>722174313R00</t>
  </si>
  <si>
    <t>Potrubí z PP-R 80 PN 20, D 32 mm dodávka a montáž,včetně tvarovek a uchycení</t>
  </si>
  <si>
    <t>892543804</t>
  </si>
  <si>
    <t>722175211R00</t>
  </si>
  <si>
    <t>Potrubí z PP-R 80 PN 16, D 20 mm dodávka a montáž,včetně tvarovek a uchycení</t>
  </si>
  <si>
    <t>-631444983</t>
  </si>
  <si>
    <t>722181212RT7</t>
  </si>
  <si>
    <t>Izolace návleková PE tl. stěny 9 mm vnitřní průměr 22 mm</t>
  </si>
  <si>
    <t>685750079</t>
  </si>
  <si>
    <t>722181215RT7</t>
  </si>
  <si>
    <t>Izolace návleková PE tl. stěny 25 mm vnitřní průměr 22 mm</t>
  </si>
  <si>
    <t>-1648113820</t>
  </si>
  <si>
    <t>722181215RU1</t>
  </si>
  <si>
    <t>Izolace návleková PE tl. stěny 25 mm vnitřní průměr 32 mm</t>
  </si>
  <si>
    <t>137576791</t>
  </si>
  <si>
    <t>722190224R00</t>
  </si>
  <si>
    <t>Přípojky vodovodní pro pevné připojení DN 32</t>
  </si>
  <si>
    <t>1575931001</t>
  </si>
  <si>
    <t>722190401R00</t>
  </si>
  <si>
    <t>Vyvedení a upevnění výpustek DN 15</t>
  </si>
  <si>
    <t>1550584666</t>
  </si>
  <si>
    <t>722190403R00</t>
  </si>
  <si>
    <t>Vyvedení a upevnění výpustek DN 25</t>
  </si>
  <si>
    <t>-124271649</t>
  </si>
  <si>
    <t>722220111R00</t>
  </si>
  <si>
    <t>Nástěnka K 247, pro výtokový ventil G 1/2</t>
  </si>
  <si>
    <t>-250874493</t>
  </si>
  <si>
    <t>722232043U00</t>
  </si>
  <si>
    <t>Kulo koh vnit záv G1/2 PN42-185°C</t>
  </si>
  <si>
    <t>-224572657</t>
  </si>
  <si>
    <t>722254114RM2</t>
  </si>
  <si>
    <t>Skříň hydrantová s výzbrojí 25 (konopné hadice) A25/30</t>
  </si>
  <si>
    <t>909268207</t>
  </si>
  <si>
    <t>722280106R00</t>
  </si>
  <si>
    <t>Tlaková zkouška vodovodního potrubí DN 32</t>
  </si>
  <si>
    <t>1078056668</t>
  </si>
  <si>
    <t>722290234R00</t>
  </si>
  <si>
    <t>Proplach a dezinfekce vodovod.potrubí DN 80</t>
  </si>
  <si>
    <t>1935097187</t>
  </si>
  <si>
    <t>998722101R00</t>
  </si>
  <si>
    <t>Přesun hmot pro vnitřní vodovod, výšky do 6 m</t>
  </si>
  <si>
    <t>842340319</t>
  </si>
  <si>
    <t>904      R01</t>
  </si>
  <si>
    <t>Hzs-zkousky v ramci montaz.praci Komplexni vyzkouseni</t>
  </si>
  <si>
    <t>h</t>
  </si>
  <si>
    <t>-1359059432</t>
  </si>
  <si>
    <t>905      R01</t>
  </si>
  <si>
    <t>Hzs-revize provoz.souboru a st.obj. Revize požárních hydrantů</t>
  </si>
  <si>
    <t>1830236780</t>
  </si>
  <si>
    <t>725</t>
  </si>
  <si>
    <t>Zařizovací předměty</t>
  </si>
  <si>
    <t>725119305R00</t>
  </si>
  <si>
    <t>Montáž klozetových mís kombinovaných</t>
  </si>
  <si>
    <t>-174022549</t>
  </si>
  <si>
    <t>725129201R00</t>
  </si>
  <si>
    <t>Montáž pisoárového záchodku bez nádrže</t>
  </si>
  <si>
    <t>1960466326</t>
  </si>
  <si>
    <t>725219401R00</t>
  </si>
  <si>
    <t>Montáž umyvadel na šrouby do zdiva</t>
  </si>
  <si>
    <t>1295662539</t>
  </si>
  <si>
    <t>725814101R00</t>
  </si>
  <si>
    <t>Ventil rohový s filtrem DN 15 x DN 10</t>
  </si>
  <si>
    <t>217166825</t>
  </si>
  <si>
    <t>725814102R00</t>
  </si>
  <si>
    <t>Ventil rohový DN 15 x DN 10</t>
  </si>
  <si>
    <t>2013556222</t>
  </si>
  <si>
    <t>725823111R00</t>
  </si>
  <si>
    <t>Baterie umyvadlová stoján. ruční, bez otvír.odpadu dodávka a montáž</t>
  </si>
  <si>
    <t>1092346490</t>
  </si>
  <si>
    <t>725825114RT0</t>
  </si>
  <si>
    <t>Baterie dřezová nástěnná ruční základní</t>
  </si>
  <si>
    <t>1296380555</t>
  </si>
  <si>
    <t>725860109R00</t>
  </si>
  <si>
    <t>Uzávěrka zápachová umyvadlová T 1016,D 40</t>
  </si>
  <si>
    <t>-1544828218</t>
  </si>
  <si>
    <t>725860167R00</t>
  </si>
  <si>
    <t>Zápachová uzávěrka pro pisoáry D 32, 40 mm</t>
  </si>
  <si>
    <t>629962946</t>
  </si>
  <si>
    <t>725860202R00</t>
  </si>
  <si>
    <t>Sifon dřezový , D 40, 50 mm, 6/4"</t>
  </si>
  <si>
    <t>-2081535315</t>
  </si>
  <si>
    <t>64214330</t>
  </si>
  <si>
    <t>Umyvadlo  bílé s otv. pro bat. 550x450 mm</t>
  </si>
  <si>
    <t>1427661968</t>
  </si>
  <si>
    <t>64233512</t>
  </si>
  <si>
    <t>Klozet komb  bílý hlub.splach.vodor odpad</t>
  </si>
  <si>
    <t>-1188541111</t>
  </si>
  <si>
    <t>64251334</t>
  </si>
  <si>
    <t>Pisoár keram.  s radar splachovačem</t>
  </si>
  <si>
    <t>-1944023899</t>
  </si>
  <si>
    <t>998725101R00</t>
  </si>
  <si>
    <t>Přesun hmot pro zařizovací předměty, výšky do 6 m</t>
  </si>
  <si>
    <t>986075880</t>
  </si>
  <si>
    <t>727</t>
  </si>
  <si>
    <t>Rozvody stlačeného vzduchu</t>
  </si>
  <si>
    <t>733164104RT5</t>
  </si>
  <si>
    <t>Montáž potrubí z měděných trubek D 22 mm spojovaného lisováním</t>
  </si>
  <si>
    <t>-668975613</t>
  </si>
  <si>
    <t>733165212R00</t>
  </si>
  <si>
    <t>Montáž tvar.Cu lisováním D15-22 mm 2 spoje</t>
  </si>
  <si>
    <t>-219873962</t>
  </si>
  <si>
    <t>196329141</t>
  </si>
  <si>
    <t>Tvarovky měděné pro lisovaný spoj  pr.22/1</t>
  </si>
  <si>
    <t>-150293699</t>
  </si>
  <si>
    <t>kompresor</t>
  </si>
  <si>
    <t>Kompresor</t>
  </si>
  <si>
    <t>-1040136937</t>
  </si>
  <si>
    <t>krabice</t>
  </si>
  <si>
    <t>Ukončovací krabice</t>
  </si>
  <si>
    <t>1826399709</t>
  </si>
  <si>
    <t>998724101R00</t>
  </si>
  <si>
    <t>Přesun hmot pro strojní vybavení, výšky do 6 m</t>
  </si>
  <si>
    <t>-2053440084</t>
  </si>
  <si>
    <t>731</t>
  </si>
  <si>
    <t>Kotelny</t>
  </si>
  <si>
    <t>731249312R00</t>
  </si>
  <si>
    <t>Montáž závěsných kotlů turbo bez TUV, odkouření</t>
  </si>
  <si>
    <t>1463558903</t>
  </si>
  <si>
    <t>731249322R00</t>
  </si>
  <si>
    <t>Montáž, zapojení a oživení regulace</t>
  </si>
  <si>
    <t>30011056</t>
  </si>
  <si>
    <t>731411211R00</t>
  </si>
  <si>
    <t>Odkouření koax.svislé 80/125 dl.1,2m vč.stř.nást.</t>
  </si>
  <si>
    <t>sada</t>
  </si>
  <si>
    <t>-1448249059</t>
  </si>
  <si>
    <t>731411252R00</t>
  </si>
  <si>
    <t>Kus prodlužovací odkouření 80/125 mm dl. 1,0 m</t>
  </si>
  <si>
    <t>-1005247833</t>
  </si>
  <si>
    <t>731411253R00</t>
  </si>
  <si>
    <t>Kus prodlužovací odkouření 80/125 mm dl. 2,0 m</t>
  </si>
  <si>
    <t>428509088</t>
  </si>
  <si>
    <t>4841875702</t>
  </si>
  <si>
    <t>Kotel kondenz.nástěn.s modulací výkonu 5,3-24,9kW</t>
  </si>
  <si>
    <t>-1963394894</t>
  </si>
  <si>
    <t>regulace</t>
  </si>
  <si>
    <t>Regulační přístroj pro dva směšované topné okruhy dle venkovní teploty,řízení ohřevu TV,týdenní prog</t>
  </si>
  <si>
    <t>-665184582</t>
  </si>
  <si>
    <t>998731101R00</t>
  </si>
  <si>
    <t>Přesun hmot pro kotelny, výšky do 6 m</t>
  </si>
  <si>
    <t>-158734358</t>
  </si>
  <si>
    <t>904      R02</t>
  </si>
  <si>
    <t>Hzs-zkousky v ramci montaz.praci Topná zkouška</t>
  </si>
  <si>
    <t>985000371</t>
  </si>
  <si>
    <t>732</t>
  </si>
  <si>
    <t>Strojovny</t>
  </si>
  <si>
    <t>732112225U00</t>
  </si>
  <si>
    <t>Rozdělovač sdruž hyd DN 50 závit</t>
  </si>
  <si>
    <t>1253036974</t>
  </si>
  <si>
    <t>732199100RM1</t>
  </si>
  <si>
    <t>Montáž orientačního štítku včetně dodávky štítku</t>
  </si>
  <si>
    <t>595566144</t>
  </si>
  <si>
    <t>732219301R00</t>
  </si>
  <si>
    <t>Montáž ohříváků vody stojat. do 200 l</t>
  </si>
  <si>
    <t>-1009460518</t>
  </si>
  <si>
    <t>732339102R00</t>
  </si>
  <si>
    <t>Montáž nádoby expanzní tlakové 25 l.</t>
  </si>
  <si>
    <t>289068680</t>
  </si>
  <si>
    <t>732349101R00</t>
  </si>
  <si>
    <t>Montáž anuloidu I - průtok 4 m3/hod</t>
  </si>
  <si>
    <t>872868790</t>
  </si>
  <si>
    <t>24B</t>
  </si>
  <si>
    <t>Hydraulický vyrovnávač dynamických tlaků</t>
  </si>
  <si>
    <t>-1768161373</t>
  </si>
  <si>
    <t>42610-95047507</t>
  </si>
  <si>
    <t>Čerpadlo oběhové  1",230V</t>
  </si>
  <si>
    <t>-1858110168</t>
  </si>
  <si>
    <t>484387518</t>
  </si>
  <si>
    <t>Ohřívač vody zásob.nepřímotopný 200 litrů ,0,9m2 teplá voda 805 l/h -45 st.C</t>
  </si>
  <si>
    <t>267352401</t>
  </si>
  <si>
    <t>6830201</t>
  </si>
  <si>
    <t>Armatura k expanz.nádobě MK 3/4"</t>
  </si>
  <si>
    <t>-271681340</t>
  </si>
  <si>
    <t>8250100</t>
  </si>
  <si>
    <t>Expanzní nádoba membránová 25 litrů /0,6 MPa</t>
  </si>
  <si>
    <t>-462985344</t>
  </si>
  <si>
    <t>998732101R00</t>
  </si>
  <si>
    <t>Přesun hmot pro strojovny, výšky do 6 m</t>
  </si>
  <si>
    <t>-1556428897</t>
  </si>
  <si>
    <t>733</t>
  </si>
  <si>
    <t>Rozvod potrubí</t>
  </si>
  <si>
    <t>733161103R00</t>
  </si>
  <si>
    <t>Potrubí měděné 12 x 1 mm, polotvrdé dodávka a montáž včetně tvarovek a uchycení</t>
  </si>
  <si>
    <t>-1809812809</t>
  </si>
  <si>
    <t>733161104R00</t>
  </si>
  <si>
    <t>Potrubí měděné 15 x 1 mm, polotvrdé dodávka a montáž včetně tvarovek a uchycení</t>
  </si>
  <si>
    <t>805708779</t>
  </si>
  <si>
    <t>733161106R00</t>
  </si>
  <si>
    <t>Potrubí měděné 18 x 1 mm, polotvrdé dodávka a montáž včetně tvarovek a uchycení</t>
  </si>
  <si>
    <t>243753668</t>
  </si>
  <si>
    <t>733161107R00</t>
  </si>
  <si>
    <t>Potrubí měděné 22 x 1 mm, polotvrdé dodávka a montáž včetně tvarovek a uchycení</t>
  </si>
  <si>
    <t>-1460149543</t>
  </si>
  <si>
    <t>733161108R00</t>
  </si>
  <si>
    <t>Potrubí měděné 28 x 1,5 mm, tvrdé dodávka a montáž včetně tvarovek a uchycení</t>
  </si>
  <si>
    <t>-306694536</t>
  </si>
  <si>
    <t>733224221U00</t>
  </si>
  <si>
    <t>Přípl potr Cu přípojka -D 12/1</t>
  </si>
  <si>
    <t>-1746173476</t>
  </si>
  <si>
    <t>733224222U00</t>
  </si>
  <si>
    <t>Přípl potr Cu přípojka D 15/1</t>
  </si>
  <si>
    <t>405282276</t>
  </si>
  <si>
    <t>733291101U00</t>
  </si>
  <si>
    <t>Zkouška těsnosti potrubí Cu -D 35</t>
  </si>
  <si>
    <t>165017466</t>
  </si>
  <si>
    <t>19632644</t>
  </si>
  <si>
    <t>Trubka měděná E Cu 99,99 Supersan tvrdá 22x1 mm</t>
  </si>
  <si>
    <t>1459933629</t>
  </si>
  <si>
    <t>998733101R00</t>
  </si>
  <si>
    <t>Přesun hmot pro rozvody potrubí, výšky do 6 m</t>
  </si>
  <si>
    <t>944630475</t>
  </si>
  <si>
    <t>734</t>
  </si>
  <si>
    <t>Armatury</t>
  </si>
  <si>
    <t>734209112R00</t>
  </si>
  <si>
    <t>Montáž armatur závitových,se 2závity, G 3/8</t>
  </si>
  <si>
    <t>-320324029</t>
  </si>
  <si>
    <t>734209113R00</t>
  </si>
  <si>
    <t>Montáž armatur závitových,se 2závity, G 1/2</t>
  </si>
  <si>
    <t>1479952937</t>
  </si>
  <si>
    <t>734209123R00</t>
  </si>
  <si>
    <t>Montáž armatur závitových,se 3závity, G 1/2</t>
  </si>
  <si>
    <t>1931926756</t>
  </si>
  <si>
    <t>0282</t>
  </si>
  <si>
    <t>Šroubení G 1/2" pro tělesa s integrovaným ventilem</t>
  </si>
  <si>
    <t>KS</t>
  </si>
  <si>
    <t>-689673366</t>
  </si>
  <si>
    <t>11600400</t>
  </si>
  <si>
    <t>Třícestná směšovací armatura DN15- kvs =1,6</t>
  </si>
  <si>
    <t>1858934122</t>
  </si>
  <si>
    <t>12101300</t>
  </si>
  <si>
    <t>Servopohon , 230V</t>
  </si>
  <si>
    <t>24923749</t>
  </si>
  <si>
    <t>4112</t>
  </si>
  <si>
    <t>SVĚRNÉ SPOJKY PRO MĚDĚNÉ POTRUBÍ</t>
  </si>
  <si>
    <t>1940537280</t>
  </si>
  <si>
    <t>5003</t>
  </si>
  <si>
    <t>RUČNÍ HLAVICE radiatorová</t>
  </si>
  <si>
    <t>1686863119</t>
  </si>
  <si>
    <t>5034</t>
  </si>
  <si>
    <t>TERMOSTATICKÁ HLAVICE s vestavěným čidlem kapalinová</t>
  </si>
  <si>
    <t>1015401581</t>
  </si>
  <si>
    <t>998734101R00</t>
  </si>
  <si>
    <t>Přesun hmot pro armatury, výšky do 6 m</t>
  </si>
  <si>
    <t>799756214</t>
  </si>
  <si>
    <t>735</t>
  </si>
  <si>
    <t>Otopná tělesa</t>
  </si>
  <si>
    <t>735000912R00</t>
  </si>
  <si>
    <t>Oprava-vyregulování ventilů s termost.ovládáním</t>
  </si>
  <si>
    <t>1892580616</t>
  </si>
  <si>
    <t>735158210R00</t>
  </si>
  <si>
    <t>Tlakové zkoušky panelových těles 1řadých</t>
  </si>
  <si>
    <t>880073610</t>
  </si>
  <si>
    <t>735158220R00</t>
  </si>
  <si>
    <t>Tlakové zkoušky panelových těles 2řadých</t>
  </si>
  <si>
    <t>439169172</t>
  </si>
  <si>
    <t>735159110R00</t>
  </si>
  <si>
    <t>Montáž panelových těles 1řadých do délky 1500 mm</t>
  </si>
  <si>
    <t>56816370</t>
  </si>
  <si>
    <t>735159210R00</t>
  </si>
  <si>
    <t>Montáž panelových těles 2řadých do délky 1140 mm</t>
  </si>
  <si>
    <t>-1564428093</t>
  </si>
  <si>
    <t>735159220R00</t>
  </si>
  <si>
    <t>Montáž panelových těles 2řadých do délky 1500 mm</t>
  </si>
  <si>
    <t>-1533039475</t>
  </si>
  <si>
    <t>48457355</t>
  </si>
  <si>
    <t>Těleso otopné ocel.deskové  typ 10VK v.500 dl. 400 se spodním připojením a integrovaným ventilem</t>
  </si>
  <si>
    <t>-232560789</t>
  </si>
  <si>
    <t>48457370.A</t>
  </si>
  <si>
    <t>Těleso otopné ocel.deskové typ 10VK v. 600 dl. 600 se spodním připojením a integrovaným ventilem</t>
  </si>
  <si>
    <t>-1100787128</t>
  </si>
  <si>
    <t>48457464.A</t>
  </si>
  <si>
    <t>Těleso otopné ocel.deskové typ 20VK v. 600 dl. 600 se spodním připojením a integrovaným ventilem</t>
  </si>
  <si>
    <t>932461205</t>
  </si>
  <si>
    <t>48457579.A</t>
  </si>
  <si>
    <t>Těleso otopné ocel.deskové typ 22VK v. 600 dl. 800 se spodním připojením a integrovaným ventilem</t>
  </si>
  <si>
    <t>-1820491912</t>
  </si>
  <si>
    <t>48457583.A</t>
  </si>
  <si>
    <t>Těleso otopné ocel.deskové typ 22VK v. 600 dl.1200 se spodním připojením a integrovaným ventilem</t>
  </si>
  <si>
    <t>-1556476491</t>
  </si>
  <si>
    <t>998735101R00</t>
  </si>
  <si>
    <t>Přesun hmot pro otopná tělesa, výšky do 6 m</t>
  </si>
  <si>
    <t>-2027291296</t>
  </si>
  <si>
    <t>799</t>
  </si>
  <si>
    <t>Ostatní</t>
  </si>
  <si>
    <t>900      RT3</t>
  </si>
  <si>
    <t>HZS-Demontáže stávajícího zařízení Práce v tarifní třídě 6</t>
  </si>
  <si>
    <t>1778339754</t>
  </si>
  <si>
    <t>M24</t>
  </si>
  <si>
    <t>Montáže vzduchotechnických zařízení</t>
  </si>
  <si>
    <t>240010031R00</t>
  </si>
  <si>
    <t>Ventilátor radiální - montáž</t>
  </si>
  <si>
    <t>-553367865</t>
  </si>
  <si>
    <t>240070887R00</t>
  </si>
  <si>
    <t>Žaluzie protidešťová do zdi velikost pr.125</t>
  </si>
  <si>
    <t>-1364512666</t>
  </si>
  <si>
    <t>240080001R00</t>
  </si>
  <si>
    <t>Potrubí kruhové sk. I. PK 120311 do d 100 včetně tvarovek</t>
  </si>
  <si>
    <t>2112791799</t>
  </si>
  <si>
    <t>240080002R00</t>
  </si>
  <si>
    <t>Potrubí kruhové sk. I. PK 120311 do d 140 včetně tvarovek</t>
  </si>
  <si>
    <t>-784477468</t>
  </si>
  <si>
    <t>429-11-PER125W</t>
  </si>
  <si>
    <t>Žaluziová klapka plastová PER 125 W</t>
  </si>
  <si>
    <t>431737769</t>
  </si>
  <si>
    <t>42911</t>
  </si>
  <si>
    <t>Ventilátor radiální  130/70 m3/h</t>
  </si>
  <si>
    <t>-2058946162</t>
  </si>
  <si>
    <t>42981180</t>
  </si>
  <si>
    <t>Spiro roura hladká d 80, délka 1 m</t>
  </si>
  <si>
    <t>1712590322</t>
  </si>
  <si>
    <t>42981181</t>
  </si>
  <si>
    <t>Spiro roura hladká d 100, délka 1 m</t>
  </si>
  <si>
    <t>1032793815</t>
  </si>
  <si>
    <t>42981182</t>
  </si>
  <si>
    <t>Spiro roura hladká d 125, délka 1 m</t>
  </si>
  <si>
    <t>-1225282536</t>
  </si>
  <si>
    <t>42981600021</t>
  </si>
  <si>
    <t>Odbočka jednostranná pr.80/80 90st.</t>
  </si>
  <si>
    <t>1749155545</t>
  </si>
  <si>
    <t>4298160003</t>
  </si>
  <si>
    <t>Odbočka jednostranná pr.100/80 90st.</t>
  </si>
  <si>
    <t>-404508684</t>
  </si>
  <si>
    <t>4298160007</t>
  </si>
  <si>
    <t>Odbočka jednostranná pr.125/80/125</t>
  </si>
  <si>
    <t>245641292</t>
  </si>
  <si>
    <t>42981600071</t>
  </si>
  <si>
    <t>Odbočka jednostranná pr.125/100/80</t>
  </si>
  <si>
    <t>-89083738</t>
  </si>
  <si>
    <t>42991053</t>
  </si>
  <si>
    <t>Spotřební materiál</t>
  </si>
  <si>
    <t>1863668607</t>
  </si>
  <si>
    <t>1133556814</t>
  </si>
  <si>
    <t xml:space="preserve">SO 02 - Přístavba - SO 02 - Přístavba _D.1.4 Technika prostředí staveb - ZTI,Vytápění,Odvětrání </t>
  </si>
  <si>
    <t>416020113</t>
  </si>
  <si>
    <t>RTS 2016/ I.</t>
  </si>
  <si>
    <t>1831460280</t>
  </si>
  <si>
    <t>612403384</t>
  </si>
  <si>
    <t>633238452</t>
  </si>
  <si>
    <t>612403386</t>
  </si>
  <si>
    <t>-896370485</t>
  </si>
  <si>
    <t>974029142</t>
  </si>
  <si>
    <t>-2092955333</t>
  </si>
  <si>
    <t>974029143</t>
  </si>
  <si>
    <t>647121641</t>
  </si>
  <si>
    <t>998011001</t>
  </si>
  <si>
    <t>Přesun hmot pro budovy zděné výšky do 6 m</t>
  </si>
  <si>
    <t>-2373057</t>
  </si>
  <si>
    <t>713463121</t>
  </si>
  <si>
    <t>288949937</t>
  </si>
  <si>
    <t>-1708287514</t>
  </si>
  <si>
    <t>Izolace potrubí trubicemi z PE  15x25 mm šedočerná</t>
  </si>
  <si>
    <t>-183540756</t>
  </si>
  <si>
    <t>283771022</t>
  </si>
  <si>
    <t>Izolace potrubí trubicemi z PE 18x 25 mm šedočerná</t>
  </si>
  <si>
    <t>-88511864</t>
  </si>
  <si>
    <t xml:space="preserve">Spona na izolace potrubí </t>
  </si>
  <si>
    <t>-1341608477</t>
  </si>
  <si>
    <t>28377135</t>
  </si>
  <si>
    <t>Páska samolepicí na izolace potrubí  š 38mm</t>
  </si>
  <si>
    <t>2061205154</t>
  </si>
  <si>
    <t>-1972476896</t>
  </si>
  <si>
    <t>Lepidlo PL.500ml/385g</t>
  </si>
  <si>
    <t>-1412572965</t>
  </si>
  <si>
    <t>-2021447658</t>
  </si>
  <si>
    <t>721176102</t>
  </si>
  <si>
    <t>1676995913</t>
  </si>
  <si>
    <t>721176103</t>
  </si>
  <si>
    <t>-224962575</t>
  </si>
  <si>
    <t>721176105</t>
  </si>
  <si>
    <t>-675761341</t>
  </si>
  <si>
    <t>721176114</t>
  </si>
  <si>
    <t>1612471479</t>
  </si>
  <si>
    <t>721176115</t>
  </si>
  <si>
    <t>-1884439478</t>
  </si>
  <si>
    <t>721176146</t>
  </si>
  <si>
    <t>Potrubí HT dešťové (svislé) D 125 x 3,1 mm</t>
  </si>
  <si>
    <t>-658956221</t>
  </si>
  <si>
    <t>721176222</t>
  </si>
  <si>
    <t>1183633273</t>
  </si>
  <si>
    <t>721176223</t>
  </si>
  <si>
    <t>2139185311</t>
  </si>
  <si>
    <t>721176224</t>
  </si>
  <si>
    <t>1745732282</t>
  </si>
  <si>
    <t>721194104</t>
  </si>
  <si>
    <t>1269220767</t>
  </si>
  <si>
    <t>721194105</t>
  </si>
  <si>
    <t>Vyvedení odpadních výpustek D 50 x 1,8</t>
  </si>
  <si>
    <t>77736335</t>
  </si>
  <si>
    <t>721194109</t>
  </si>
  <si>
    <t>2109353026</t>
  </si>
  <si>
    <t>721223423</t>
  </si>
  <si>
    <t>-1317787391</t>
  </si>
  <si>
    <t>721242110</t>
  </si>
  <si>
    <t>Lapač střešních splavenin PP D 110 mm, kloub zápachová klapka, koš na listí</t>
  </si>
  <si>
    <t>693541021</t>
  </si>
  <si>
    <t>721273160</t>
  </si>
  <si>
    <t>275576269</t>
  </si>
  <si>
    <t>721273200</t>
  </si>
  <si>
    <t>-1095639947</t>
  </si>
  <si>
    <t>721290111</t>
  </si>
  <si>
    <t>570659975</t>
  </si>
  <si>
    <t>721290112</t>
  </si>
  <si>
    <t>RTS 2016/I.</t>
  </si>
  <si>
    <t>-1423354697</t>
  </si>
  <si>
    <t>721290123</t>
  </si>
  <si>
    <t>-1237534657</t>
  </si>
  <si>
    <t>998721101</t>
  </si>
  <si>
    <t>1296731261</t>
  </si>
  <si>
    <t>722174312</t>
  </si>
  <si>
    <t>-1303734428</t>
  </si>
  <si>
    <t>722174313</t>
  </si>
  <si>
    <t>2021226061</t>
  </si>
  <si>
    <t>722174315</t>
  </si>
  <si>
    <t>Potrubí z PP-R 80 PN 20, D 50 mm dodávka a montáž,včetně tvarovek a uchycení</t>
  </si>
  <si>
    <t>-872041712</t>
  </si>
  <si>
    <t>722174316</t>
  </si>
  <si>
    <t>Potrubí z PP-R 80 PN 20, D 63 mm dodávka a montáž,včetně tvarovek a uchycení</t>
  </si>
  <si>
    <t>2072363838</t>
  </si>
  <si>
    <t>722175211</t>
  </si>
  <si>
    <t>-1001922491</t>
  </si>
  <si>
    <t>722181212</t>
  </si>
  <si>
    <t>-96775892</t>
  </si>
  <si>
    <t>722181212.1</t>
  </si>
  <si>
    <t>Izolace návleková PE tl. stěny 9 mm vnitřní průměr 25 mm</t>
  </si>
  <si>
    <t>1347186173</t>
  </si>
  <si>
    <t>722181213</t>
  </si>
  <si>
    <t>Izolace návleková PE tl. stěny 13 mm vnitřní průměr 32 mm</t>
  </si>
  <si>
    <t>-289377760</t>
  </si>
  <si>
    <t>722181214</t>
  </si>
  <si>
    <t>Izolace návleková PE tl. stěny 20 mm vnitřní průměr 52 mm</t>
  </si>
  <si>
    <t>-2020303316</t>
  </si>
  <si>
    <t>722181214.1</t>
  </si>
  <si>
    <t>Izolace návleková PE tl. stěny 20 mm vnitřní průměr 65 mm</t>
  </si>
  <si>
    <t>-203893932</t>
  </si>
  <si>
    <t>722181215</t>
  </si>
  <si>
    <t>-177296200</t>
  </si>
  <si>
    <t>722181215.1</t>
  </si>
  <si>
    <t>Izolace návleková PE tl. stěny 25 mm vnitřní průměr 25 mm</t>
  </si>
  <si>
    <t>-1570922762</t>
  </si>
  <si>
    <t>722181215.2</t>
  </si>
  <si>
    <t>760694106</t>
  </si>
  <si>
    <t>722190401</t>
  </si>
  <si>
    <t>1285633341</t>
  </si>
  <si>
    <t>722220111</t>
  </si>
  <si>
    <t>509294190</t>
  </si>
  <si>
    <t>722223131</t>
  </si>
  <si>
    <t>Kohout kul.vypouštěcí,komplet, DN 15</t>
  </si>
  <si>
    <t>2100424767</t>
  </si>
  <si>
    <t>722232043</t>
  </si>
  <si>
    <t>-784015668</t>
  </si>
  <si>
    <t>722232044</t>
  </si>
  <si>
    <t>Kulo koh vnit záv G3/4 PN42-185°C</t>
  </si>
  <si>
    <t>-832483180</t>
  </si>
  <si>
    <t>722232048</t>
  </si>
  <si>
    <t>Kulo koh vnit záv G2 PN42-185°C</t>
  </si>
  <si>
    <t>-1309288362</t>
  </si>
  <si>
    <t>722280106</t>
  </si>
  <si>
    <t>-1112945184</t>
  </si>
  <si>
    <t>722280108</t>
  </si>
  <si>
    <t>Tlaková zkouška vodovodního potrubí DN 50</t>
  </si>
  <si>
    <t>917934816</t>
  </si>
  <si>
    <t>722290234</t>
  </si>
  <si>
    <t>278340376</t>
  </si>
  <si>
    <t>998722101</t>
  </si>
  <si>
    <t>1305126680</t>
  </si>
  <si>
    <t>725119105</t>
  </si>
  <si>
    <t>Montáž splachovacích nádrží vysokopoložených</t>
  </si>
  <si>
    <t>-1402325615</t>
  </si>
  <si>
    <t>725119305</t>
  </si>
  <si>
    <t>-336531277</t>
  </si>
  <si>
    <t>725129201</t>
  </si>
  <si>
    <t>-1286382004</t>
  </si>
  <si>
    <t>725219401</t>
  </si>
  <si>
    <t>-2012045251</t>
  </si>
  <si>
    <t>725339101</t>
  </si>
  <si>
    <t>Montáž výlevky diturvitové, bez nádrže a armatur</t>
  </si>
  <si>
    <t>485185636</t>
  </si>
  <si>
    <t>725814101</t>
  </si>
  <si>
    <t>-1333735247</t>
  </si>
  <si>
    <t>725814102</t>
  </si>
  <si>
    <t>-817704256</t>
  </si>
  <si>
    <t>725823111</t>
  </si>
  <si>
    <t>-1762725439</t>
  </si>
  <si>
    <t>725823114</t>
  </si>
  <si>
    <t>Baterie dřezová stojánková ruční, bez otvír.odpadu</t>
  </si>
  <si>
    <t>971013916</t>
  </si>
  <si>
    <t>725825114</t>
  </si>
  <si>
    <t>1160987371</t>
  </si>
  <si>
    <t>725841333</t>
  </si>
  <si>
    <t>Baterie sprcha podom+pevná sprcha</t>
  </si>
  <si>
    <t>-1929751666</t>
  </si>
  <si>
    <t>725860109</t>
  </si>
  <si>
    <t>-1260562215</t>
  </si>
  <si>
    <t>725860167</t>
  </si>
  <si>
    <t>-217894558</t>
  </si>
  <si>
    <t>725860202</t>
  </si>
  <si>
    <t>-1881306847</t>
  </si>
  <si>
    <t>55147033</t>
  </si>
  <si>
    <t>Splachovač nádržkový z PH úsporný T-2454</t>
  </si>
  <si>
    <t>1369573877</t>
  </si>
  <si>
    <t>-771194418</t>
  </si>
  <si>
    <t>64221373</t>
  </si>
  <si>
    <t>Umývátko  bílé otv. bat. vlevo 400x310 mm</t>
  </si>
  <si>
    <t>303761906</t>
  </si>
  <si>
    <t>-301591126</t>
  </si>
  <si>
    <t>2131043660</t>
  </si>
  <si>
    <t>64271101</t>
  </si>
  <si>
    <t>Výlevka  se sklop. plast. mřížkou, bílá</t>
  </si>
  <si>
    <t>-1311402753</t>
  </si>
  <si>
    <t>998725101</t>
  </si>
  <si>
    <t>1162404243</t>
  </si>
  <si>
    <t>733161103</t>
  </si>
  <si>
    <t>Potrubí měděné 12 x 1 mm, polotvrdé dodávka a montáž,včetně tvarovek a uchycení</t>
  </si>
  <si>
    <t>1290634799</t>
  </si>
  <si>
    <t>733161104</t>
  </si>
  <si>
    <t>Potrubí měděné 15 x 1 mm, polotvrdé dodávka a montáž,včetně tvarovek a uchycení</t>
  </si>
  <si>
    <t>2095231946</t>
  </si>
  <si>
    <t>733161106</t>
  </si>
  <si>
    <t>Potrubí měděné 18 x 1 mm, polotvrdé dodávka a montáž,včetně tvarovek a uchycení</t>
  </si>
  <si>
    <t>-1883713854</t>
  </si>
  <si>
    <t>733224221</t>
  </si>
  <si>
    <t>-960721456</t>
  </si>
  <si>
    <t>733224222</t>
  </si>
  <si>
    <t>2125063287</t>
  </si>
  <si>
    <t>733291101</t>
  </si>
  <si>
    <t>1585751449</t>
  </si>
  <si>
    <t>998733101</t>
  </si>
  <si>
    <t>-101941929</t>
  </si>
  <si>
    <t>734209112</t>
  </si>
  <si>
    <t>842812194</t>
  </si>
  <si>
    <t>734209113</t>
  </si>
  <si>
    <t>-968139084</t>
  </si>
  <si>
    <t>Šroubení  G 1/2" pro tělesa s integrovaným ventil.</t>
  </si>
  <si>
    <t>713047209</t>
  </si>
  <si>
    <t>4102</t>
  </si>
  <si>
    <t>SVĚRNÉ SPOJKY PRO MĚDĚNÉ POTRUBÍ G 3/8"</t>
  </si>
  <si>
    <t>Kč</t>
  </si>
  <si>
    <t>50350350</t>
  </si>
  <si>
    <t>1524007098</t>
  </si>
  <si>
    <t>48457670 Z-D026</t>
  </si>
  <si>
    <t>Připojovací armatura HM rohová ,chrom</t>
  </si>
  <si>
    <t>-494174584</t>
  </si>
  <si>
    <t>48457670 Z-D028</t>
  </si>
  <si>
    <t>Kryt pro připojovací armaturu HM rohová ,chrom</t>
  </si>
  <si>
    <t>-1618375841</t>
  </si>
  <si>
    <t>TERMOSTATICKÁ HLAVICE</t>
  </si>
  <si>
    <t>1496797167</t>
  </si>
  <si>
    <t>998734101</t>
  </si>
  <si>
    <t>518317805</t>
  </si>
  <si>
    <t>735000912</t>
  </si>
  <si>
    <t>-181132898</t>
  </si>
  <si>
    <t>735158210</t>
  </si>
  <si>
    <t>-991535485</t>
  </si>
  <si>
    <t>735158220</t>
  </si>
  <si>
    <t>-2044375940</t>
  </si>
  <si>
    <t>735158230</t>
  </si>
  <si>
    <t>Tlakové zkoušky panelových těles 3řadých</t>
  </si>
  <si>
    <t>-1655805522</t>
  </si>
  <si>
    <t>735159110</t>
  </si>
  <si>
    <t>-1952749260</t>
  </si>
  <si>
    <t>735159210</t>
  </si>
  <si>
    <t>1923709719</t>
  </si>
  <si>
    <t>735159320</t>
  </si>
  <si>
    <t>Montáž panelových těles 3řadých do délky 1500 mm</t>
  </si>
  <si>
    <t>-1501022157</t>
  </si>
  <si>
    <t>735179110</t>
  </si>
  <si>
    <t>Montáž otopných těles koupelnových (žebříků)</t>
  </si>
  <si>
    <t>813726524</t>
  </si>
  <si>
    <t>48457354.A</t>
  </si>
  <si>
    <t>Těleso otopné ocel.deskové typ 10VK v. 400 dl. 600 se spodním připojením a integrovaným ventilem</t>
  </si>
  <si>
    <t>1600835009</t>
  </si>
  <si>
    <t>48457355.A</t>
  </si>
  <si>
    <t>Těleso otopné ocel.deskové typ 10VK v. 500 dl. 400 se spodním připojením a integrovaným ventilem</t>
  </si>
  <si>
    <t>517991393</t>
  </si>
  <si>
    <t>48457357.A</t>
  </si>
  <si>
    <t>Těleso otopné ocel.deskové typ 10VK v. 500 dl. 600 se spodním připojením a integrovaným ventilem</t>
  </si>
  <si>
    <t>-761634096</t>
  </si>
  <si>
    <t>48457419</t>
  </si>
  <si>
    <t>Těleso otopné ocel.deskové typ 11VK v. 600 dl. 400 se spodním připojením a integrovaným ventilem</t>
  </si>
  <si>
    <t>687534428</t>
  </si>
  <si>
    <t>48457462</t>
  </si>
  <si>
    <t>Těleso otopné ocel.deskové typ 20VK v. 600 dl. 400 se spodním připojením a integrovaným ventilem</t>
  </si>
  <si>
    <t>1605175714</t>
  </si>
  <si>
    <t>-801276123</t>
  </si>
  <si>
    <t>48457656.A</t>
  </si>
  <si>
    <t>Těleso otopné ocel.deskové typ 33VK v. 600 dl.1400 se spodním připojením a integrovaným ventilem</t>
  </si>
  <si>
    <t>1995817754</t>
  </si>
  <si>
    <t>48457670.A55012</t>
  </si>
  <si>
    <t>Těleso otopné koupelnové -žebřík  1500.450 se středovým spodním připojením</t>
  </si>
  <si>
    <t>112397077</t>
  </si>
  <si>
    <t>998735101</t>
  </si>
  <si>
    <t>262735633</t>
  </si>
  <si>
    <t>240010031</t>
  </si>
  <si>
    <t>1712046489</t>
  </si>
  <si>
    <t>240070887</t>
  </si>
  <si>
    <t>Žaluzie protidešťová do zdi velikost pr.200</t>
  </si>
  <si>
    <t>-1118527674</t>
  </si>
  <si>
    <t>240080001</t>
  </si>
  <si>
    <t>1497202424</t>
  </si>
  <si>
    <t>240080002</t>
  </si>
  <si>
    <t>-1471849851</t>
  </si>
  <si>
    <t>240080003</t>
  </si>
  <si>
    <t>Potrubí kruhové sk. I. PK 120311 do d 200 včetně tvarovek</t>
  </si>
  <si>
    <t>-606056519</t>
  </si>
  <si>
    <t>429-11-PER250W</t>
  </si>
  <si>
    <t>Žaluziová klapka plastová PER 200 W</t>
  </si>
  <si>
    <t>-1228097584</t>
  </si>
  <si>
    <t>519143134</t>
  </si>
  <si>
    <t>42911135</t>
  </si>
  <si>
    <t>Ventilátor radiální 200 m3/h</t>
  </si>
  <si>
    <t>2040272889</t>
  </si>
  <si>
    <t>789998014</t>
  </si>
  <si>
    <t>-2002476701</t>
  </si>
  <si>
    <t>42981183</t>
  </si>
  <si>
    <t>Spiro roura hladká d 140, délka 1 m</t>
  </si>
  <si>
    <t>-230655270</t>
  </si>
  <si>
    <t>42981186</t>
  </si>
  <si>
    <t>Spiro roura hladká d 200, délka 1 m</t>
  </si>
  <si>
    <t>1098344467</t>
  </si>
  <si>
    <t>Odbočka jednostranná pr.100/80/80 90st.</t>
  </si>
  <si>
    <t>-448779663</t>
  </si>
  <si>
    <t>Odbočka jednostranná pr.100/80/100 90st.</t>
  </si>
  <si>
    <t>1824891168</t>
  </si>
  <si>
    <t>4298160010</t>
  </si>
  <si>
    <t>Odbočka jednostranná pr.140/100/100</t>
  </si>
  <si>
    <t>-1140077130</t>
  </si>
  <si>
    <t>429816001001</t>
  </si>
  <si>
    <t>Odbočka jednostranná pr.140/80/140 90st.</t>
  </si>
  <si>
    <t>-781836523</t>
  </si>
  <si>
    <t>4298160025</t>
  </si>
  <si>
    <t>Odbočka jednostranná pr.200/140/140 90st.</t>
  </si>
  <si>
    <t>-126330072</t>
  </si>
  <si>
    <t>-1654245879</t>
  </si>
  <si>
    <t>-170717772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</si>
  <si>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</si>
  <si>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</si>
  <si>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</si>
  <si>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</si>
  <si>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</si>
  <si>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</si>
  <si>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</si>
  <si>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842065718</t>
  </si>
  <si>
    <t>113108306</t>
  </si>
  <si>
    <t>Odstranění podkladu pl.do 50 m2, živice tl. 6 cm</t>
  </si>
  <si>
    <t>-127936083</t>
  </si>
  <si>
    <t>120001101</t>
  </si>
  <si>
    <t>Příplatek za ztížení vykopávky v blízkosti vedení</t>
  </si>
  <si>
    <t>-320600465</t>
  </si>
  <si>
    <t>132201201</t>
  </si>
  <si>
    <t>Hloubení rýh šířky do 200 cm v hor.3 do 100 m3</t>
  </si>
  <si>
    <t>-953613629</t>
  </si>
  <si>
    <t>132201209</t>
  </si>
  <si>
    <t>Příplatek za lepivost - hloubení rýh 200cm v hor.3</t>
  </si>
  <si>
    <t>2062424195</t>
  </si>
  <si>
    <t>151101102</t>
  </si>
  <si>
    <t>Pažení a rozepření stěn rýh - příložné - hl.do 4 m</t>
  </si>
  <si>
    <t>1195614374</t>
  </si>
  <si>
    <t>151101112</t>
  </si>
  <si>
    <t>Odstranění pažení stěn rýh - příložné - hl. do 4 m</t>
  </si>
  <si>
    <t>1517093148</t>
  </si>
  <si>
    <t>161101101</t>
  </si>
  <si>
    <t>Svislé přemístění výkopku z hor.1-4 do 2,5 m</t>
  </si>
  <si>
    <t>-1760812569</t>
  </si>
  <si>
    <t>162201101</t>
  </si>
  <si>
    <t>Vodorovné přemístění výkopku z hor.1-4 do 20 m</t>
  </si>
  <si>
    <t>-743141831</t>
  </si>
  <si>
    <t>-502095320</t>
  </si>
  <si>
    <t>162701109</t>
  </si>
  <si>
    <t>Příplatek k vod. přemístění hor.1-4 za další 1 km</t>
  </si>
  <si>
    <t>1883217898</t>
  </si>
  <si>
    <t>193158376</t>
  </si>
  <si>
    <t>171201101</t>
  </si>
  <si>
    <t>Uložení sypaniny do násypů nezhutněných</t>
  </si>
  <si>
    <t>-1463774270</t>
  </si>
  <si>
    <t>Skládkovné zemina</t>
  </si>
  <si>
    <t>-1159931435</t>
  </si>
  <si>
    <t>174101101</t>
  </si>
  <si>
    <t>Zásyp jam, rýh, šachet se zhutněním</t>
  </si>
  <si>
    <t>-2114234181</t>
  </si>
  <si>
    <t>175101101</t>
  </si>
  <si>
    <t>Obsyp potrubí bez prohození sypaniny s dodáním štěrkopísku frakce 0 - 22 mm</t>
  </si>
  <si>
    <t>-1926753611</t>
  </si>
  <si>
    <t>175101109</t>
  </si>
  <si>
    <t>Příplatek za prohození sypaniny pro obsyp potrubí</t>
  </si>
  <si>
    <t>1552256197</t>
  </si>
  <si>
    <t>175101201</t>
  </si>
  <si>
    <t>Obsyp objektu bez prohození sypaniny</t>
  </si>
  <si>
    <t>-1211852057</t>
  </si>
  <si>
    <t>175101209</t>
  </si>
  <si>
    <t>Příplatek za prohození sypaniny pro obsyp objektu</t>
  </si>
  <si>
    <t>-1080047799</t>
  </si>
  <si>
    <t>12261430</t>
  </si>
  <si>
    <t>Struska kusová  zrnitost 16 -  32 mm</t>
  </si>
  <si>
    <t>-404668800</t>
  </si>
  <si>
    <t>451573111</t>
  </si>
  <si>
    <t>Lože pod potrubí ze štěrkopísku do 63 mm</t>
  </si>
  <si>
    <t>358451827</t>
  </si>
  <si>
    <t>451576111</t>
  </si>
  <si>
    <t>Podkladní vrstva ze štěrkopísku do 20 cm</t>
  </si>
  <si>
    <t>-1054201896</t>
  </si>
  <si>
    <t>452311161</t>
  </si>
  <si>
    <t>Desky podkladní z betonu C 25/30 pro vodoměrnou šachtu</t>
  </si>
  <si>
    <t>501820703</t>
  </si>
  <si>
    <t>Komunikace</t>
  </si>
  <si>
    <t>566901111</t>
  </si>
  <si>
    <t>Vyspravení podkladu po překopech štěrkopískem</t>
  </si>
  <si>
    <t>-1234839825</t>
  </si>
  <si>
    <t>572942112</t>
  </si>
  <si>
    <t>Vyspravení krytu po překopu lit.asfaltem, do 6 cm</t>
  </si>
  <si>
    <t>-1964950238</t>
  </si>
  <si>
    <t>58337368</t>
  </si>
  <si>
    <t>Štěrkopísek frakce 0-63 tř.A</t>
  </si>
  <si>
    <t>T</t>
  </si>
  <si>
    <t>-85657580</t>
  </si>
  <si>
    <t>Trubní vedení</t>
  </si>
  <si>
    <t>871211121</t>
  </si>
  <si>
    <t>Montáž trubek polyetylenových ve výkopu d 63 mm</t>
  </si>
  <si>
    <t>1122380616</t>
  </si>
  <si>
    <t>877181121</t>
  </si>
  <si>
    <t>MTŽ eltv výkop tr PE sv DN 50</t>
  </si>
  <si>
    <t>1245735409</t>
  </si>
  <si>
    <t>891211111</t>
  </si>
  <si>
    <t>Montáž vodovodních šoupátek ve výkopu DN 50</t>
  </si>
  <si>
    <t>998063730</t>
  </si>
  <si>
    <t>891269111</t>
  </si>
  <si>
    <t>Montáž navrtávacích pasů DN 100</t>
  </si>
  <si>
    <t>-1250625780</t>
  </si>
  <si>
    <t>892233111</t>
  </si>
  <si>
    <t>Desinfekce vodovodního potrubí DN 70</t>
  </si>
  <si>
    <t>62476211</t>
  </si>
  <si>
    <t>892241111</t>
  </si>
  <si>
    <t>Tlaková zkouška vodovodního potrubí DN 80</t>
  </si>
  <si>
    <t>957599783</t>
  </si>
  <si>
    <t>893111121</t>
  </si>
  <si>
    <t>Šachta vodoměrná plastová 1,2 x 0,9 m,výška 1,73 m komplet ,včetně žebříku -dodávka a osazení</t>
  </si>
  <si>
    <t>-557209323</t>
  </si>
  <si>
    <t>899401112</t>
  </si>
  <si>
    <t>Osazení poklopů litinových šoupátkových</t>
  </si>
  <si>
    <t>1527115548</t>
  </si>
  <si>
    <t>899721112</t>
  </si>
  <si>
    <t>Fólie výstražná z PVC, šířka 30 cm</t>
  </si>
  <si>
    <t>1705914105</t>
  </si>
  <si>
    <t>1750-001</t>
  </si>
  <si>
    <t>Poklop šoupátkový těžký</t>
  </si>
  <si>
    <t>1203608944</t>
  </si>
  <si>
    <t>2800-004</t>
  </si>
  <si>
    <t>Šoupátko č.2800-ISO DN 50/D 63</t>
  </si>
  <si>
    <t>1484930066</t>
  </si>
  <si>
    <t>28314142.A</t>
  </si>
  <si>
    <t>Fólie výstražná š. 330 x 1,2 mm bílá -POZOR VODA</t>
  </si>
  <si>
    <t>187660440</t>
  </si>
  <si>
    <t>286136750</t>
  </si>
  <si>
    <t>Trubka HDPE 100, voda SDR11  63x5,8mm L=6m</t>
  </si>
  <si>
    <t>752132974</t>
  </si>
  <si>
    <t>28653334.A</t>
  </si>
  <si>
    <t>Koleno 45° elektrosvařovací  d  63 mm</t>
  </si>
  <si>
    <t>1850966686</t>
  </si>
  <si>
    <t>5250-023</t>
  </si>
  <si>
    <t>Navrtávací pas D110/2" pro potrubí PVC</t>
  </si>
  <si>
    <t>956324623</t>
  </si>
  <si>
    <t>9500-01</t>
  </si>
  <si>
    <t>Zemní souprava teleskopická 1,3 - 1,8 m</t>
  </si>
  <si>
    <t>1894287819</t>
  </si>
  <si>
    <t>900      RT2</t>
  </si>
  <si>
    <t>HZS-Bakteriologický rozbor Práce v tarifní třídě 5</t>
  </si>
  <si>
    <t>706634426</t>
  </si>
  <si>
    <t>900      RT4</t>
  </si>
  <si>
    <t>HZS-Geodetické zaměření Práce v tarifní třídě 7</t>
  </si>
  <si>
    <t>-1696736669</t>
  </si>
  <si>
    <t>900      RT5</t>
  </si>
  <si>
    <t>HZS- Dokumentace skutečného stavu Práce v tarifní třídě 8</t>
  </si>
  <si>
    <t>-1767685286</t>
  </si>
  <si>
    <t>998276101</t>
  </si>
  <si>
    <t>Přesun hmot, trubní vedení plastová, otevř. výkop</t>
  </si>
  <si>
    <t>1970501053</t>
  </si>
  <si>
    <t>722223141</t>
  </si>
  <si>
    <t>Kohout kul.vypouštěcí,komplet,DN 20</t>
  </si>
  <si>
    <t>1328426448</t>
  </si>
  <si>
    <t>Kulový kohout vnit záv G2 PN42-185°C</t>
  </si>
  <si>
    <t>1984636429</t>
  </si>
  <si>
    <t>722232066</t>
  </si>
  <si>
    <t>Kulový kohout vni záv G2 PN42-185°C+vypouštění</t>
  </si>
  <si>
    <t>-1860897150</t>
  </si>
  <si>
    <t>722235646</t>
  </si>
  <si>
    <t>Klapka zpětná vodorovná DN 50</t>
  </si>
  <si>
    <t>-398336454</t>
  </si>
  <si>
    <t>722269113</t>
  </si>
  <si>
    <t>Montáž vodoměru závitového jdnovt. suchob. G1"</t>
  </si>
  <si>
    <t>-2028132244</t>
  </si>
  <si>
    <t>-629001050</t>
  </si>
  <si>
    <t>M46</t>
  </si>
  <si>
    <t>Zemní práce při montážích</t>
  </si>
  <si>
    <t>460310201</t>
  </si>
  <si>
    <t>Signalizační vodič</t>
  </si>
  <si>
    <t>-1982476952</t>
  </si>
  <si>
    <t>34140825</t>
  </si>
  <si>
    <t>Vodič silový pevné uložení CY H07 V-U 4,00 mm2</t>
  </si>
  <si>
    <t>-1701977060</t>
  </si>
  <si>
    <t>SO 06.2 - SO 06.2 Přípojka splaškové kanalizace</t>
  </si>
  <si>
    <t>459875571</t>
  </si>
  <si>
    <t>-1977670227</t>
  </si>
  <si>
    <t>117634692</t>
  </si>
  <si>
    <t>-366007623</t>
  </si>
  <si>
    <t>-1800868733</t>
  </si>
  <si>
    <t>-270928589</t>
  </si>
  <si>
    <t>-479795637</t>
  </si>
  <si>
    <t>-846059460</t>
  </si>
  <si>
    <t>855201937</t>
  </si>
  <si>
    <t>1727390980</t>
  </si>
  <si>
    <t>1755765670</t>
  </si>
  <si>
    <t>366916140</t>
  </si>
  <si>
    <t>88076632</t>
  </si>
  <si>
    <t>-1080653689</t>
  </si>
  <si>
    <t>1733849572</t>
  </si>
  <si>
    <t>-2126631114</t>
  </si>
  <si>
    <t>506792451</t>
  </si>
  <si>
    <t>1906547934</t>
  </si>
  <si>
    <t>1796634207</t>
  </si>
  <si>
    <t>551330162</t>
  </si>
  <si>
    <t>398521752</t>
  </si>
  <si>
    <t>-521478459</t>
  </si>
  <si>
    <t>155220778</t>
  </si>
  <si>
    <t>871111101</t>
  </si>
  <si>
    <t>M.plast.potrubí ve výkopu na gum.těsnění DN 150 mm</t>
  </si>
  <si>
    <t>835667976</t>
  </si>
  <si>
    <t>871111102</t>
  </si>
  <si>
    <t>M.plast.potrubí ve výkopu na gum.těsnění DN 200 mm</t>
  </si>
  <si>
    <t>1627960363</t>
  </si>
  <si>
    <t>892571111</t>
  </si>
  <si>
    <t>Zkouška těsnosti kanalizace DN do 200, vodou</t>
  </si>
  <si>
    <t>309844829</t>
  </si>
  <si>
    <t>892585111</t>
  </si>
  <si>
    <t>Zabezpečení konců a zkouška vzduch. kan. DN do 300</t>
  </si>
  <si>
    <t>úsek</t>
  </si>
  <si>
    <t>1985771995</t>
  </si>
  <si>
    <t>894812141</t>
  </si>
  <si>
    <t>Šachta PP DN 315 roura teles hl 375</t>
  </si>
  <si>
    <t>-1915980506</t>
  </si>
  <si>
    <t>894812216</t>
  </si>
  <si>
    <t>Šachta PP dno DN 425/200 přímý tok</t>
  </si>
  <si>
    <t>-1553703957</t>
  </si>
  <si>
    <t>894812217</t>
  </si>
  <si>
    <t>Šachta PP dno DN 425/200 pravý/levý</t>
  </si>
  <si>
    <t>-1552237354</t>
  </si>
  <si>
    <t>894812231</t>
  </si>
  <si>
    <t>Šachta PP DN425 roura korug hl 1250</t>
  </si>
  <si>
    <t>1668155893</t>
  </si>
  <si>
    <t>894812245</t>
  </si>
  <si>
    <t>Šachta PP DN425 redukce 425/315</t>
  </si>
  <si>
    <t>-922748243</t>
  </si>
  <si>
    <t>894812262</t>
  </si>
  <si>
    <t>Šachta PP DN 425 poklop litina plný</t>
  </si>
  <si>
    <t>719395321</t>
  </si>
  <si>
    <t>-323069344</t>
  </si>
  <si>
    <t>28314147.A</t>
  </si>
  <si>
    <t>Fólie výstražná VF-300 š. 300mm hnědá "KANALIZACE"</t>
  </si>
  <si>
    <t>296412782</t>
  </si>
  <si>
    <t>28611261.A</t>
  </si>
  <si>
    <t>Trubka kanalizační KG SN 8 PVC 160x4,7x3000</t>
  </si>
  <si>
    <t>832113073</t>
  </si>
  <si>
    <t>28611263.A</t>
  </si>
  <si>
    <t>Trubka kanalizační KG SN 8 PVC 200x5,9x1000</t>
  </si>
  <si>
    <t>288915284</t>
  </si>
  <si>
    <t>28611265.A</t>
  </si>
  <si>
    <t>Trubka kanalizační KG SN 8 PVC 200x5,9x5000</t>
  </si>
  <si>
    <t>1726284721</t>
  </si>
  <si>
    <t>1917693255</t>
  </si>
  <si>
    <t>1748055337</t>
  </si>
  <si>
    <t>-1907033650</t>
  </si>
  <si>
    <t>SO 06.3 - SO 06.3 Přípojka dešťové kanalizace</t>
  </si>
  <si>
    <t>-1240501384</t>
  </si>
  <si>
    <t>243692313</t>
  </si>
  <si>
    <t>-1174021250</t>
  </si>
  <si>
    <t>-1105461323</t>
  </si>
  <si>
    <t>2087538986</t>
  </si>
  <si>
    <t>1407088606</t>
  </si>
  <si>
    <t>47580426</t>
  </si>
  <si>
    <t>-250409924</t>
  </si>
  <si>
    <t>-1699770816</t>
  </si>
  <si>
    <t>1110981087</t>
  </si>
  <si>
    <t>-2068687906</t>
  </si>
  <si>
    <t>-1243142084</t>
  </si>
  <si>
    <t>-1951421763</t>
  </si>
  <si>
    <t>947475836</t>
  </si>
  <si>
    <t>-2075154985</t>
  </si>
  <si>
    <t>-99511602</t>
  </si>
  <si>
    <t>861011914</t>
  </si>
  <si>
    <t>597101113</t>
  </si>
  <si>
    <t>Montáž odvodňovacího žlabu - polymerbeton včetně beton. lože C16/20,zatížení C 250, D 400 kN</t>
  </si>
  <si>
    <t>695681700</t>
  </si>
  <si>
    <t>28698063</t>
  </si>
  <si>
    <t>Žlab odvodňovací 1m šedý, rošt šedý</t>
  </si>
  <si>
    <t>-1020347579</t>
  </si>
  <si>
    <t>998225111</t>
  </si>
  <si>
    <t>1195495817</t>
  </si>
  <si>
    <t>1101432363</t>
  </si>
  <si>
    <t>-945737481</t>
  </si>
  <si>
    <t>-88868427</t>
  </si>
  <si>
    <t>-328638066</t>
  </si>
  <si>
    <t>1697463414</t>
  </si>
  <si>
    <t>-395011398</t>
  </si>
  <si>
    <t>954675926</t>
  </si>
  <si>
    <t>-1006205254</t>
  </si>
  <si>
    <t>-1966119315</t>
  </si>
  <si>
    <t>1845961064</t>
  </si>
  <si>
    <t>894812315</t>
  </si>
  <si>
    <t>Šachta PP dno DN 600/200 průtočné</t>
  </si>
  <si>
    <t>-192326619</t>
  </si>
  <si>
    <t>894812333</t>
  </si>
  <si>
    <t>Šachta PP DN600 roura korug hl 3000</t>
  </si>
  <si>
    <t>1246185622</t>
  </si>
  <si>
    <t>894812376</t>
  </si>
  <si>
    <t>Šachta PP DN600 mříž+prst -40t</t>
  </si>
  <si>
    <t>514331553</t>
  </si>
  <si>
    <t>-391642176</t>
  </si>
  <si>
    <t>-416679200</t>
  </si>
  <si>
    <t>28611260.A01</t>
  </si>
  <si>
    <t>Trubka kanalizační KG SN 12 PVC 160x4,7x1000</t>
  </si>
  <si>
    <t>-86209055</t>
  </si>
  <si>
    <t>28611261.A01</t>
  </si>
  <si>
    <t>Trubka kanalizační KG SN 12 PVC 160x4,7x3000</t>
  </si>
  <si>
    <t>-847785681</t>
  </si>
  <si>
    <t>28611262.A01</t>
  </si>
  <si>
    <t>Trubka kanalizační KG SN 12 PVC 160x4,7x5000</t>
  </si>
  <si>
    <t>-712932816</t>
  </si>
  <si>
    <t>Trubka kanalizační KG SN 12 PVC 200x5,9x1000</t>
  </si>
  <si>
    <t>1464532987</t>
  </si>
  <si>
    <t>28611265.A01</t>
  </si>
  <si>
    <t>Trubka kanalizační KG SN 12 PVC 200x5,9x6000</t>
  </si>
  <si>
    <t>711159055</t>
  </si>
  <si>
    <t>818349773</t>
  </si>
  <si>
    <t>538379093</t>
  </si>
  <si>
    <t>2054680680</t>
  </si>
  <si>
    <t>305799383</t>
  </si>
  <si>
    <t>307387866</t>
  </si>
  <si>
    <t>SO 08 - SO 08 Odlučovač lehkých kapalin</t>
  </si>
  <si>
    <t>711 - Izolace proti vodě</t>
  </si>
  <si>
    <t>131201201</t>
  </si>
  <si>
    <t>Hloubení zapažených jam v hor.3 do 100 m3</t>
  </si>
  <si>
    <t>-529951750</t>
  </si>
  <si>
    <t>131201209</t>
  </si>
  <si>
    <t>Příplatek za lepivost - hloubení zapaž.jam v hor.3</t>
  </si>
  <si>
    <t>2055540241</t>
  </si>
  <si>
    <t>-388157676</t>
  </si>
  <si>
    <t>151101211</t>
  </si>
  <si>
    <t>Odstranění pažení stěn - příložné - hl. do 4 m</t>
  </si>
  <si>
    <t>1252528859</t>
  </si>
  <si>
    <t>1361819933</t>
  </si>
  <si>
    <t>-1253939766</t>
  </si>
  <si>
    <t>66401210</t>
  </si>
  <si>
    <t>1031670995</t>
  </si>
  <si>
    <t>-1939932897</t>
  </si>
  <si>
    <t>1262317155</t>
  </si>
  <si>
    <t>-1708235660</t>
  </si>
  <si>
    <t>-32417723</t>
  </si>
  <si>
    <t>-1461177095</t>
  </si>
  <si>
    <t>-1046917798</t>
  </si>
  <si>
    <t>Desky podkladní z betonu C 25/30 pro odlučovač</t>
  </si>
  <si>
    <t>288236649</t>
  </si>
  <si>
    <t>894201211</t>
  </si>
  <si>
    <t>Betonování stěn odlučovače z betonu C 8/10</t>
  </si>
  <si>
    <t>-379084108</t>
  </si>
  <si>
    <t>894402211</t>
  </si>
  <si>
    <t>Osazení beton. skruží přechodových 60/100/70/9 včetně skruže přechod. TBR-Q 625/600/90/SPK (SLK)</t>
  </si>
  <si>
    <t>13787273</t>
  </si>
  <si>
    <t>894421111</t>
  </si>
  <si>
    <t>Osazení betonových dílců šachet skruže rovné, na kroužek, do 0,5 t</t>
  </si>
  <si>
    <t>-1418983211</t>
  </si>
  <si>
    <t>894800011</t>
  </si>
  <si>
    <t>Osazení odlučovače ropných látek průtok do 10 l/s</t>
  </si>
  <si>
    <t>-1713790090</t>
  </si>
  <si>
    <t>899103111</t>
  </si>
  <si>
    <t>Osazení poklopu s rámem do 150 kg včetně dodávky poklopu lit. kruhového D 600</t>
  </si>
  <si>
    <t>532964789</t>
  </si>
  <si>
    <t>59224100</t>
  </si>
  <si>
    <t>Skruž kanalizační TBS-Q 1000/250/90 mm</t>
  </si>
  <si>
    <t>-1170373721</t>
  </si>
  <si>
    <t>odlučovač</t>
  </si>
  <si>
    <t>Odlučovač lehkých kapalin gravitační koalesčenční dvouplašťový skelet s armovací výztuží - 6 l/s</t>
  </si>
  <si>
    <t>854388971</t>
  </si>
  <si>
    <t>998271301</t>
  </si>
  <si>
    <t>Přesun hmot pro kanalizace betonové, otevř. výkop</t>
  </si>
  <si>
    <t>-688781655</t>
  </si>
  <si>
    <t>Izolace proti vodě</t>
  </si>
  <si>
    <t>Izolace proti vlhk. vodorovná pásy přitavením 1 vrstva - včetně dodávky pásů 400H PE</t>
  </si>
  <si>
    <t>1122399538</t>
  </si>
  <si>
    <t>Přesun hmot pro izolace proti vodě, výšky do 6 m</t>
  </si>
  <si>
    <t>689538570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</si>
  <si>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</si>
  <si>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</si>
  <si>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</si>
  <si>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</si>
  <si>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</si>
  <si>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</si>
  <si>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</si>
  <si>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</si>
  <si>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</si>
  <si>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</si>
  <si>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</si>
  <si>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256</t>
  </si>
  <si>
    <t>-740050217</t>
  </si>
  <si>
    <t>345711070</t>
  </si>
  <si>
    <t>trubka elektroinstalační pancéřová pevná z PH D 15,8/20 mm, délka 3m</t>
  </si>
  <si>
    <t>574524924</t>
  </si>
  <si>
    <t>345715210</t>
  </si>
  <si>
    <t>krabice univerzální rozvodná z PH s víčkem a svorkovnicí krabicovou šroubovací s vodiči 12x4 mm2, D 73,5 mm x 43 mm</t>
  </si>
  <si>
    <t>-644316769</t>
  </si>
  <si>
    <t>3457152101</t>
  </si>
  <si>
    <t>krabice odbočná PH s víčkem a svorkovnicí krabicovou šroubovací s vodiči 12x4 mm2, D 73,5 mm x 43 mm (1903;KR68,KU68/3L) vč.zapojení</t>
  </si>
  <si>
    <t>1969098315</t>
  </si>
  <si>
    <t>345715440</t>
  </si>
  <si>
    <t>skříň rozvodná, 205x255 mm, hloubka 66 mm</t>
  </si>
  <si>
    <t>-1669099632</t>
  </si>
  <si>
    <t>345714260</t>
  </si>
  <si>
    <t xml:space="preserve">krabice pancéřová z PH 117x117x58 mm 8110)8111) do 4mm2 včetně zapojení </t>
  </si>
  <si>
    <t>-593925185</t>
  </si>
  <si>
    <t>345715630</t>
  </si>
  <si>
    <t xml:space="preserve">rozvodka krabicová z PH s víčkem a svorkovnicí krabicovou šroubovací s vodiči 20x4 mm2, D 103 mm x 50 mm včetně zapojení </t>
  </si>
  <si>
    <t>-631391362</t>
  </si>
  <si>
    <t>345754910</t>
  </si>
  <si>
    <t>žlab kabelový pozinkovaný 2m/ks 50X62</t>
  </si>
  <si>
    <t>1289023143</t>
  </si>
  <si>
    <t>345754920</t>
  </si>
  <si>
    <t>žlab kabelový pozinkovaný 2m/ks 50X125</t>
  </si>
  <si>
    <t>-713650011</t>
  </si>
  <si>
    <t>345364620</t>
  </si>
  <si>
    <t>spínač nást.prost./vlh.3-pólový 16/25A -řazení 3</t>
  </si>
  <si>
    <t>856514371</t>
  </si>
  <si>
    <t>345355120</t>
  </si>
  <si>
    <t xml:space="preserve">spínač jednopólový 10A bílý,včetně zapojení </t>
  </si>
  <si>
    <t>1366944331</t>
  </si>
  <si>
    <t>345355530</t>
  </si>
  <si>
    <t>spínač včetně zapojení č.1(6)(1/0) IP44</t>
  </si>
  <si>
    <t>577864029</t>
  </si>
  <si>
    <t>345355720</t>
  </si>
  <si>
    <t>spínač zapušť.včetně zapojení č.5 IP44</t>
  </si>
  <si>
    <t>-423413914</t>
  </si>
  <si>
    <t>345355520</t>
  </si>
  <si>
    <t xml:space="preserve">přepínač střídavý řazení 6 10A 3553-01289 bílý,včetně zapojení </t>
  </si>
  <si>
    <t>622508918</t>
  </si>
  <si>
    <t>3453555201</t>
  </si>
  <si>
    <t>přepínač střídavý řazení 6 10A 3553-01289 bílý,včetně zapojení IP44</t>
  </si>
  <si>
    <t>747509014</t>
  </si>
  <si>
    <t>218</t>
  </si>
  <si>
    <t>345358010</t>
  </si>
  <si>
    <t>ovladač zapínací tlačítkový se signální doutnavkou, velkoplošný 10A 3553-91289</t>
  </si>
  <si>
    <t>1414439229</t>
  </si>
  <si>
    <t>326</t>
  </si>
  <si>
    <t>345354000</t>
  </si>
  <si>
    <t>přístroj spínače jednopólového 10A 3558-651B</t>
  </si>
  <si>
    <t>372168551</t>
  </si>
  <si>
    <t>327</t>
  </si>
  <si>
    <t>345367000</t>
  </si>
  <si>
    <t>rámeček pro spínače a zásuvky 3901A-B10 jednonásobný</t>
  </si>
  <si>
    <t>-2079414729</t>
  </si>
  <si>
    <t>219</t>
  </si>
  <si>
    <t>345355150</t>
  </si>
  <si>
    <t>spínač jednopólový osvětlení,vlhkosti,stmívač,infraspínač,apod.</t>
  </si>
  <si>
    <t>-1941783950</t>
  </si>
  <si>
    <t>328</t>
  </si>
  <si>
    <t>354415500</t>
  </si>
  <si>
    <t>podpěra vedení FeZn na lepenkovou krytinu a eternit 100 mm</t>
  </si>
  <si>
    <t>1528088493</t>
  </si>
  <si>
    <t>220</t>
  </si>
  <si>
    <t>345551200</t>
  </si>
  <si>
    <t xml:space="preserve">zásuvka 2násobná 16A 3553-01289 bílá,průběžná montáž </t>
  </si>
  <si>
    <t>498964777</t>
  </si>
  <si>
    <t>331</t>
  </si>
  <si>
    <t>345354020</t>
  </si>
  <si>
    <t>přístroj spínače jednopólového 10A 3559-A01345 bezšroubový</t>
  </si>
  <si>
    <t>267542137</t>
  </si>
  <si>
    <t>332</t>
  </si>
  <si>
    <t>345354080</t>
  </si>
  <si>
    <t>přístroj přepínače střídavého 10A 3559-A06345 bezšroubový</t>
  </si>
  <si>
    <t>-854860166</t>
  </si>
  <si>
    <t>333</t>
  </si>
  <si>
    <t>3453540001</t>
  </si>
  <si>
    <t>přístroj spínače jednopólového 10A 3558-A91345 1/0</t>
  </si>
  <si>
    <t>-1795246567</t>
  </si>
  <si>
    <t>334</t>
  </si>
  <si>
    <t>345514100</t>
  </si>
  <si>
    <t>zásuvka datová 5014A-B01018 včetně krytu 100B</t>
  </si>
  <si>
    <t>-2066473562</t>
  </si>
  <si>
    <t>335</t>
  </si>
  <si>
    <t>345354250</t>
  </si>
  <si>
    <t>přístroj přepínače dvojitého střídavého 10A 3558-06940B IP44</t>
  </si>
  <si>
    <t>584658988</t>
  </si>
  <si>
    <t>336</t>
  </si>
  <si>
    <t>345364940</t>
  </si>
  <si>
    <t>kryt spínače jednoduchý s průzorem 3558A-B653</t>
  </si>
  <si>
    <t>-470446257</t>
  </si>
  <si>
    <t>329</t>
  </si>
  <si>
    <t>354416760</t>
  </si>
  <si>
    <t xml:space="preserve">podpěry vedení hromosvodu, Cu PV 3P 55 zámek </t>
  </si>
  <si>
    <t>-807831632</t>
  </si>
  <si>
    <t>330</t>
  </si>
  <si>
    <t>345366010</t>
  </si>
  <si>
    <t>doutnavka signalizační 3916-22221</t>
  </si>
  <si>
    <t>-1815488769</t>
  </si>
  <si>
    <t>221</t>
  </si>
  <si>
    <t>3455512001</t>
  </si>
  <si>
    <t xml:space="preserve">zásuvka 2násobná 16A 3553-01289 bílá+přep.ochrana,průběžná montáž </t>
  </si>
  <si>
    <t>389414748</t>
  </si>
  <si>
    <t>222</t>
  </si>
  <si>
    <t>345514850</t>
  </si>
  <si>
    <t>zásuvka krytá pro vlhké prostředí 5518-3929 S šedá 1x DIN.IP44</t>
  </si>
  <si>
    <t>-891711966</t>
  </si>
  <si>
    <t>223</t>
  </si>
  <si>
    <t>345518440</t>
  </si>
  <si>
    <t>zásuvka CEE do 500V typ CZ,1653 3P+N+Z</t>
  </si>
  <si>
    <t>-1679436212</t>
  </si>
  <si>
    <t>224</t>
  </si>
  <si>
    <t>345363320</t>
  </si>
  <si>
    <t xml:space="preserve">Tlačítko v plast.skřini se sklem 1-CENTRAL(TOTAL)-STOP </t>
  </si>
  <si>
    <t>1041740867</t>
  </si>
  <si>
    <t>228</t>
  </si>
  <si>
    <t>357117150</t>
  </si>
  <si>
    <t>skříň s různou náplní do 20kg</t>
  </si>
  <si>
    <t>1788214088</t>
  </si>
  <si>
    <t>229</t>
  </si>
  <si>
    <t>345629050</t>
  </si>
  <si>
    <t>svornice ochranná 6236-30 16 mm2 63A(poteniál)</t>
  </si>
  <si>
    <t>-348001989</t>
  </si>
  <si>
    <t>230</t>
  </si>
  <si>
    <t>348144050</t>
  </si>
  <si>
    <t>svítidlo 40-75W přisazené IP43-56</t>
  </si>
  <si>
    <t>-240125669</t>
  </si>
  <si>
    <t>231</t>
  </si>
  <si>
    <t>348212750</t>
  </si>
  <si>
    <t>svítidlo žárovkové max.40W(LED) nástěnné venkovní s infraspínačem</t>
  </si>
  <si>
    <t>1838225537</t>
  </si>
  <si>
    <t>232</t>
  </si>
  <si>
    <t>348144340</t>
  </si>
  <si>
    <t>svítidlo zářivkové stropní přímé, mřížka parabolická, indukční předřadník s kompenzací, 1x18W</t>
  </si>
  <si>
    <t>1870121186</t>
  </si>
  <si>
    <t>233</t>
  </si>
  <si>
    <t>348144350</t>
  </si>
  <si>
    <t>svítidlo zářivkové stropní přímé, mřížka parabolická, indukční předřadník s kompenzací, 1x36W IP20</t>
  </si>
  <si>
    <t>-833245321</t>
  </si>
  <si>
    <t>234</t>
  </si>
  <si>
    <t>348144410</t>
  </si>
  <si>
    <t>svítidlo zářivkové stropní přímé, mřížka parabolická, indukční předřadník s kompenzací, 3x18W IP20</t>
  </si>
  <si>
    <t>1449705426</t>
  </si>
  <si>
    <t>235</t>
  </si>
  <si>
    <t>348144390</t>
  </si>
  <si>
    <t>svítidlo zářivkové stropní přímé, mřížka parabolická, indukční předřadník s kompenzací, 2x36W IP20</t>
  </si>
  <si>
    <t>1624588339</t>
  </si>
  <si>
    <t>236</t>
  </si>
  <si>
    <t>3481443901</t>
  </si>
  <si>
    <t>svítidlo zářivkové stropní přímé, mřížka parabolická, indukční předřadník s kompenzací, 2x36W IP 55-66</t>
  </si>
  <si>
    <t>756459893</t>
  </si>
  <si>
    <t>237</t>
  </si>
  <si>
    <t>3481443902</t>
  </si>
  <si>
    <t>svítidlo zářivkové stropní přímé, mřížka parabolická, indukční předřadník s kompenzací, 2x36W IP55-66 do řady</t>
  </si>
  <si>
    <t>-1015252797</t>
  </si>
  <si>
    <t>Pol64</t>
  </si>
  <si>
    <t>zásuvka PC  2xRJ45 pod nebo na omítku</t>
  </si>
  <si>
    <t>ceník výrobce</t>
  </si>
  <si>
    <t>745897099</t>
  </si>
  <si>
    <t>Pol65</t>
  </si>
  <si>
    <t>zásuvka audio pod nebo na omítku</t>
  </si>
  <si>
    <t>-710288682</t>
  </si>
  <si>
    <t>Pol78</t>
  </si>
  <si>
    <t>ČIDLO POZARNI AUTONOMNÍ</t>
  </si>
  <si>
    <t>-155672692</t>
  </si>
  <si>
    <t>305</t>
  </si>
  <si>
    <t>348344010</t>
  </si>
  <si>
    <t>svítidlo LED BRS 15W/230V s infraspínačem IP40</t>
  </si>
  <si>
    <t>-1787213675</t>
  </si>
  <si>
    <t>Pol92</t>
  </si>
  <si>
    <t>KABEL AUDIO  2x4mm2</t>
  </si>
  <si>
    <t xml:space="preserve">ceník výrobce </t>
  </si>
  <si>
    <t>-1877932052</t>
  </si>
  <si>
    <t>306</t>
  </si>
  <si>
    <t>348381100</t>
  </si>
  <si>
    <t>svítidlo trvalé nouzové osvětlení, IP66,  1x36W, 1h</t>
  </si>
  <si>
    <t>-933963079</t>
  </si>
  <si>
    <t>307</t>
  </si>
  <si>
    <t>348381130</t>
  </si>
  <si>
    <t>svítidlo trvalé nouzové osvětlení, IP66,  2x36W, 1h</t>
  </si>
  <si>
    <t>1498777367</t>
  </si>
  <si>
    <t>Pol95</t>
  </si>
  <si>
    <t>ZEM.DUZ DRZAK OCHR.UHEL.DO ZDI</t>
  </si>
  <si>
    <t>Ks</t>
  </si>
  <si>
    <t>-903005221</t>
  </si>
  <si>
    <t>Pol96</t>
  </si>
  <si>
    <t>ZEM.DRAT FEZN 10 MM (0.62 kg/m)</t>
  </si>
  <si>
    <t>Kg</t>
  </si>
  <si>
    <t>390411559</t>
  </si>
  <si>
    <t>310</t>
  </si>
  <si>
    <t>354418300</t>
  </si>
  <si>
    <t>úhelník ochranný na ochranu svodu - 1700 mm, FeZn</t>
  </si>
  <si>
    <t>-1718015248</t>
  </si>
  <si>
    <t>311</t>
  </si>
  <si>
    <t>354410770</t>
  </si>
  <si>
    <t>drát průměr 8 mm AlMgSi</t>
  </si>
  <si>
    <t>144000856</t>
  </si>
  <si>
    <t>312</t>
  </si>
  <si>
    <t>354414900</t>
  </si>
  <si>
    <t>podpěra vedení FeZn na hřebenáče a prejzovou krytinu 120 mm</t>
  </si>
  <si>
    <t>322025610</t>
  </si>
  <si>
    <t>313</t>
  </si>
  <si>
    <t>354416100</t>
  </si>
  <si>
    <t>podpěra vedení FeZn na skleněný světlík 50 mm</t>
  </si>
  <si>
    <t>-321612035</t>
  </si>
  <si>
    <t>292</t>
  </si>
  <si>
    <t>231701530</t>
  </si>
  <si>
    <t>pěna montážní protipožární polyuretanová jednosložková 750 ml, požární odolnost více než 360 minut</t>
  </si>
  <si>
    <t>623216502</t>
  </si>
  <si>
    <t>293</t>
  </si>
  <si>
    <t>341408240</t>
  </si>
  <si>
    <t>vodič silový s Cu jádrem CY H07 V-U 2,50 mm2</t>
  </si>
  <si>
    <t>-1028078332</t>
  </si>
  <si>
    <t>314</t>
  </si>
  <si>
    <t>354418750</t>
  </si>
  <si>
    <t>svorka křížová pro vodič D 6-10 mm</t>
  </si>
  <si>
    <t>143587534</t>
  </si>
  <si>
    <t>315</t>
  </si>
  <si>
    <t>354418850</t>
  </si>
  <si>
    <t>svorka spojovací pro lano D 8-10 mm</t>
  </si>
  <si>
    <t>-228927267</t>
  </si>
  <si>
    <t>316</t>
  </si>
  <si>
    <t>354419250</t>
  </si>
  <si>
    <t>svorka zkušební pro lano D 6-12 mm, FeZn</t>
  </si>
  <si>
    <t>-1939313478</t>
  </si>
  <si>
    <t>317</t>
  </si>
  <si>
    <t>354418600</t>
  </si>
  <si>
    <t>svorka FeZn k jímací tyči - 4 šrouby</t>
  </si>
  <si>
    <t>1052984780</t>
  </si>
  <si>
    <t>318</t>
  </si>
  <si>
    <t>354419050</t>
  </si>
  <si>
    <t>svorka připojovací k připojení okapových žlabů</t>
  </si>
  <si>
    <t>-50578386</t>
  </si>
  <si>
    <t>319</t>
  </si>
  <si>
    <t>354419860</t>
  </si>
  <si>
    <t>svorka odbočovací a spojovací pro pásek 30x4 mm, FeZn</t>
  </si>
  <si>
    <t>667336085</t>
  </si>
  <si>
    <t>320</t>
  </si>
  <si>
    <t>354419960</t>
  </si>
  <si>
    <t>svorka odbočovací a spojovací pro spojování kruhových a páskových vodičů, FeZn</t>
  </si>
  <si>
    <t>-753678736</t>
  </si>
  <si>
    <t>321</t>
  </si>
  <si>
    <t>354420620</t>
  </si>
  <si>
    <t>pás zemnící 30 x 4 mm FeZn</t>
  </si>
  <si>
    <t>2145258926</t>
  </si>
  <si>
    <t>322</t>
  </si>
  <si>
    <t>354420900</t>
  </si>
  <si>
    <t>tyč zemnící 2 m FeZn</t>
  </si>
  <si>
    <t>1114313688</t>
  </si>
  <si>
    <t>294</t>
  </si>
  <si>
    <t>341408260</t>
  </si>
  <si>
    <t>vodič silový s Cu jádrem CY H07 V-U 6 mm2</t>
  </si>
  <si>
    <t>-165916364</t>
  </si>
  <si>
    <t>295</t>
  </si>
  <si>
    <t>3411103001</t>
  </si>
  <si>
    <t>kabel silový s Cu jádrem CYKY-O  3x1,5 mm2 (A)</t>
  </si>
  <si>
    <t>-1183333876</t>
  </si>
  <si>
    <t>296</t>
  </si>
  <si>
    <t>341110300</t>
  </si>
  <si>
    <t>kabel silový s Cu jádrem CYKY 3x1,5 mm2</t>
  </si>
  <si>
    <t>1085524777</t>
  </si>
  <si>
    <t>297</t>
  </si>
  <si>
    <t>341110360</t>
  </si>
  <si>
    <t>kabel silový s Cu jádrem CYKY 3x2,5 mm2</t>
  </si>
  <si>
    <t>619691104</t>
  </si>
  <si>
    <t>298</t>
  </si>
  <si>
    <t>341110760</t>
  </si>
  <si>
    <t>kabel silový s Cu jádrem CYKY 4x10 mm2</t>
  </si>
  <si>
    <t>333079565</t>
  </si>
  <si>
    <t>299</t>
  </si>
  <si>
    <t>341110900</t>
  </si>
  <si>
    <t>kabel silový s Cu jádrem CYKY 5x1,5 mm2</t>
  </si>
  <si>
    <t>978942262</t>
  </si>
  <si>
    <t>300</t>
  </si>
  <si>
    <t>341110980</t>
  </si>
  <si>
    <t>kabel silový s Cu jádrem CYKY 5x4 mm2</t>
  </si>
  <si>
    <t>-700477722</t>
  </si>
  <si>
    <t>301</t>
  </si>
  <si>
    <t>341111000</t>
  </si>
  <si>
    <t>kabel silový s Cu jádrem CYKY 5x6 mm2</t>
  </si>
  <si>
    <t>-774159187</t>
  </si>
  <si>
    <t>302</t>
  </si>
  <si>
    <t>341215500</t>
  </si>
  <si>
    <t>kabel sdělovací JYTY Al laminovanou fólií 2x1 mm</t>
  </si>
  <si>
    <t>-673309189</t>
  </si>
  <si>
    <t>303</t>
  </si>
  <si>
    <t>341215800</t>
  </si>
  <si>
    <t xml:space="preserve">kabel sdělovací UPT 4x2x0,5 CAT 5 PVC </t>
  </si>
  <si>
    <t>1801725100</t>
  </si>
  <si>
    <t>304</t>
  </si>
  <si>
    <t>341215860</t>
  </si>
  <si>
    <t>kabel sdělovací CXKE-R 3Ox1,5</t>
  </si>
  <si>
    <t>961750439</t>
  </si>
  <si>
    <t>Pol108</t>
  </si>
  <si>
    <t>ZEM.PODPERA PV 21 BETONOVA ZAMACK.</t>
  </si>
  <si>
    <t>-1277399916</t>
  </si>
  <si>
    <t>Pol110</t>
  </si>
  <si>
    <t>ZEM.PODPERA PV 22 SVAROVANA</t>
  </si>
  <si>
    <t>1175852884</t>
  </si>
  <si>
    <t>Pol111</t>
  </si>
  <si>
    <t>ZEM.OCHR. UHELNIK OU</t>
  </si>
  <si>
    <t>-1585930064</t>
  </si>
  <si>
    <t>324</t>
  </si>
  <si>
    <t>374141300</t>
  </si>
  <si>
    <t>zvonek ZV56</t>
  </si>
  <si>
    <t>-1624664562</t>
  </si>
  <si>
    <t>325</t>
  </si>
  <si>
    <t>374141350</t>
  </si>
  <si>
    <t>zvonek GONG TIONI 8V</t>
  </si>
  <si>
    <t>1310499008</t>
  </si>
  <si>
    <t>Pol116</t>
  </si>
  <si>
    <t>INFRASPINAC  IS 3360 BILY</t>
  </si>
  <si>
    <t>1476061517</t>
  </si>
  <si>
    <t>Pol117</t>
  </si>
  <si>
    <t>K.OKO 7580-07  16/6 SROUBOVACI</t>
  </si>
  <si>
    <t>-377357242</t>
  </si>
  <si>
    <t>Pol118</t>
  </si>
  <si>
    <t>ZASUVKA  16/5 112001</t>
  </si>
  <si>
    <t>-1167825976</t>
  </si>
  <si>
    <t>323</t>
  </si>
  <si>
    <t>283231300</t>
  </si>
  <si>
    <t>fólie výstražná plná -blesk šířka 33cm</t>
  </si>
  <si>
    <t>-667933293</t>
  </si>
  <si>
    <t>Pol119</t>
  </si>
  <si>
    <t>SVORKA EPS 2 S KRYTEM</t>
  </si>
  <si>
    <t>-575475983</t>
  </si>
  <si>
    <t>Pol120</t>
  </si>
  <si>
    <t>DOUTNAVKA 3916-22221 SIGNALIZACNI</t>
  </si>
  <si>
    <t>-1702737569</t>
  </si>
  <si>
    <t>340</t>
  </si>
  <si>
    <t>357116460</t>
  </si>
  <si>
    <t>rozvaděč elektroměrový plastový ER212/PVP7P  1x dvousazbový</t>
  </si>
  <si>
    <t>-1408271054</t>
  </si>
  <si>
    <t>Pol127</t>
  </si>
  <si>
    <t>ZAS.AUDIO   JACK 3.5MM</t>
  </si>
  <si>
    <t>-1877245809</t>
  </si>
  <si>
    <t>337</t>
  </si>
  <si>
    <t>3455148501</t>
  </si>
  <si>
    <t xml:space="preserve">zásuvka krytá pro vlhké prostředí 5513A-C02357B dvoj.natočená </t>
  </si>
  <si>
    <t>1072017445</t>
  </si>
  <si>
    <t>338</t>
  </si>
  <si>
    <t>3453542501</t>
  </si>
  <si>
    <t>přístroj přepínače dvojitého střídavého 10A 3558-05940B IP44</t>
  </si>
  <si>
    <t>-580286016</t>
  </si>
  <si>
    <t>Pol128</t>
  </si>
  <si>
    <t>ZAS.5518-2029S DVOJZAS.PLAST IP44</t>
  </si>
  <si>
    <t xml:space="preserve">CENÍK VÝROBCE </t>
  </si>
  <si>
    <t>95454935</t>
  </si>
  <si>
    <t>Pol129</t>
  </si>
  <si>
    <t>TLAČÍTKO   STOP  VE SKŘÍNI SE SKLEM</t>
  </si>
  <si>
    <t>-859542693</t>
  </si>
  <si>
    <t>Pol130</t>
  </si>
  <si>
    <t>KONEKT.  A-1208.00 RJ45-8 CAT5</t>
  </si>
  <si>
    <t>-63210682</t>
  </si>
  <si>
    <t>Pol131</t>
  </si>
  <si>
    <t>ZAS.5513A-C02357B DVOJ.NATOCENA</t>
  </si>
  <si>
    <t>1742784316</t>
  </si>
  <si>
    <t>Pol132</t>
  </si>
  <si>
    <t>SP.TG.3558-05940B IP44</t>
  </si>
  <si>
    <t>1455321355</t>
  </si>
  <si>
    <t>341</t>
  </si>
  <si>
    <t>358224030</t>
  </si>
  <si>
    <t>jistič 3pólový-charakteristika B 25A</t>
  </si>
  <si>
    <t>-891750305</t>
  </si>
  <si>
    <t>Pol136</t>
  </si>
  <si>
    <t>ZAS.5593A-02357 B</t>
  </si>
  <si>
    <t>CENÍK VÝROBCE</t>
  </si>
  <si>
    <t>-664167076</t>
  </si>
  <si>
    <t>Pol137</t>
  </si>
  <si>
    <t>KR.KT 250</t>
  </si>
  <si>
    <t>1126250747</t>
  </si>
  <si>
    <t>Pol138</t>
  </si>
  <si>
    <t>KR.KU 68-1903</t>
  </si>
  <si>
    <t>-237427026</t>
  </si>
  <si>
    <t>Pol139</t>
  </si>
  <si>
    <t>KR.KU 68-1901</t>
  </si>
  <si>
    <t>720479014</t>
  </si>
  <si>
    <t>Pol140</t>
  </si>
  <si>
    <t>KR.Z PH 8110</t>
  </si>
  <si>
    <t>-520639435</t>
  </si>
  <si>
    <t>Pol141</t>
  </si>
  <si>
    <t>PASKA CU 50CM</t>
  </si>
  <si>
    <t>1591670022</t>
  </si>
  <si>
    <t>Pol142</t>
  </si>
  <si>
    <t>ZEM.SVORKA ZSA16</t>
  </si>
  <si>
    <t>-1780785324</t>
  </si>
  <si>
    <t>Pol144</t>
  </si>
  <si>
    <t>KR.KR 97/5</t>
  </si>
  <si>
    <t>-1896730630</t>
  </si>
  <si>
    <t>Pol146</t>
  </si>
  <si>
    <t>SMRST.TRUBICE TLS 19/6</t>
  </si>
  <si>
    <t>1292227228</t>
  </si>
  <si>
    <t>Pol148</t>
  </si>
  <si>
    <t>SPOJKA SZM 1</t>
  </si>
  <si>
    <t>1893074805</t>
  </si>
  <si>
    <t>-154861221</t>
  </si>
  <si>
    <t>Pol150</t>
  </si>
  <si>
    <t>NOSNIK NZ100</t>
  </si>
  <si>
    <t>-2056611007</t>
  </si>
  <si>
    <t>834798343</t>
  </si>
  <si>
    <t>Pol151</t>
  </si>
  <si>
    <t>SPOJKA SZM 1 - ZAR.ZINEK</t>
  </si>
  <si>
    <t>-1260133962</t>
  </si>
  <si>
    <t>Pol162</t>
  </si>
  <si>
    <t>KABEL  HDMI   10M (DIAPROJEKTOR)</t>
  </si>
  <si>
    <t>-753785173</t>
  </si>
  <si>
    <t>Pol163</t>
  </si>
  <si>
    <t>PILIR PRO  SKŘÍN ER212</t>
  </si>
  <si>
    <t>-739007555</t>
  </si>
  <si>
    <t>Pol164</t>
  </si>
  <si>
    <t>SKRIN SE ZÁSUVKAMA (1X32A/400, 2X16A/230V) IP44</t>
  </si>
  <si>
    <t>1689705275</t>
  </si>
  <si>
    <t>Pol166</t>
  </si>
  <si>
    <t>ROZV. 2U-18 S VYZBROJI DLE PROJEKTU</t>
  </si>
  <si>
    <t>KAL.CENA</t>
  </si>
  <si>
    <t>-1169550615</t>
  </si>
  <si>
    <t>Pol167</t>
  </si>
  <si>
    <t>Vačk.sp. 16A/230V  se zámkem v krytí IP54</t>
  </si>
  <si>
    <t>-770811065</t>
  </si>
  <si>
    <t>Pol168</t>
  </si>
  <si>
    <t>Vačk.sp. 16A/230V  v krytí IP54</t>
  </si>
  <si>
    <t>1965287798</t>
  </si>
  <si>
    <t>282</t>
  </si>
  <si>
    <t>132201101</t>
  </si>
  <si>
    <t>Hloubení zapažených i nezapažených rýh šířky do 600 mm s urovnáním dna do předepsaného profilu a spádu v hornině tř. 3 do 100 m3</t>
  </si>
  <si>
    <t>1009175541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</si>
  <si>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</si>
  <si>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</si>
  <si>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286</t>
  </si>
  <si>
    <t>Svislé přemístění výkopku bez naložení do dopravní nádoby avšak s vyprázdněním dopravní nádoby na hromadu nebo do dopravního prostředku z horniny tř. 1 až 4, při hloubce výkopu přes 1 do 2,5 m</t>
  </si>
  <si>
    <t>-1198357507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</si>
  <si>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</si>
  <si>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</si>
  <si>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</si>
  <si>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1500499921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</si>
  <si>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</si>
  <si>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</si>
  <si>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</si>
  <si>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</si>
  <si>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1266620153</t>
  </si>
  <si>
    <t>284</t>
  </si>
  <si>
    <t>Lože pod potrubí, stoky a drobné objekty v otevřeném výkopu z písku a štěrkopísku do 63 mm</t>
  </si>
  <si>
    <t>-2024428715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</si>
  <si>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</si>
  <si>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</si>
  <si>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</si>
  <si>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</si>
  <si>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</si>
  <si>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-1143467352</t>
  </si>
  <si>
    <t>276</t>
  </si>
  <si>
    <t>953991111</t>
  </si>
  <si>
    <t>Dodání a osazení hmoždinek včetně vyvrtání otvorů (s dodáním hmot) ve stěnách do zdiva z cihel nebo měkkého kamene, vnější profil hmoždinky 6 až 8 mm</t>
  </si>
  <si>
    <t>-1078600976</t>
  </si>
  <si>
    <t>290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</si>
  <si>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</si>
  <si>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</si>
  <si>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2028158835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</si>
  <si>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</si>
  <si>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</si>
  <si>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</si>
  <si>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307518899</t>
  </si>
  <si>
    <t>289</t>
  </si>
  <si>
    <t>973031324</t>
  </si>
  <si>
    <t>Vysekání výklenků nebo kapes ve zdivu z cihel na maltu vápennou nebo vápenocementovou kapes, plochy do 0,10 m2, hl. do 150 mm</t>
  </si>
  <si>
    <t>-1882668872</t>
  </si>
  <si>
    <t>287</t>
  </si>
  <si>
    <t>974031132</t>
  </si>
  <si>
    <t>Vysekání rýh ve zdivu cihelném na maltu vápennou nebo vápenocementovou do hl. 50 mm a šířky do 70 mm</t>
  </si>
  <si>
    <t>-1729726520</t>
  </si>
  <si>
    <t>288</t>
  </si>
  <si>
    <t>974031134</t>
  </si>
  <si>
    <t>Vysekání rýh ve zdivu cihelném na maltu vápennou nebo vápenocementovou do hl. 50 mm a šířky do 150 mm</t>
  </si>
  <si>
    <t>-629593645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</si>
  <si>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</si>
  <si>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</si>
  <si>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</si>
  <si>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</si>
  <si>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</si>
  <si>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-320418822</t>
  </si>
  <si>
    <t>226</t>
  </si>
  <si>
    <t>742221110</t>
  </si>
  <si>
    <t>Montáž rozváděčů litinových, hliníkových nebo plastových bez zapojení vodičů sestavy hmotnosti do 50 kg</t>
  </si>
  <si>
    <t>327880114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</si>
  <si>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</si>
  <si>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</si>
  <si>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</si>
  <si>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-1420595895</t>
  </si>
  <si>
    <t>227</t>
  </si>
  <si>
    <t>742311310</t>
  </si>
  <si>
    <t xml:space="preserve">Montáž skříní pojistkových tenkocementových pilířů pro skříně bez základů, typ bez zapojení vodičů </t>
  </si>
  <si>
    <t>7143037</t>
  </si>
  <si>
    <t>262</t>
  </si>
  <si>
    <t>742811310</t>
  </si>
  <si>
    <t xml:space="preserve">Montáž svorkovnic do rozváděčů s popisnými štítky se zapojením vodičů na jedné straně řadových, průřezové plochy vodičů do ochranných </t>
  </si>
  <si>
    <t>-1065495481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</si>
  <si>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</si>
  <si>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</si>
  <si>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</si>
  <si>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</si>
  <si>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</si>
  <si>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1880106502</t>
  </si>
  <si>
    <t>240</t>
  </si>
  <si>
    <t>743123134</t>
  </si>
  <si>
    <t>Montáž trubek pancéřových elektroinstalačních s nasunutím nebo našroubováním do krabic kovových tuhých závitových, uložených pod omítku, D 21 mm</t>
  </si>
  <si>
    <t>1543483918</t>
  </si>
  <si>
    <t>244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</si>
  <si>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</si>
  <si>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</si>
  <si>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1529342317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</si>
  <si>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</si>
  <si>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</si>
  <si>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</si>
  <si>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813385778</t>
  </si>
  <si>
    <t>243</t>
  </si>
  <si>
    <t>1786574516</t>
  </si>
  <si>
    <t>242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</si>
  <si>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</si>
  <si>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</si>
  <si>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-949261558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</si>
  <si>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</si>
  <si>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</si>
  <si>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</si>
  <si>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-1579200124</t>
  </si>
  <si>
    <t>246</t>
  </si>
  <si>
    <t>743552122</t>
  </si>
  <si>
    <t>Montáž žlabů bez stojiny a výložníků kovových s podpěrkami a příslušenstvím bez víka, šířky do 100 mm</t>
  </si>
  <si>
    <t>-1224574600</t>
  </si>
  <si>
    <t>247</t>
  </si>
  <si>
    <t>743552123</t>
  </si>
  <si>
    <t>Montáž žlabů bez stojiny a výložníků kovových s podpěrkami a příslušenstvím bez víka, šířky do 125 mm</t>
  </si>
  <si>
    <t>1754031098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</si>
  <si>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</si>
  <si>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</si>
  <si>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</si>
  <si>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-1996145457</t>
  </si>
  <si>
    <t>267</t>
  </si>
  <si>
    <t>743621110</t>
  </si>
  <si>
    <t>Montáž hromosvodného vedení svodových drátů nebo lan s podpěrami, D do 10 mm</t>
  </si>
  <si>
    <t>937145373</t>
  </si>
  <si>
    <t xml:space="preserve">Poznámka k souboru cen:_x000D_
1. Svodovými dráty se rozumí i jímací vedení na střeše. </t>
  </si>
  <si>
    <t>268</t>
  </si>
  <si>
    <t>743622100</t>
  </si>
  <si>
    <t xml:space="preserve">Montáž hromosvodného vedení svorek se 2 šrouby, </t>
  </si>
  <si>
    <t>999016486</t>
  </si>
  <si>
    <t>269</t>
  </si>
  <si>
    <t>743622200</t>
  </si>
  <si>
    <t xml:space="preserve">Montáž hromosvodného vedení svorek se 3 a více šrouby, </t>
  </si>
  <si>
    <t>56651784</t>
  </si>
  <si>
    <t>270</t>
  </si>
  <si>
    <t>743622320</t>
  </si>
  <si>
    <t>Montáž hromosvodného vedení svorek na potrubí se zhotovením pásku</t>
  </si>
  <si>
    <t>-1744369077</t>
  </si>
  <si>
    <t>272</t>
  </si>
  <si>
    <t>743624110</t>
  </si>
  <si>
    <t>Montáž hromosvodného vedení ochranných prvků úhelníků nebo trubek s držáky do zdiva</t>
  </si>
  <si>
    <t>1953296404</t>
  </si>
  <si>
    <t>271</t>
  </si>
  <si>
    <t>743642100</t>
  </si>
  <si>
    <t>Montáž zemnicích desek a tyčí s připojením na svodové nebo uzemňovací vedení bez příslušenství tyčí délky do 2 m</t>
  </si>
  <si>
    <t>-1056146087</t>
  </si>
  <si>
    <t>744</t>
  </si>
  <si>
    <t>Elektromontáže - rozvody vodičů měděných</t>
  </si>
  <si>
    <t>274</t>
  </si>
  <si>
    <t>744221111</t>
  </si>
  <si>
    <t>Montáž izolovaných vodičů měděných bez ukončení uložených v trubkách nebo lištách do 1 kV zatahovacích sk. 1 - CY, CYA, CYY, průřezu žíly 0,5 až 4 mm2</t>
  </si>
  <si>
    <t>1755058971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</si>
  <si>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</si>
  <si>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</si>
  <si>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</si>
  <si>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1171276049</t>
  </si>
  <si>
    <t>238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</si>
  <si>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</si>
  <si>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</si>
  <si>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1687254767</t>
  </si>
  <si>
    <t>266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</si>
  <si>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</si>
  <si>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</si>
  <si>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2117547147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</si>
  <si>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</si>
  <si>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</si>
  <si>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</si>
  <si>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1640029071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</si>
  <si>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</si>
  <si>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</si>
  <si>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</si>
  <si>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</si>
  <si>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1574976926</t>
  </si>
  <si>
    <t>746314300</t>
  </si>
  <si>
    <t>Ukončení šnůř se zapojením počtu a průřezu žil 4x10 mm2</t>
  </si>
  <si>
    <t>-1515003806</t>
  </si>
  <si>
    <t>746315300</t>
  </si>
  <si>
    <t>Ukončení šnůř se zapojením počtu a průřezu žil 5x0,5 až 4 mm2</t>
  </si>
  <si>
    <t>256600734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</si>
  <si>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</si>
  <si>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</si>
  <si>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</si>
  <si>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</si>
  <si>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</si>
  <si>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407037828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</si>
  <si>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</si>
  <si>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</si>
  <si>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</si>
  <si>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778394038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</si>
  <si>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</si>
  <si>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</si>
  <si>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</si>
  <si>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-1102695582</t>
  </si>
  <si>
    <t>250</t>
  </si>
  <si>
    <t>747112014</t>
  </si>
  <si>
    <t>Montáž spínačů jedno nebo dvoupólových polozapuštěných nebo zapuštěných se zapojením vodičů bezšroubové připojení vypínačů, řazení 2-dvoupólových</t>
  </si>
  <si>
    <t>-342199365</t>
  </si>
  <si>
    <t>254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</si>
  <si>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</si>
  <si>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</si>
  <si>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1287901159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</si>
  <si>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</si>
  <si>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</si>
  <si>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</si>
  <si>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-1986567229</t>
  </si>
  <si>
    <t>252</t>
  </si>
  <si>
    <t>-1213470640</t>
  </si>
  <si>
    <t>248</t>
  </si>
  <si>
    <t>747121120</t>
  </si>
  <si>
    <t>Montáž spínačů tří nebo čtyřpólových nástěnných se zapojením vodičů, pro prostředí obyčejné nebo vlhké do 25 A</t>
  </si>
  <si>
    <t>466349805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</si>
  <si>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</si>
  <si>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</si>
  <si>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</si>
  <si>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-1748218574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</si>
  <si>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</si>
  <si>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</si>
  <si>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</si>
  <si>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157251758</t>
  </si>
  <si>
    <t>258</t>
  </si>
  <si>
    <t>747161513</t>
  </si>
  <si>
    <t>Montáž zásuvek domovních se zapojením vodičů šroubové připojení chráněných v krabici 10/16 A, pro prostředí základní nebo vlhké, provedení 2P + PE</t>
  </si>
  <si>
    <t>632633246</t>
  </si>
  <si>
    <t>280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</si>
  <si>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</si>
  <si>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</si>
  <si>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-904301135</t>
  </si>
  <si>
    <t>259</t>
  </si>
  <si>
    <t>747172118</t>
  </si>
  <si>
    <t>Montáž vidlic průmyslových se zapojením vodičů spojovacích, provedení 3P+N+Z 63 A CEE do 500V typ CZ,1653</t>
  </si>
  <si>
    <t>-1360540344</t>
  </si>
  <si>
    <t>260</t>
  </si>
  <si>
    <t>747413110</t>
  </si>
  <si>
    <t>Montáž ovladačů tlačítkových ve skříni se zapojením vodičů 1 tlačítkových CENTRAL(TOTAL)-STOP</t>
  </si>
  <si>
    <t>-1467475703</t>
  </si>
  <si>
    <t>278</t>
  </si>
  <si>
    <t>747512111</t>
  </si>
  <si>
    <t>Montáž signálních přístrojů se zapojením vodičů akustických elektrických zvonku domovního stejnosměrného</t>
  </si>
  <si>
    <t>-1367540859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</si>
  <si>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</si>
  <si>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</si>
  <si>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</si>
  <si>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</si>
  <si>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</si>
  <si>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930015291</t>
  </si>
  <si>
    <t>263</t>
  </si>
  <si>
    <t>748112111</t>
  </si>
  <si>
    <t>Montáž svítidel žárovkových se zapojením vodičů průmyslových stropních přisazených 1 zdroj bez koše</t>
  </si>
  <si>
    <t>-1451148781</t>
  </si>
  <si>
    <t>265</t>
  </si>
  <si>
    <t>748121112</t>
  </si>
  <si>
    <t>Montáž svítidel zářivkových se zapojením vodičů bytových nebo společenských místností stropních přisazených 1 zdroj s krytem</t>
  </si>
  <si>
    <t>-780925193</t>
  </si>
  <si>
    <t>264</t>
  </si>
  <si>
    <t>748123116</t>
  </si>
  <si>
    <t>Montáž svítidel LED se zapojením vodičů bytových nebo společenských místností přisazených nástěnných reflektorových s pohybovým čidlem</t>
  </si>
  <si>
    <t>-772720938</t>
  </si>
  <si>
    <t>281</t>
  </si>
  <si>
    <t>7481231161</t>
  </si>
  <si>
    <t xml:space="preserve">Čidlo požární nebo plynové </t>
  </si>
  <si>
    <t>-2023008846</t>
  </si>
  <si>
    <t>HZS</t>
  </si>
  <si>
    <t>Hodinové zúčtovací sazby</t>
  </si>
  <si>
    <t>342</t>
  </si>
  <si>
    <t>HZS22211</t>
  </si>
  <si>
    <t>Hodinové zúčtovací sazby profesí PSV provádění stavebních instalací elektrikář - VYHLEDÁNÍ PŮVODNÍCH OBVODŮ</t>
  </si>
  <si>
    <t>hod</t>
  </si>
  <si>
    <t>512</t>
  </si>
  <si>
    <t>986418601</t>
  </si>
  <si>
    <t>343</t>
  </si>
  <si>
    <t>HZS2221</t>
  </si>
  <si>
    <t>Hodinové zúčtovací sazby profesí PSV provádění stavebních instalací elektrikář - DEMONTÁŽNÍ PRÁCE (el.zařízení, hromosvod)</t>
  </si>
  <si>
    <t>-280270270</t>
  </si>
  <si>
    <t>HZS2222</t>
  </si>
  <si>
    <t xml:space="preserve">Hodinové zúčtovací sazby profesí PSV provádění stavebních instalací elektrikář odborný - REVIZE ELEKTRO </t>
  </si>
  <si>
    <t>817028845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</si>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</sst>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5" fillId="0" borderId="2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6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S2" s="24" t="s">
        <v>8</v>
      </c>
      <c r="BT2" s="24" t="s">
        <v>9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9" t="s">
        <v>16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9"/>
      <c r="AQ5" s="31"/>
      <c r="BE5" s="347" t="s">
        <v>17</v>
      </c>
      <c r="BS5" s="24" t="s">
        <v>8</v>
      </c>
    </row>
    <row r="6" spans="1:74" ht="36.9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1" t="s">
        <v>19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9"/>
      <c r="AQ6" s="31"/>
      <c r="BE6" s="348"/>
      <c r="BS6" s="24" t="s">
        <v>20</v>
      </c>
    </row>
    <row r="7" spans="1:74" ht="14.4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48"/>
      <c r="BS7" s="24" t="s">
        <v>24</v>
      </c>
    </row>
    <row r="8" spans="1:74" ht="14.4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48"/>
      <c r="BS8" s="24" t="s">
        <v>29</v>
      </c>
    </row>
    <row r="9" spans="1:74" ht="29.25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39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39" t="s">
        <v>33</v>
      </c>
      <c r="AO9" s="29"/>
      <c r="AP9" s="29"/>
      <c r="AQ9" s="31"/>
      <c r="BE9" s="348"/>
      <c r="BS9" s="24" t="s">
        <v>34</v>
      </c>
    </row>
    <row r="10" spans="1:74" ht="14.4" customHeight="1">
      <c r="B10" s="28"/>
      <c r="C10" s="29"/>
      <c r="D10" s="37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36</v>
      </c>
      <c r="AL10" s="29"/>
      <c r="AM10" s="29"/>
      <c r="AN10" s="35" t="s">
        <v>37</v>
      </c>
      <c r="AO10" s="29"/>
      <c r="AP10" s="29"/>
      <c r="AQ10" s="31"/>
      <c r="BE10" s="348"/>
      <c r="BS10" s="24" t="s">
        <v>20</v>
      </c>
    </row>
    <row r="11" spans="1:74" ht="18.45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39</v>
      </c>
      <c r="AL11" s="29"/>
      <c r="AM11" s="29"/>
      <c r="AN11" s="35" t="s">
        <v>37</v>
      </c>
      <c r="AO11" s="29"/>
      <c r="AP11" s="29"/>
      <c r="AQ11" s="31"/>
      <c r="BE11" s="348"/>
      <c r="BS11" s="24" t="s">
        <v>20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8"/>
      <c r="BS12" s="24" t="s">
        <v>20</v>
      </c>
    </row>
    <row r="13" spans="1:74" ht="14.4" customHeight="1">
      <c r="B13" s="28"/>
      <c r="C13" s="29"/>
      <c r="D13" s="37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36</v>
      </c>
      <c r="AL13" s="29"/>
      <c r="AM13" s="29"/>
      <c r="AN13" s="40" t="s">
        <v>41</v>
      </c>
      <c r="AO13" s="29"/>
      <c r="AP13" s="29"/>
      <c r="AQ13" s="31"/>
      <c r="BE13" s="348"/>
      <c r="BS13" s="24" t="s">
        <v>20</v>
      </c>
    </row>
    <row r="14" spans="1:74" ht="13.2">
      <c r="B14" s="28"/>
      <c r="C14" s="29"/>
      <c r="D14" s="29"/>
      <c r="E14" s="352" t="s">
        <v>41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7" t="s">
        <v>39</v>
      </c>
      <c r="AL14" s="29"/>
      <c r="AM14" s="29"/>
      <c r="AN14" s="40" t="s">
        <v>41</v>
      </c>
      <c r="AO14" s="29"/>
      <c r="AP14" s="29"/>
      <c r="AQ14" s="31"/>
      <c r="BE14" s="348"/>
      <c r="BS14" s="24" t="s">
        <v>20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8"/>
      <c r="BS15" s="24" t="s">
        <v>6</v>
      </c>
    </row>
    <row r="16" spans="1:74" ht="14.4" customHeight="1">
      <c r="B16" s="28"/>
      <c r="C16" s="29"/>
      <c r="D16" s="37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36</v>
      </c>
      <c r="AL16" s="29"/>
      <c r="AM16" s="29"/>
      <c r="AN16" s="35" t="s">
        <v>43</v>
      </c>
      <c r="AO16" s="29"/>
      <c r="AP16" s="29"/>
      <c r="AQ16" s="31"/>
      <c r="BE16" s="348"/>
      <c r="BS16" s="24" t="s">
        <v>6</v>
      </c>
    </row>
    <row r="17" spans="2:71" ht="18.45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39</v>
      </c>
      <c r="AL17" s="29"/>
      <c r="AM17" s="29"/>
      <c r="AN17" s="35" t="s">
        <v>37</v>
      </c>
      <c r="AO17" s="29"/>
      <c r="AP17" s="29"/>
      <c r="AQ17" s="31"/>
      <c r="BE17" s="348"/>
      <c r="BS17" s="24" t="s">
        <v>45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8"/>
      <c r="BS18" s="24" t="s">
        <v>8</v>
      </c>
    </row>
    <row r="19" spans="2:71" ht="14.4" customHeight="1">
      <c r="B19" s="28"/>
      <c r="C19" s="29"/>
      <c r="D19" s="37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8"/>
      <c r="BS19" s="24" t="s">
        <v>8</v>
      </c>
    </row>
    <row r="20" spans="2:71" ht="57" customHeight="1">
      <c r="B20" s="28"/>
      <c r="C20" s="29"/>
      <c r="D20" s="29"/>
      <c r="E20" s="354" t="s">
        <v>47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29"/>
      <c r="AP20" s="29"/>
      <c r="AQ20" s="31"/>
      <c r="BE20" s="348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8"/>
    </row>
    <row r="22" spans="2:71" ht="6.9" customHeight="1">
      <c r="B22" s="28"/>
      <c r="C22" s="2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9"/>
      <c r="AQ22" s="31"/>
      <c r="BE22" s="348"/>
    </row>
    <row r="23" spans="2:71" s="1" customFormat="1" ht="25.95" customHeight="1">
      <c r="B23" s="42"/>
      <c r="C23" s="43"/>
      <c r="D23" s="44" t="s">
        <v>48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55">
        <f>ROUND(AG51,2)</f>
        <v>0</v>
      </c>
      <c r="AL23" s="356"/>
      <c r="AM23" s="356"/>
      <c r="AN23" s="356"/>
      <c r="AO23" s="356"/>
      <c r="AP23" s="43"/>
      <c r="AQ23" s="46"/>
      <c r="BE23" s="348"/>
    </row>
    <row r="24" spans="2:71" s="1" customFormat="1" ht="6.9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48"/>
    </row>
    <row r="25" spans="2:71" s="1" customFormat="1" ht="12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57" t="s">
        <v>49</v>
      </c>
      <c r="M25" s="357"/>
      <c r="N25" s="357"/>
      <c r="O25" s="357"/>
      <c r="P25" s="43"/>
      <c r="Q25" s="43"/>
      <c r="R25" s="43"/>
      <c r="S25" s="43"/>
      <c r="T25" s="43"/>
      <c r="U25" s="43"/>
      <c r="V25" s="43"/>
      <c r="W25" s="357" t="s">
        <v>50</v>
      </c>
      <c r="X25" s="357"/>
      <c r="Y25" s="357"/>
      <c r="Z25" s="357"/>
      <c r="AA25" s="357"/>
      <c r="AB25" s="357"/>
      <c r="AC25" s="357"/>
      <c r="AD25" s="357"/>
      <c r="AE25" s="357"/>
      <c r="AF25" s="43"/>
      <c r="AG25" s="43"/>
      <c r="AH25" s="43"/>
      <c r="AI25" s="43"/>
      <c r="AJ25" s="43"/>
      <c r="AK25" s="357" t="s">
        <v>51</v>
      </c>
      <c r="AL25" s="357"/>
      <c r="AM25" s="357"/>
      <c r="AN25" s="357"/>
      <c r="AO25" s="357"/>
      <c r="AP25" s="43"/>
      <c r="AQ25" s="46"/>
      <c r="BE25" s="348"/>
    </row>
    <row r="26" spans="2:71" s="2" customFormat="1" ht="14.4" customHeight="1">
      <c r="B26" s="48"/>
      <c r="C26" s="49"/>
      <c r="D26" s="50" t="s">
        <v>52</v>
      </c>
      <c r="E26" s="49"/>
      <c r="F26" s="50" t="s">
        <v>53</v>
      </c>
      <c r="G26" s="49"/>
      <c r="H26" s="49"/>
      <c r="I26" s="49"/>
      <c r="J26" s="49"/>
      <c r="K26" s="49"/>
      <c r="L26" s="358">
        <v>0.21</v>
      </c>
      <c r="M26" s="359"/>
      <c r="N26" s="359"/>
      <c r="O26" s="359"/>
      <c r="P26" s="49"/>
      <c r="Q26" s="49"/>
      <c r="R26" s="49"/>
      <c r="S26" s="49"/>
      <c r="T26" s="49"/>
      <c r="U26" s="49"/>
      <c r="V26" s="49"/>
      <c r="W26" s="360">
        <f>ROUND(AZ51,2)</f>
        <v>0</v>
      </c>
      <c r="X26" s="359"/>
      <c r="Y26" s="359"/>
      <c r="Z26" s="359"/>
      <c r="AA26" s="359"/>
      <c r="AB26" s="359"/>
      <c r="AC26" s="359"/>
      <c r="AD26" s="359"/>
      <c r="AE26" s="359"/>
      <c r="AF26" s="49"/>
      <c r="AG26" s="49"/>
      <c r="AH26" s="49"/>
      <c r="AI26" s="49"/>
      <c r="AJ26" s="49"/>
      <c r="AK26" s="360">
        <f>ROUND(AV51,2)</f>
        <v>0</v>
      </c>
      <c r="AL26" s="359"/>
      <c r="AM26" s="359"/>
      <c r="AN26" s="359"/>
      <c r="AO26" s="359"/>
      <c r="AP26" s="49"/>
      <c r="AQ26" s="51"/>
      <c r="BE26" s="348"/>
    </row>
    <row r="27" spans="2:71" s="2" customFormat="1" ht="14.4" customHeight="1">
      <c r="B27" s="48"/>
      <c r="C27" s="49"/>
      <c r="D27" s="49"/>
      <c r="E27" s="49"/>
      <c r="F27" s="50" t="s">
        <v>54</v>
      </c>
      <c r="G27" s="49"/>
      <c r="H27" s="49"/>
      <c r="I27" s="49"/>
      <c r="J27" s="49"/>
      <c r="K27" s="49"/>
      <c r="L27" s="358">
        <v>0.15</v>
      </c>
      <c r="M27" s="359"/>
      <c r="N27" s="359"/>
      <c r="O27" s="359"/>
      <c r="P27" s="49"/>
      <c r="Q27" s="49"/>
      <c r="R27" s="49"/>
      <c r="S27" s="49"/>
      <c r="T27" s="49"/>
      <c r="U27" s="49"/>
      <c r="V27" s="49"/>
      <c r="W27" s="360">
        <f>ROUND(BA51,2)</f>
        <v>0</v>
      </c>
      <c r="X27" s="359"/>
      <c r="Y27" s="359"/>
      <c r="Z27" s="359"/>
      <c r="AA27" s="359"/>
      <c r="AB27" s="359"/>
      <c r="AC27" s="359"/>
      <c r="AD27" s="359"/>
      <c r="AE27" s="359"/>
      <c r="AF27" s="49"/>
      <c r="AG27" s="49"/>
      <c r="AH27" s="49"/>
      <c r="AI27" s="49"/>
      <c r="AJ27" s="49"/>
      <c r="AK27" s="360">
        <f>ROUND(AW51,2)</f>
        <v>0</v>
      </c>
      <c r="AL27" s="359"/>
      <c r="AM27" s="359"/>
      <c r="AN27" s="359"/>
      <c r="AO27" s="359"/>
      <c r="AP27" s="49"/>
      <c r="AQ27" s="51"/>
      <c r="BE27" s="348"/>
    </row>
    <row r="28" spans="2:71" s="2" customFormat="1" ht="14.4" hidden="1" customHeight="1">
      <c r="B28" s="48"/>
      <c r="C28" s="49"/>
      <c r="D28" s="49"/>
      <c r="E28" s="49"/>
      <c r="F28" s="50" t="s">
        <v>55</v>
      </c>
      <c r="G28" s="49"/>
      <c r="H28" s="49"/>
      <c r="I28" s="49"/>
      <c r="J28" s="49"/>
      <c r="K28" s="49"/>
      <c r="L28" s="358">
        <v>0.21</v>
      </c>
      <c r="M28" s="359"/>
      <c r="N28" s="359"/>
      <c r="O28" s="359"/>
      <c r="P28" s="49"/>
      <c r="Q28" s="49"/>
      <c r="R28" s="49"/>
      <c r="S28" s="49"/>
      <c r="T28" s="49"/>
      <c r="U28" s="49"/>
      <c r="V28" s="49"/>
      <c r="W28" s="360">
        <f>ROUND(BB51,2)</f>
        <v>0</v>
      </c>
      <c r="X28" s="359"/>
      <c r="Y28" s="359"/>
      <c r="Z28" s="359"/>
      <c r="AA28" s="359"/>
      <c r="AB28" s="359"/>
      <c r="AC28" s="359"/>
      <c r="AD28" s="359"/>
      <c r="AE28" s="359"/>
      <c r="AF28" s="49"/>
      <c r="AG28" s="49"/>
      <c r="AH28" s="49"/>
      <c r="AI28" s="49"/>
      <c r="AJ28" s="49"/>
      <c r="AK28" s="360">
        <v>0</v>
      </c>
      <c r="AL28" s="359"/>
      <c r="AM28" s="359"/>
      <c r="AN28" s="359"/>
      <c r="AO28" s="359"/>
      <c r="AP28" s="49"/>
      <c r="AQ28" s="51"/>
      <c r="BE28" s="348"/>
    </row>
    <row r="29" spans="2:71" s="2" customFormat="1" ht="14.4" hidden="1" customHeight="1">
      <c r="B29" s="48"/>
      <c r="C29" s="49"/>
      <c r="D29" s="49"/>
      <c r="E29" s="49"/>
      <c r="F29" s="50" t="s">
        <v>56</v>
      </c>
      <c r="G29" s="49"/>
      <c r="H29" s="49"/>
      <c r="I29" s="49"/>
      <c r="J29" s="49"/>
      <c r="K29" s="49"/>
      <c r="L29" s="358">
        <v>0.15</v>
      </c>
      <c r="M29" s="359"/>
      <c r="N29" s="359"/>
      <c r="O29" s="359"/>
      <c r="P29" s="49"/>
      <c r="Q29" s="49"/>
      <c r="R29" s="49"/>
      <c r="S29" s="49"/>
      <c r="T29" s="49"/>
      <c r="U29" s="49"/>
      <c r="V29" s="49"/>
      <c r="W29" s="360">
        <f>ROUND(BC51,2)</f>
        <v>0</v>
      </c>
      <c r="X29" s="359"/>
      <c r="Y29" s="359"/>
      <c r="Z29" s="359"/>
      <c r="AA29" s="359"/>
      <c r="AB29" s="359"/>
      <c r="AC29" s="359"/>
      <c r="AD29" s="359"/>
      <c r="AE29" s="359"/>
      <c r="AF29" s="49"/>
      <c r="AG29" s="49"/>
      <c r="AH29" s="49"/>
      <c r="AI29" s="49"/>
      <c r="AJ29" s="49"/>
      <c r="AK29" s="360">
        <v>0</v>
      </c>
      <c r="AL29" s="359"/>
      <c r="AM29" s="359"/>
      <c r="AN29" s="359"/>
      <c r="AO29" s="359"/>
      <c r="AP29" s="49"/>
      <c r="AQ29" s="51"/>
      <c r="BE29" s="348"/>
    </row>
    <row r="30" spans="2:71" s="2" customFormat="1" ht="14.4" hidden="1" customHeight="1">
      <c r="B30" s="48"/>
      <c r="C30" s="49"/>
      <c r="D30" s="49"/>
      <c r="E30" s="49"/>
      <c r="F30" s="50" t="s">
        <v>57</v>
      </c>
      <c r="G30" s="49"/>
      <c r="H30" s="49"/>
      <c r="I30" s="49"/>
      <c r="J30" s="49"/>
      <c r="K30" s="49"/>
      <c r="L30" s="358">
        <v>0</v>
      </c>
      <c r="M30" s="359"/>
      <c r="N30" s="359"/>
      <c r="O30" s="359"/>
      <c r="P30" s="49"/>
      <c r="Q30" s="49"/>
      <c r="R30" s="49"/>
      <c r="S30" s="49"/>
      <c r="T30" s="49"/>
      <c r="U30" s="49"/>
      <c r="V30" s="49"/>
      <c r="W30" s="360">
        <f>ROUND(BD51,2)</f>
        <v>0</v>
      </c>
      <c r="X30" s="359"/>
      <c r="Y30" s="359"/>
      <c r="Z30" s="359"/>
      <c r="AA30" s="359"/>
      <c r="AB30" s="359"/>
      <c r="AC30" s="359"/>
      <c r="AD30" s="359"/>
      <c r="AE30" s="359"/>
      <c r="AF30" s="49"/>
      <c r="AG30" s="49"/>
      <c r="AH30" s="49"/>
      <c r="AI30" s="49"/>
      <c r="AJ30" s="49"/>
      <c r="AK30" s="360">
        <v>0</v>
      </c>
      <c r="AL30" s="359"/>
      <c r="AM30" s="359"/>
      <c r="AN30" s="359"/>
      <c r="AO30" s="359"/>
      <c r="AP30" s="49"/>
      <c r="AQ30" s="51"/>
      <c r="BE30" s="348"/>
    </row>
    <row r="31" spans="2:71" s="1" customFormat="1" ht="6.9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48"/>
    </row>
    <row r="32" spans="2:71" s="1" customFormat="1" ht="25.95" customHeight="1">
      <c r="B32" s="42"/>
      <c r="C32" s="52"/>
      <c r="D32" s="53" t="s">
        <v>58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59</v>
      </c>
      <c r="U32" s="54"/>
      <c r="V32" s="54"/>
      <c r="W32" s="54"/>
      <c r="X32" s="361" t="s">
        <v>60</v>
      </c>
      <c r="Y32" s="362"/>
      <c r="Z32" s="362"/>
      <c r="AA32" s="362"/>
      <c r="AB32" s="362"/>
      <c r="AC32" s="54"/>
      <c r="AD32" s="54"/>
      <c r="AE32" s="54"/>
      <c r="AF32" s="54"/>
      <c r="AG32" s="54"/>
      <c r="AH32" s="54"/>
      <c r="AI32" s="54"/>
      <c r="AJ32" s="54"/>
      <c r="AK32" s="363">
        <f>SUM(AK23:AK30)</f>
        <v>0</v>
      </c>
      <c r="AL32" s="362"/>
      <c r="AM32" s="362"/>
      <c r="AN32" s="362"/>
      <c r="AO32" s="364"/>
      <c r="AP32" s="52"/>
      <c r="AQ32" s="56"/>
      <c r="BE32" s="348"/>
    </row>
    <row r="33" spans="2:56" s="1" customFormat="1" ht="6.9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" customHeight="1">
      <c r="B39" s="42"/>
      <c r="C39" s="63" t="s">
        <v>61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JERA1605(1)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65" t="str">
        <f>K6</f>
        <v>Rekonstrukce a přístavby hasičské zbrojnice Hošťálkovice</v>
      </c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71"/>
      <c r="AQ42" s="71"/>
      <c r="AR42" s="72"/>
    </row>
    <row r="43" spans="2:56" s="1" customFormat="1" ht="6.9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 ht="13.2">
      <c r="B44" s="42"/>
      <c r="C44" s="66" t="s">
        <v>25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 xml:space="preserve">Ostrava-Hošťálkovice 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27</v>
      </c>
      <c r="AJ44" s="64"/>
      <c r="AK44" s="64"/>
      <c r="AL44" s="64"/>
      <c r="AM44" s="367" t="str">
        <f>IF(AN8= "","",AN8)</f>
        <v>2. 12. 2016</v>
      </c>
      <c r="AN44" s="367"/>
      <c r="AO44" s="64"/>
      <c r="AP44" s="64"/>
      <c r="AQ44" s="64"/>
      <c r="AR44" s="62"/>
    </row>
    <row r="45" spans="2:56" s="1" customFormat="1" ht="6.9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 ht="13.2">
      <c r="B46" s="42"/>
      <c r="C46" s="66" t="s">
        <v>35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 xml:space="preserve">Statutární město Ostrava,MOb Hošťálkovice 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42</v>
      </c>
      <c r="AJ46" s="64"/>
      <c r="AK46" s="64"/>
      <c r="AL46" s="64"/>
      <c r="AM46" s="368" t="str">
        <f>IF(E17="","",E17)</f>
        <v xml:space="preserve">Lenka Jerakasová </v>
      </c>
      <c r="AN46" s="368"/>
      <c r="AO46" s="368"/>
      <c r="AP46" s="368"/>
      <c r="AQ46" s="64"/>
      <c r="AR46" s="62"/>
      <c r="AS46" s="369" t="s">
        <v>62</v>
      </c>
      <c r="AT46" s="370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 ht="13.2">
      <c r="B47" s="42"/>
      <c r="C47" s="66" t="s">
        <v>40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71"/>
      <c r="AT47" s="372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8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73"/>
      <c r="AT48" s="374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75" t="s">
        <v>63</v>
      </c>
      <c r="D49" s="376"/>
      <c r="E49" s="376"/>
      <c r="F49" s="376"/>
      <c r="G49" s="376"/>
      <c r="H49" s="80"/>
      <c r="I49" s="377" t="s">
        <v>64</v>
      </c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8" t="s">
        <v>65</v>
      </c>
      <c r="AH49" s="376"/>
      <c r="AI49" s="376"/>
      <c r="AJ49" s="376"/>
      <c r="AK49" s="376"/>
      <c r="AL49" s="376"/>
      <c r="AM49" s="376"/>
      <c r="AN49" s="377" t="s">
        <v>66</v>
      </c>
      <c r="AO49" s="376"/>
      <c r="AP49" s="376"/>
      <c r="AQ49" s="81" t="s">
        <v>67</v>
      </c>
      <c r="AR49" s="62"/>
      <c r="AS49" s="82" t="s">
        <v>68</v>
      </c>
      <c r="AT49" s="83" t="s">
        <v>69</v>
      </c>
      <c r="AU49" s="83" t="s">
        <v>70</v>
      </c>
      <c r="AV49" s="83" t="s">
        <v>71</v>
      </c>
      <c r="AW49" s="83" t="s">
        <v>72</v>
      </c>
      <c r="AX49" s="83" t="s">
        <v>73</v>
      </c>
      <c r="AY49" s="83" t="s">
        <v>74</v>
      </c>
      <c r="AZ49" s="83" t="s">
        <v>75</v>
      </c>
      <c r="BA49" s="83" t="s">
        <v>76</v>
      </c>
      <c r="BB49" s="83" t="s">
        <v>77</v>
      </c>
      <c r="BC49" s="83" t="s">
        <v>78</v>
      </c>
      <c r="BD49" s="84" t="s">
        <v>79</v>
      </c>
    </row>
    <row r="50" spans="1:91" s="1" customFormat="1" ht="10.8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" customHeight="1">
      <c r="B51" s="69"/>
      <c r="C51" s="88" t="s">
        <v>80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82">
        <f>ROUND(SUM(AG52:AG64),2)</f>
        <v>0</v>
      </c>
      <c r="AH51" s="382"/>
      <c r="AI51" s="382"/>
      <c r="AJ51" s="382"/>
      <c r="AK51" s="382"/>
      <c r="AL51" s="382"/>
      <c r="AM51" s="382"/>
      <c r="AN51" s="383">
        <f t="shared" ref="AN51:AN64" si="0">SUM(AG51,AT51)</f>
        <v>0</v>
      </c>
      <c r="AO51" s="383"/>
      <c r="AP51" s="383"/>
      <c r="AQ51" s="90" t="s">
        <v>37</v>
      </c>
      <c r="AR51" s="72"/>
      <c r="AS51" s="91">
        <f>ROUND(SUM(AS52:AS64),2)</f>
        <v>0</v>
      </c>
      <c r="AT51" s="92">
        <f t="shared" ref="AT51:AT64" si="1">ROUND(SUM(AV51:AW51),2)</f>
        <v>0</v>
      </c>
      <c r="AU51" s="93">
        <f>ROUND(SUM(AU52:AU64),5)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ROUND(SUM(AZ52:AZ64),2)</f>
        <v>0</v>
      </c>
      <c r="BA51" s="92">
        <f>ROUND(SUM(BA52:BA64),2)</f>
        <v>0</v>
      </c>
      <c r="BB51" s="92">
        <f>ROUND(SUM(BB52:BB64),2)</f>
        <v>0</v>
      </c>
      <c r="BC51" s="92">
        <f>ROUND(SUM(BC52:BC64),2)</f>
        <v>0</v>
      </c>
      <c r="BD51" s="94">
        <f>ROUND(SUM(BD52:BD64),2)</f>
        <v>0</v>
      </c>
      <c r="BS51" s="95" t="s">
        <v>81</v>
      </c>
      <c r="BT51" s="95" t="s">
        <v>82</v>
      </c>
      <c r="BU51" s="96" t="s">
        <v>83</v>
      </c>
      <c r="BV51" s="95" t="s">
        <v>84</v>
      </c>
      <c r="BW51" s="95" t="s">
        <v>7</v>
      </c>
      <c r="BX51" s="95" t="s">
        <v>85</v>
      </c>
      <c r="CL51" s="95" t="s">
        <v>22</v>
      </c>
    </row>
    <row r="52" spans="1:91" s="5" customFormat="1" ht="31.5" customHeight="1">
      <c r="A52" s="97" t="s">
        <v>86</v>
      </c>
      <c r="B52" s="98"/>
      <c r="C52" s="99"/>
      <c r="D52" s="381" t="s">
        <v>87</v>
      </c>
      <c r="E52" s="381"/>
      <c r="F52" s="381"/>
      <c r="G52" s="381"/>
      <c r="H52" s="381"/>
      <c r="I52" s="100"/>
      <c r="J52" s="381" t="s">
        <v>88</v>
      </c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79">
        <f>'SO 05 - HZ Hošťálkovice -...'!J27</f>
        <v>0</v>
      </c>
      <c r="AH52" s="380"/>
      <c r="AI52" s="380"/>
      <c r="AJ52" s="380"/>
      <c r="AK52" s="380"/>
      <c r="AL52" s="380"/>
      <c r="AM52" s="380"/>
      <c r="AN52" s="379">
        <f t="shared" si="0"/>
        <v>0</v>
      </c>
      <c r="AO52" s="380"/>
      <c r="AP52" s="380"/>
      <c r="AQ52" s="101" t="s">
        <v>89</v>
      </c>
      <c r="AR52" s="102"/>
      <c r="AS52" s="103">
        <v>0</v>
      </c>
      <c r="AT52" s="104">
        <f t="shared" si="1"/>
        <v>0</v>
      </c>
      <c r="AU52" s="105">
        <f>'SO 05 - HZ Hošťálkovice -...'!P76</f>
        <v>0</v>
      </c>
      <c r="AV52" s="104">
        <f>'SO 05 - HZ Hošťálkovice -...'!J30</f>
        <v>0</v>
      </c>
      <c r="AW52" s="104">
        <f>'SO 05 - HZ Hošťálkovice -...'!J31</f>
        <v>0</v>
      </c>
      <c r="AX52" s="104">
        <f>'SO 05 - HZ Hošťálkovice -...'!J32</f>
        <v>0</v>
      </c>
      <c r="AY52" s="104">
        <f>'SO 05 - HZ Hošťálkovice -...'!J33</f>
        <v>0</v>
      </c>
      <c r="AZ52" s="104">
        <f>'SO 05 - HZ Hošťálkovice -...'!F30</f>
        <v>0</v>
      </c>
      <c r="BA52" s="104">
        <f>'SO 05 - HZ Hošťálkovice -...'!F31</f>
        <v>0</v>
      </c>
      <c r="BB52" s="104">
        <f>'SO 05 - HZ Hošťálkovice -...'!F32</f>
        <v>0</v>
      </c>
      <c r="BC52" s="104">
        <f>'SO 05 - HZ Hošťálkovice -...'!F33</f>
        <v>0</v>
      </c>
      <c r="BD52" s="106">
        <f>'SO 05 - HZ Hošťálkovice -...'!F34</f>
        <v>0</v>
      </c>
      <c r="BT52" s="107" t="s">
        <v>24</v>
      </c>
      <c r="BV52" s="107" t="s">
        <v>84</v>
      </c>
      <c r="BW52" s="107" t="s">
        <v>90</v>
      </c>
      <c r="BX52" s="107" t="s">
        <v>7</v>
      </c>
      <c r="CL52" s="107" t="s">
        <v>37</v>
      </c>
      <c r="CM52" s="107" t="s">
        <v>91</v>
      </c>
    </row>
    <row r="53" spans="1:91" s="5" customFormat="1" ht="47.25" customHeight="1">
      <c r="A53" s="97" t="s">
        <v>86</v>
      </c>
      <c r="B53" s="98"/>
      <c r="C53" s="99"/>
      <c r="D53" s="381" t="s">
        <v>92</v>
      </c>
      <c r="E53" s="381"/>
      <c r="F53" s="381"/>
      <c r="G53" s="381"/>
      <c r="H53" s="381"/>
      <c r="I53" s="100"/>
      <c r="J53" s="381" t="s">
        <v>93</v>
      </c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79">
        <f>'166021 - SO 01 - SO 01 Re...'!J27</f>
        <v>0</v>
      </c>
      <c r="AH53" s="380"/>
      <c r="AI53" s="380"/>
      <c r="AJ53" s="380"/>
      <c r="AK53" s="380"/>
      <c r="AL53" s="380"/>
      <c r="AM53" s="380"/>
      <c r="AN53" s="379">
        <f t="shared" si="0"/>
        <v>0</v>
      </c>
      <c r="AO53" s="380"/>
      <c r="AP53" s="380"/>
      <c r="AQ53" s="101" t="s">
        <v>89</v>
      </c>
      <c r="AR53" s="102"/>
      <c r="AS53" s="103">
        <v>0</v>
      </c>
      <c r="AT53" s="104">
        <f t="shared" si="1"/>
        <v>0</v>
      </c>
      <c r="AU53" s="105">
        <f>'166021 - SO 01 - SO 01 Re...'!P97</f>
        <v>0</v>
      </c>
      <c r="AV53" s="104">
        <f>'166021 - SO 01 - SO 01 Re...'!J30</f>
        <v>0</v>
      </c>
      <c r="AW53" s="104">
        <f>'166021 - SO 01 - SO 01 Re...'!J31</f>
        <v>0</v>
      </c>
      <c r="AX53" s="104">
        <f>'166021 - SO 01 - SO 01 Re...'!J32</f>
        <v>0</v>
      </c>
      <c r="AY53" s="104">
        <f>'166021 - SO 01 - SO 01 Re...'!J33</f>
        <v>0</v>
      </c>
      <c r="AZ53" s="104">
        <f>'166021 - SO 01 - SO 01 Re...'!F30</f>
        <v>0</v>
      </c>
      <c r="BA53" s="104">
        <f>'166021 - SO 01 - SO 01 Re...'!F31</f>
        <v>0</v>
      </c>
      <c r="BB53" s="104">
        <f>'166021 - SO 01 - SO 01 Re...'!F32</f>
        <v>0</v>
      </c>
      <c r="BC53" s="104">
        <f>'166021 - SO 01 - SO 01 Re...'!F33</f>
        <v>0</v>
      </c>
      <c r="BD53" s="106">
        <f>'166021 - SO 01 - SO 01 Re...'!F34</f>
        <v>0</v>
      </c>
      <c r="BT53" s="107" t="s">
        <v>24</v>
      </c>
      <c r="BV53" s="107" t="s">
        <v>84</v>
      </c>
      <c r="BW53" s="107" t="s">
        <v>94</v>
      </c>
      <c r="BX53" s="107" t="s">
        <v>7</v>
      </c>
      <c r="CL53" s="107" t="s">
        <v>37</v>
      </c>
      <c r="CM53" s="107" t="s">
        <v>91</v>
      </c>
    </row>
    <row r="54" spans="1:91" s="5" customFormat="1" ht="63" customHeight="1">
      <c r="A54" s="97" t="s">
        <v>86</v>
      </c>
      <c r="B54" s="98"/>
      <c r="C54" s="99"/>
      <c r="D54" s="381" t="s">
        <v>95</v>
      </c>
      <c r="E54" s="381"/>
      <c r="F54" s="381"/>
      <c r="G54" s="381"/>
      <c r="H54" s="381"/>
      <c r="I54" s="100"/>
      <c r="J54" s="381" t="s">
        <v>96</v>
      </c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79">
        <f>'166022 - SO 02 Příst -  S...'!J27</f>
        <v>0</v>
      </c>
      <c r="AH54" s="380"/>
      <c r="AI54" s="380"/>
      <c r="AJ54" s="380"/>
      <c r="AK54" s="380"/>
      <c r="AL54" s="380"/>
      <c r="AM54" s="380"/>
      <c r="AN54" s="379">
        <f t="shared" si="0"/>
        <v>0</v>
      </c>
      <c r="AO54" s="380"/>
      <c r="AP54" s="380"/>
      <c r="AQ54" s="101" t="s">
        <v>89</v>
      </c>
      <c r="AR54" s="102"/>
      <c r="AS54" s="103">
        <v>0</v>
      </c>
      <c r="AT54" s="104">
        <f t="shared" si="1"/>
        <v>0</v>
      </c>
      <c r="AU54" s="105">
        <f>'166022 - SO 02 Příst -  S...'!P97</f>
        <v>0</v>
      </c>
      <c r="AV54" s="104">
        <f>'166022 - SO 02 Příst -  S...'!J30</f>
        <v>0</v>
      </c>
      <c r="AW54" s="104">
        <f>'166022 - SO 02 Příst -  S...'!J31</f>
        <v>0</v>
      </c>
      <c r="AX54" s="104">
        <f>'166022 - SO 02 Příst -  S...'!J32</f>
        <v>0</v>
      </c>
      <c r="AY54" s="104">
        <f>'166022 - SO 02 Příst -  S...'!J33</f>
        <v>0</v>
      </c>
      <c r="AZ54" s="104">
        <f>'166022 - SO 02 Příst -  S...'!F30</f>
        <v>0</v>
      </c>
      <c r="BA54" s="104">
        <f>'166022 - SO 02 Příst -  S...'!F31</f>
        <v>0</v>
      </c>
      <c r="BB54" s="104">
        <f>'166022 - SO 02 Příst -  S...'!F32</f>
        <v>0</v>
      </c>
      <c r="BC54" s="104">
        <f>'166022 - SO 02 Příst -  S...'!F33</f>
        <v>0</v>
      </c>
      <c r="BD54" s="106">
        <f>'166022 - SO 02 Příst -  S...'!F34</f>
        <v>0</v>
      </c>
      <c r="BT54" s="107" t="s">
        <v>24</v>
      </c>
      <c r="BV54" s="107" t="s">
        <v>84</v>
      </c>
      <c r="BW54" s="107" t="s">
        <v>97</v>
      </c>
      <c r="BX54" s="107" t="s">
        <v>7</v>
      </c>
      <c r="CL54" s="107" t="s">
        <v>37</v>
      </c>
      <c r="CM54" s="107" t="s">
        <v>91</v>
      </c>
    </row>
    <row r="55" spans="1:91" s="5" customFormat="1" ht="63" customHeight="1">
      <c r="A55" s="97" t="s">
        <v>86</v>
      </c>
      <c r="B55" s="98"/>
      <c r="C55" s="99"/>
      <c r="D55" s="381" t="s">
        <v>98</v>
      </c>
      <c r="E55" s="381"/>
      <c r="F55" s="381"/>
      <c r="G55" s="381"/>
      <c r="H55" s="381"/>
      <c r="I55" s="100"/>
      <c r="J55" s="381" t="s">
        <v>99</v>
      </c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79">
        <f>'166023 - SO 03 Sušic -  S...'!J27</f>
        <v>0</v>
      </c>
      <c r="AH55" s="380"/>
      <c r="AI55" s="380"/>
      <c r="AJ55" s="380"/>
      <c r="AK55" s="380"/>
      <c r="AL55" s="380"/>
      <c r="AM55" s="380"/>
      <c r="AN55" s="379">
        <f t="shared" si="0"/>
        <v>0</v>
      </c>
      <c r="AO55" s="380"/>
      <c r="AP55" s="380"/>
      <c r="AQ55" s="101" t="s">
        <v>89</v>
      </c>
      <c r="AR55" s="102"/>
      <c r="AS55" s="103">
        <v>0</v>
      </c>
      <c r="AT55" s="104">
        <f t="shared" si="1"/>
        <v>0</v>
      </c>
      <c r="AU55" s="105">
        <f>'166023 - SO 03 Sušic -  S...'!P95</f>
        <v>0</v>
      </c>
      <c r="AV55" s="104">
        <f>'166023 - SO 03 Sušic -  S...'!J30</f>
        <v>0</v>
      </c>
      <c r="AW55" s="104">
        <f>'166023 - SO 03 Sušic -  S...'!J31</f>
        <v>0</v>
      </c>
      <c r="AX55" s="104">
        <f>'166023 - SO 03 Sušic -  S...'!J32</f>
        <v>0</v>
      </c>
      <c r="AY55" s="104">
        <f>'166023 - SO 03 Sušic -  S...'!J33</f>
        <v>0</v>
      </c>
      <c r="AZ55" s="104">
        <f>'166023 - SO 03 Sušic -  S...'!F30</f>
        <v>0</v>
      </c>
      <c r="BA55" s="104">
        <f>'166023 - SO 03 Sušic -  S...'!F31</f>
        <v>0</v>
      </c>
      <c r="BB55" s="104">
        <f>'166023 - SO 03 Sušic -  S...'!F32</f>
        <v>0</v>
      </c>
      <c r="BC55" s="104">
        <f>'166023 - SO 03 Sušic -  S...'!F33</f>
        <v>0</v>
      </c>
      <c r="BD55" s="106">
        <f>'166023 - SO 03 Sušic -  S...'!F34</f>
        <v>0</v>
      </c>
      <c r="BT55" s="107" t="s">
        <v>24</v>
      </c>
      <c r="BV55" s="107" t="s">
        <v>84</v>
      </c>
      <c r="BW55" s="107" t="s">
        <v>100</v>
      </c>
      <c r="BX55" s="107" t="s">
        <v>7</v>
      </c>
      <c r="CL55" s="107" t="s">
        <v>37</v>
      </c>
      <c r="CM55" s="107" t="s">
        <v>91</v>
      </c>
    </row>
    <row r="56" spans="1:91" s="5" customFormat="1" ht="63" customHeight="1">
      <c r="A56" s="97" t="s">
        <v>86</v>
      </c>
      <c r="B56" s="98"/>
      <c r="C56" s="99"/>
      <c r="D56" s="381" t="s">
        <v>101</v>
      </c>
      <c r="E56" s="381"/>
      <c r="F56" s="381"/>
      <c r="G56" s="381"/>
      <c r="H56" s="381"/>
      <c r="I56" s="100"/>
      <c r="J56" s="381" t="s">
        <v>102</v>
      </c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79">
        <f>'166024 - SO 04 Sklad -  S...'!J27</f>
        <v>0</v>
      </c>
      <c r="AH56" s="380"/>
      <c r="AI56" s="380"/>
      <c r="AJ56" s="380"/>
      <c r="AK56" s="380"/>
      <c r="AL56" s="380"/>
      <c r="AM56" s="380"/>
      <c r="AN56" s="379">
        <f t="shared" si="0"/>
        <v>0</v>
      </c>
      <c r="AO56" s="380"/>
      <c r="AP56" s="380"/>
      <c r="AQ56" s="101" t="s">
        <v>89</v>
      </c>
      <c r="AR56" s="102"/>
      <c r="AS56" s="103">
        <v>0</v>
      </c>
      <c r="AT56" s="104">
        <f t="shared" si="1"/>
        <v>0</v>
      </c>
      <c r="AU56" s="105">
        <f>'166024 - SO 04 Sklad -  S...'!P97</f>
        <v>0</v>
      </c>
      <c r="AV56" s="104">
        <f>'166024 - SO 04 Sklad -  S...'!J30</f>
        <v>0</v>
      </c>
      <c r="AW56" s="104">
        <f>'166024 - SO 04 Sklad -  S...'!J31</f>
        <v>0</v>
      </c>
      <c r="AX56" s="104">
        <f>'166024 - SO 04 Sklad -  S...'!J32</f>
        <v>0</v>
      </c>
      <c r="AY56" s="104">
        <f>'166024 - SO 04 Sklad -  S...'!J33</f>
        <v>0</v>
      </c>
      <c r="AZ56" s="104">
        <f>'166024 - SO 04 Sklad -  S...'!F30</f>
        <v>0</v>
      </c>
      <c r="BA56" s="104">
        <f>'166024 - SO 04 Sklad -  S...'!F31</f>
        <v>0</v>
      </c>
      <c r="BB56" s="104">
        <f>'166024 - SO 04 Sklad -  S...'!F32</f>
        <v>0</v>
      </c>
      <c r="BC56" s="104">
        <f>'166024 - SO 04 Sklad -  S...'!F33</f>
        <v>0</v>
      </c>
      <c r="BD56" s="106">
        <f>'166024 - SO 04 Sklad -  S...'!F34</f>
        <v>0</v>
      </c>
      <c r="BT56" s="107" t="s">
        <v>24</v>
      </c>
      <c r="BV56" s="107" t="s">
        <v>84</v>
      </c>
      <c r="BW56" s="107" t="s">
        <v>103</v>
      </c>
      <c r="BX56" s="107" t="s">
        <v>7</v>
      </c>
      <c r="CL56" s="107" t="s">
        <v>37</v>
      </c>
      <c r="CM56" s="107" t="s">
        <v>91</v>
      </c>
    </row>
    <row r="57" spans="1:91" s="5" customFormat="1" ht="63" customHeight="1">
      <c r="A57" s="97" t="s">
        <v>86</v>
      </c>
      <c r="B57" s="98"/>
      <c r="C57" s="99"/>
      <c r="D57" s="381" t="s">
        <v>104</v>
      </c>
      <c r="E57" s="381"/>
      <c r="F57" s="381"/>
      <c r="G57" s="381"/>
      <c r="H57" s="381"/>
      <c r="I57" s="100"/>
      <c r="J57" s="381" t="s">
        <v>105</v>
      </c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79">
        <f>'166025 - Vedlejší a -  Ve...'!J27</f>
        <v>0</v>
      </c>
      <c r="AH57" s="380"/>
      <c r="AI57" s="380"/>
      <c r="AJ57" s="380"/>
      <c r="AK57" s="380"/>
      <c r="AL57" s="380"/>
      <c r="AM57" s="380"/>
      <c r="AN57" s="379">
        <f t="shared" si="0"/>
        <v>0</v>
      </c>
      <c r="AO57" s="380"/>
      <c r="AP57" s="380"/>
      <c r="AQ57" s="101" t="s">
        <v>89</v>
      </c>
      <c r="AR57" s="102"/>
      <c r="AS57" s="103">
        <v>0</v>
      </c>
      <c r="AT57" s="104">
        <f t="shared" si="1"/>
        <v>0</v>
      </c>
      <c r="AU57" s="105">
        <f>'166025 - Vedlejší a -  Ve...'!P79</f>
        <v>0</v>
      </c>
      <c r="AV57" s="104">
        <f>'166025 - Vedlejší a -  Ve...'!J30</f>
        <v>0</v>
      </c>
      <c r="AW57" s="104">
        <f>'166025 - Vedlejší a -  Ve...'!J31</f>
        <v>0</v>
      </c>
      <c r="AX57" s="104">
        <f>'166025 - Vedlejší a -  Ve...'!J32</f>
        <v>0</v>
      </c>
      <c r="AY57" s="104">
        <f>'166025 - Vedlejší a -  Ve...'!J33</f>
        <v>0</v>
      </c>
      <c r="AZ57" s="104">
        <f>'166025 - Vedlejší a -  Ve...'!F30</f>
        <v>0</v>
      </c>
      <c r="BA57" s="104">
        <f>'166025 - Vedlejší a -  Ve...'!F31</f>
        <v>0</v>
      </c>
      <c r="BB57" s="104">
        <f>'166025 - Vedlejší a -  Ve...'!F32</f>
        <v>0</v>
      </c>
      <c r="BC57" s="104">
        <f>'166025 - Vedlejší a -  Ve...'!F33</f>
        <v>0</v>
      </c>
      <c r="BD57" s="106">
        <f>'166025 - Vedlejší a -  Ve...'!F34</f>
        <v>0</v>
      </c>
      <c r="BT57" s="107" t="s">
        <v>24</v>
      </c>
      <c r="BV57" s="107" t="s">
        <v>84</v>
      </c>
      <c r="BW57" s="107" t="s">
        <v>106</v>
      </c>
      <c r="BX57" s="107" t="s">
        <v>7</v>
      </c>
      <c r="CL57" s="107" t="s">
        <v>37</v>
      </c>
      <c r="CM57" s="107" t="s">
        <v>91</v>
      </c>
    </row>
    <row r="58" spans="1:91" s="5" customFormat="1" ht="47.25" customHeight="1">
      <c r="A58" s="97" t="s">
        <v>86</v>
      </c>
      <c r="B58" s="98"/>
      <c r="C58" s="99"/>
      <c r="D58" s="381" t="s">
        <v>107</v>
      </c>
      <c r="E58" s="381"/>
      <c r="F58" s="381"/>
      <c r="G58" s="381"/>
      <c r="H58" s="381"/>
      <c r="I58" s="100"/>
      <c r="J58" s="381" t="s">
        <v>108</v>
      </c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79">
        <f>'SO 01 - SO 01 Rekonstrukc...'!J27</f>
        <v>0</v>
      </c>
      <c r="AH58" s="380"/>
      <c r="AI58" s="380"/>
      <c r="AJ58" s="380"/>
      <c r="AK58" s="380"/>
      <c r="AL58" s="380"/>
      <c r="AM58" s="380"/>
      <c r="AN58" s="379">
        <f t="shared" si="0"/>
        <v>0</v>
      </c>
      <c r="AO58" s="380"/>
      <c r="AP58" s="380"/>
      <c r="AQ58" s="101" t="s">
        <v>89</v>
      </c>
      <c r="AR58" s="102"/>
      <c r="AS58" s="103">
        <v>0</v>
      </c>
      <c r="AT58" s="104">
        <f t="shared" si="1"/>
        <v>0</v>
      </c>
      <c r="AU58" s="105">
        <f>'SO 01 - SO 01 Rekonstrukc...'!P92</f>
        <v>0</v>
      </c>
      <c r="AV58" s="104">
        <f>'SO 01 - SO 01 Rekonstrukc...'!J30</f>
        <v>0</v>
      </c>
      <c r="AW58" s="104">
        <f>'SO 01 - SO 01 Rekonstrukc...'!J31</f>
        <v>0</v>
      </c>
      <c r="AX58" s="104">
        <f>'SO 01 - SO 01 Rekonstrukc...'!J32</f>
        <v>0</v>
      </c>
      <c r="AY58" s="104">
        <f>'SO 01 - SO 01 Rekonstrukc...'!J33</f>
        <v>0</v>
      </c>
      <c r="AZ58" s="104">
        <f>'SO 01 - SO 01 Rekonstrukc...'!F30</f>
        <v>0</v>
      </c>
      <c r="BA58" s="104">
        <f>'SO 01 - SO 01 Rekonstrukc...'!F31</f>
        <v>0</v>
      </c>
      <c r="BB58" s="104">
        <f>'SO 01 - SO 01 Rekonstrukc...'!F32</f>
        <v>0</v>
      </c>
      <c r="BC58" s="104">
        <f>'SO 01 - SO 01 Rekonstrukc...'!F33</f>
        <v>0</v>
      </c>
      <c r="BD58" s="106">
        <f>'SO 01 - SO 01 Rekonstrukc...'!F34</f>
        <v>0</v>
      </c>
      <c r="BT58" s="107" t="s">
        <v>24</v>
      </c>
      <c r="BV58" s="107" t="s">
        <v>84</v>
      </c>
      <c r="BW58" s="107" t="s">
        <v>109</v>
      </c>
      <c r="BX58" s="107" t="s">
        <v>7</v>
      </c>
      <c r="CL58" s="107" t="s">
        <v>37</v>
      </c>
      <c r="CM58" s="107" t="s">
        <v>91</v>
      </c>
    </row>
    <row r="59" spans="1:91" s="5" customFormat="1" ht="63" customHeight="1">
      <c r="A59" s="97" t="s">
        <v>86</v>
      </c>
      <c r="B59" s="98"/>
      <c r="C59" s="99"/>
      <c r="D59" s="381" t="s">
        <v>110</v>
      </c>
      <c r="E59" s="381"/>
      <c r="F59" s="381"/>
      <c r="G59" s="381"/>
      <c r="H59" s="381"/>
      <c r="I59" s="100"/>
      <c r="J59" s="381" t="s">
        <v>111</v>
      </c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79">
        <f>'SO 02 - Přístavba - SO 02...'!J27</f>
        <v>0</v>
      </c>
      <c r="AH59" s="380"/>
      <c r="AI59" s="380"/>
      <c r="AJ59" s="380"/>
      <c r="AK59" s="380"/>
      <c r="AL59" s="380"/>
      <c r="AM59" s="380"/>
      <c r="AN59" s="379">
        <f t="shared" si="0"/>
        <v>0</v>
      </c>
      <c r="AO59" s="380"/>
      <c r="AP59" s="380"/>
      <c r="AQ59" s="101" t="s">
        <v>89</v>
      </c>
      <c r="AR59" s="102"/>
      <c r="AS59" s="103">
        <v>0</v>
      </c>
      <c r="AT59" s="104">
        <f t="shared" si="1"/>
        <v>0</v>
      </c>
      <c r="AU59" s="105">
        <f>'SO 02 - Přístavba - SO 02...'!P88</f>
        <v>0</v>
      </c>
      <c r="AV59" s="104">
        <f>'SO 02 - Přístavba - SO 02...'!J30</f>
        <v>0</v>
      </c>
      <c r="AW59" s="104">
        <f>'SO 02 - Přístavba - SO 02...'!J31</f>
        <v>0</v>
      </c>
      <c r="AX59" s="104">
        <f>'SO 02 - Přístavba - SO 02...'!J32</f>
        <v>0</v>
      </c>
      <c r="AY59" s="104">
        <f>'SO 02 - Přístavba - SO 02...'!J33</f>
        <v>0</v>
      </c>
      <c r="AZ59" s="104">
        <f>'SO 02 - Přístavba - SO 02...'!F30</f>
        <v>0</v>
      </c>
      <c r="BA59" s="104">
        <f>'SO 02 - Přístavba - SO 02...'!F31</f>
        <v>0</v>
      </c>
      <c r="BB59" s="104">
        <f>'SO 02 - Přístavba - SO 02...'!F32</f>
        <v>0</v>
      </c>
      <c r="BC59" s="104">
        <f>'SO 02 - Přístavba - SO 02...'!F33</f>
        <v>0</v>
      </c>
      <c r="BD59" s="106">
        <f>'SO 02 - Přístavba - SO 02...'!F34</f>
        <v>0</v>
      </c>
      <c r="BT59" s="107" t="s">
        <v>24</v>
      </c>
      <c r="BV59" s="107" t="s">
        <v>84</v>
      </c>
      <c r="BW59" s="107" t="s">
        <v>112</v>
      </c>
      <c r="BX59" s="107" t="s">
        <v>7</v>
      </c>
      <c r="CL59" s="107" t="s">
        <v>37</v>
      </c>
      <c r="CM59" s="107" t="s">
        <v>91</v>
      </c>
    </row>
    <row r="60" spans="1:91" s="5" customFormat="1" ht="31.5" customHeight="1">
      <c r="A60" s="97" t="s">
        <v>86</v>
      </c>
      <c r="B60" s="98"/>
      <c r="C60" s="99"/>
      <c r="D60" s="381" t="s">
        <v>113</v>
      </c>
      <c r="E60" s="381"/>
      <c r="F60" s="381"/>
      <c r="G60" s="381"/>
      <c r="H60" s="381"/>
      <c r="I60" s="100"/>
      <c r="J60" s="381" t="s">
        <v>114</v>
      </c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79">
        <f>'SO 06.1 - SO 06.1 Přípojk...'!J27</f>
        <v>0</v>
      </c>
      <c r="AH60" s="380"/>
      <c r="AI60" s="380"/>
      <c r="AJ60" s="380"/>
      <c r="AK60" s="380"/>
      <c r="AL60" s="380"/>
      <c r="AM60" s="380"/>
      <c r="AN60" s="379">
        <f t="shared" si="0"/>
        <v>0</v>
      </c>
      <c r="AO60" s="380"/>
      <c r="AP60" s="380"/>
      <c r="AQ60" s="101" t="s">
        <v>89</v>
      </c>
      <c r="AR60" s="102"/>
      <c r="AS60" s="103">
        <v>0</v>
      </c>
      <c r="AT60" s="104">
        <f t="shared" si="1"/>
        <v>0</v>
      </c>
      <c r="AU60" s="105">
        <f>'SO 06.1 - SO 06.1 Přípojk...'!P83</f>
        <v>0</v>
      </c>
      <c r="AV60" s="104">
        <f>'SO 06.1 - SO 06.1 Přípojk...'!J30</f>
        <v>0</v>
      </c>
      <c r="AW60" s="104">
        <f>'SO 06.1 - SO 06.1 Přípojk...'!J31</f>
        <v>0</v>
      </c>
      <c r="AX60" s="104">
        <f>'SO 06.1 - SO 06.1 Přípojk...'!J32</f>
        <v>0</v>
      </c>
      <c r="AY60" s="104">
        <f>'SO 06.1 - SO 06.1 Přípojk...'!J33</f>
        <v>0</v>
      </c>
      <c r="AZ60" s="104">
        <f>'SO 06.1 - SO 06.1 Přípojk...'!F30</f>
        <v>0</v>
      </c>
      <c r="BA60" s="104">
        <f>'SO 06.1 - SO 06.1 Přípojk...'!F31</f>
        <v>0</v>
      </c>
      <c r="BB60" s="104">
        <f>'SO 06.1 - SO 06.1 Přípojk...'!F32</f>
        <v>0</v>
      </c>
      <c r="BC60" s="104">
        <f>'SO 06.1 - SO 06.1 Přípojk...'!F33</f>
        <v>0</v>
      </c>
      <c r="BD60" s="106">
        <f>'SO 06.1 - SO 06.1 Přípojk...'!F34</f>
        <v>0</v>
      </c>
      <c r="BT60" s="107" t="s">
        <v>24</v>
      </c>
      <c r="BV60" s="107" t="s">
        <v>84</v>
      </c>
      <c r="BW60" s="107" t="s">
        <v>115</v>
      </c>
      <c r="BX60" s="107" t="s">
        <v>7</v>
      </c>
      <c r="CL60" s="107" t="s">
        <v>37</v>
      </c>
      <c r="CM60" s="107" t="s">
        <v>91</v>
      </c>
    </row>
    <row r="61" spans="1:91" s="5" customFormat="1" ht="31.5" customHeight="1">
      <c r="A61" s="97" t="s">
        <v>86</v>
      </c>
      <c r="B61" s="98"/>
      <c r="C61" s="99"/>
      <c r="D61" s="381" t="s">
        <v>116</v>
      </c>
      <c r="E61" s="381"/>
      <c r="F61" s="381"/>
      <c r="G61" s="381"/>
      <c r="H61" s="381"/>
      <c r="I61" s="100"/>
      <c r="J61" s="381" t="s">
        <v>117</v>
      </c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79">
        <f>'SO 06.2 - SO 06.2 Přípojk...'!J27</f>
        <v>0</v>
      </c>
      <c r="AH61" s="380"/>
      <c r="AI61" s="380"/>
      <c r="AJ61" s="380"/>
      <c r="AK61" s="380"/>
      <c r="AL61" s="380"/>
      <c r="AM61" s="380"/>
      <c r="AN61" s="379">
        <f t="shared" si="0"/>
        <v>0</v>
      </c>
      <c r="AO61" s="380"/>
      <c r="AP61" s="380"/>
      <c r="AQ61" s="101" t="s">
        <v>89</v>
      </c>
      <c r="AR61" s="102"/>
      <c r="AS61" s="103">
        <v>0</v>
      </c>
      <c r="AT61" s="104">
        <f t="shared" si="1"/>
        <v>0</v>
      </c>
      <c r="AU61" s="105">
        <f>'SO 06.2 - SO 06.2 Přípojk...'!P81</f>
        <v>0</v>
      </c>
      <c r="AV61" s="104">
        <f>'SO 06.2 - SO 06.2 Přípojk...'!J30</f>
        <v>0</v>
      </c>
      <c r="AW61" s="104">
        <f>'SO 06.2 - SO 06.2 Přípojk...'!J31</f>
        <v>0</v>
      </c>
      <c r="AX61" s="104">
        <f>'SO 06.2 - SO 06.2 Přípojk...'!J32</f>
        <v>0</v>
      </c>
      <c r="AY61" s="104">
        <f>'SO 06.2 - SO 06.2 Přípojk...'!J33</f>
        <v>0</v>
      </c>
      <c r="AZ61" s="104">
        <f>'SO 06.2 - SO 06.2 Přípojk...'!F30</f>
        <v>0</v>
      </c>
      <c r="BA61" s="104">
        <f>'SO 06.2 - SO 06.2 Přípojk...'!F31</f>
        <v>0</v>
      </c>
      <c r="BB61" s="104">
        <f>'SO 06.2 - SO 06.2 Přípojk...'!F32</f>
        <v>0</v>
      </c>
      <c r="BC61" s="104">
        <f>'SO 06.2 - SO 06.2 Přípojk...'!F33</f>
        <v>0</v>
      </c>
      <c r="BD61" s="106">
        <f>'SO 06.2 - SO 06.2 Přípojk...'!F34</f>
        <v>0</v>
      </c>
      <c r="BT61" s="107" t="s">
        <v>24</v>
      </c>
      <c r="BV61" s="107" t="s">
        <v>84</v>
      </c>
      <c r="BW61" s="107" t="s">
        <v>118</v>
      </c>
      <c r="BX61" s="107" t="s">
        <v>7</v>
      </c>
      <c r="CL61" s="107" t="s">
        <v>37</v>
      </c>
      <c r="CM61" s="107" t="s">
        <v>91</v>
      </c>
    </row>
    <row r="62" spans="1:91" s="5" customFormat="1" ht="31.5" customHeight="1">
      <c r="A62" s="97" t="s">
        <v>86</v>
      </c>
      <c r="B62" s="98"/>
      <c r="C62" s="99"/>
      <c r="D62" s="381" t="s">
        <v>119</v>
      </c>
      <c r="E62" s="381"/>
      <c r="F62" s="381"/>
      <c r="G62" s="381"/>
      <c r="H62" s="381"/>
      <c r="I62" s="100"/>
      <c r="J62" s="381" t="s">
        <v>120</v>
      </c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79">
        <f>'SO 06.3 - SO 06.3 Přípojk...'!J27</f>
        <v>0</v>
      </c>
      <c r="AH62" s="380"/>
      <c r="AI62" s="380"/>
      <c r="AJ62" s="380"/>
      <c r="AK62" s="380"/>
      <c r="AL62" s="380"/>
      <c r="AM62" s="380"/>
      <c r="AN62" s="379">
        <f t="shared" si="0"/>
        <v>0</v>
      </c>
      <c r="AO62" s="380"/>
      <c r="AP62" s="380"/>
      <c r="AQ62" s="101" t="s">
        <v>89</v>
      </c>
      <c r="AR62" s="102"/>
      <c r="AS62" s="103">
        <v>0</v>
      </c>
      <c r="AT62" s="104">
        <f t="shared" si="1"/>
        <v>0</v>
      </c>
      <c r="AU62" s="105">
        <f>'SO 06.3 - SO 06.3 Přípojk...'!P82</f>
        <v>0</v>
      </c>
      <c r="AV62" s="104">
        <f>'SO 06.3 - SO 06.3 Přípojk...'!J30</f>
        <v>0</v>
      </c>
      <c r="AW62" s="104">
        <f>'SO 06.3 - SO 06.3 Přípojk...'!J31</f>
        <v>0</v>
      </c>
      <c r="AX62" s="104">
        <f>'SO 06.3 - SO 06.3 Přípojk...'!J32</f>
        <v>0</v>
      </c>
      <c r="AY62" s="104">
        <f>'SO 06.3 - SO 06.3 Přípojk...'!J33</f>
        <v>0</v>
      </c>
      <c r="AZ62" s="104">
        <f>'SO 06.3 - SO 06.3 Přípojk...'!F30</f>
        <v>0</v>
      </c>
      <c r="BA62" s="104">
        <f>'SO 06.3 - SO 06.3 Přípojk...'!F31</f>
        <v>0</v>
      </c>
      <c r="BB62" s="104">
        <f>'SO 06.3 - SO 06.3 Přípojk...'!F32</f>
        <v>0</v>
      </c>
      <c r="BC62" s="104">
        <f>'SO 06.3 - SO 06.3 Přípojk...'!F33</f>
        <v>0</v>
      </c>
      <c r="BD62" s="106">
        <f>'SO 06.3 - SO 06.3 Přípojk...'!F34</f>
        <v>0</v>
      </c>
      <c r="BT62" s="107" t="s">
        <v>24</v>
      </c>
      <c r="BV62" s="107" t="s">
        <v>84</v>
      </c>
      <c r="BW62" s="107" t="s">
        <v>121</v>
      </c>
      <c r="BX62" s="107" t="s">
        <v>7</v>
      </c>
      <c r="CL62" s="107" t="s">
        <v>37</v>
      </c>
      <c r="CM62" s="107" t="s">
        <v>91</v>
      </c>
    </row>
    <row r="63" spans="1:91" s="5" customFormat="1" ht="16.5" customHeight="1">
      <c r="A63" s="97" t="s">
        <v>86</v>
      </c>
      <c r="B63" s="98"/>
      <c r="C63" s="99"/>
      <c r="D63" s="381" t="s">
        <v>122</v>
      </c>
      <c r="E63" s="381"/>
      <c r="F63" s="381"/>
      <c r="G63" s="381"/>
      <c r="H63" s="381"/>
      <c r="I63" s="100"/>
      <c r="J63" s="381" t="s">
        <v>123</v>
      </c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79">
        <f>'SO 08 - SO 08 Odlučovač l...'!J27</f>
        <v>0</v>
      </c>
      <c r="AH63" s="380"/>
      <c r="AI63" s="380"/>
      <c r="AJ63" s="380"/>
      <c r="AK63" s="380"/>
      <c r="AL63" s="380"/>
      <c r="AM63" s="380"/>
      <c r="AN63" s="379">
        <f t="shared" si="0"/>
        <v>0</v>
      </c>
      <c r="AO63" s="380"/>
      <c r="AP63" s="380"/>
      <c r="AQ63" s="101" t="s">
        <v>89</v>
      </c>
      <c r="AR63" s="102"/>
      <c r="AS63" s="103">
        <v>0</v>
      </c>
      <c r="AT63" s="104">
        <f t="shared" si="1"/>
        <v>0</v>
      </c>
      <c r="AU63" s="105">
        <f>'SO 08 - SO 08 Odlučovač l...'!P81</f>
        <v>0</v>
      </c>
      <c r="AV63" s="104">
        <f>'SO 08 - SO 08 Odlučovač l...'!J30</f>
        <v>0</v>
      </c>
      <c r="AW63" s="104">
        <f>'SO 08 - SO 08 Odlučovač l...'!J31</f>
        <v>0</v>
      </c>
      <c r="AX63" s="104">
        <f>'SO 08 - SO 08 Odlučovač l...'!J32</f>
        <v>0</v>
      </c>
      <c r="AY63" s="104">
        <f>'SO 08 - SO 08 Odlučovač l...'!J33</f>
        <v>0</v>
      </c>
      <c r="AZ63" s="104">
        <f>'SO 08 - SO 08 Odlučovač l...'!F30</f>
        <v>0</v>
      </c>
      <c r="BA63" s="104">
        <f>'SO 08 - SO 08 Odlučovač l...'!F31</f>
        <v>0</v>
      </c>
      <c r="BB63" s="104">
        <f>'SO 08 - SO 08 Odlučovač l...'!F32</f>
        <v>0</v>
      </c>
      <c r="BC63" s="104">
        <f>'SO 08 - SO 08 Odlučovač l...'!F33</f>
        <v>0</v>
      </c>
      <c r="BD63" s="106">
        <f>'SO 08 - SO 08 Odlučovač l...'!F34</f>
        <v>0</v>
      </c>
      <c r="BT63" s="107" t="s">
        <v>24</v>
      </c>
      <c r="BV63" s="107" t="s">
        <v>84</v>
      </c>
      <c r="BW63" s="107" t="s">
        <v>124</v>
      </c>
      <c r="BX63" s="107" t="s">
        <v>7</v>
      </c>
      <c r="CL63" s="107" t="s">
        <v>37</v>
      </c>
      <c r="CM63" s="107" t="s">
        <v>91</v>
      </c>
    </row>
    <row r="64" spans="1:91" s="5" customFormat="1" ht="47.25" customHeight="1">
      <c r="A64" s="97" t="s">
        <v>86</v>
      </c>
      <c r="B64" s="98"/>
      <c r="C64" s="99"/>
      <c r="D64" s="381" t="s">
        <v>125</v>
      </c>
      <c r="E64" s="381"/>
      <c r="F64" s="381"/>
      <c r="G64" s="381"/>
      <c r="H64" s="381"/>
      <c r="I64" s="100"/>
      <c r="J64" s="381" t="s">
        <v>126</v>
      </c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79">
        <f>'HZ Hošťálkovice - SO 01,S...'!J27</f>
        <v>0</v>
      </c>
      <c r="AH64" s="380"/>
      <c r="AI64" s="380"/>
      <c r="AJ64" s="380"/>
      <c r="AK64" s="380"/>
      <c r="AL64" s="380"/>
      <c r="AM64" s="380"/>
      <c r="AN64" s="379">
        <f t="shared" si="0"/>
        <v>0</v>
      </c>
      <c r="AO64" s="380"/>
      <c r="AP64" s="380"/>
      <c r="AQ64" s="101" t="s">
        <v>89</v>
      </c>
      <c r="AR64" s="102"/>
      <c r="AS64" s="108">
        <v>0</v>
      </c>
      <c r="AT64" s="109">
        <f t="shared" si="1"/>
        <v>0</v>
      </c>
      <c r="AU64" s="110">
        <f>'HZ Hošťálkovice - SO 01,S...'!P89</f>
        <v>0</v>
      </c>
      <c r="AV64" s="109">
        <f>'HZ Hošťálkovice - SO 01,S...'!J30</f>
        <v>0</v>
      </c>
      <c r="AW64" s="109">
        <f>'HZ Hošťálkovice - SO 01,S...'!J31</f>
        <v>0</v>
      </c>
      <c r="AX64" s="109">
        <f>'HZ Hošťálkovice - SO 01,S...'!J32</f>
        <v>0</v>
      </c>
      <c r="AY64" s="109">
        <f>'HZ Hošťálkovice - SO 01,S...'!J33</f>
        <v>0</v>
      </c>
      <c r="AZ64" s="109">
        <f>'HZ Hošťálkovice - SO 01,S...'!F30</f>
        <v>0</v>
      </c>
      <c r="BA64" s="109">
        <f>'HZ Hošťálkovice - SO 01,S...'!F31</f>
        <v>0</v>
      </c>
      <c r="BB64" s="109">
        <f>'HZ Hošťálkovice - SO 01,S...'!F32</f>
        <v>0</v>
      </c>
      <c r="BC64" s="109">
        <f>'HZ Hošťálkovice - SO 01,S...'!F33</f>
        <v>0</v>
      </c>
      <c r="BD64" s="111">
        <f>'HZ Hošťálkovice - SO 01,S...'!F34</f>
        <v>0</v>
      </c>
      <c r="BT64" s="107" t="s">
        <v>24</v>
      </c>
      <c r="BV64" s="107" t="s">
        <v>84</v>
      </c>
      <c r="BW64" s="107" t="s">
        <v>127</v>
      </c>
      <c r="BX64" s="107" t="s">
        <v>7</v>
      </c>
      <c r="CL64" s="107" t="s">
        <v>37</v>
      </c>
      <c r="CM64" s="107" t="s">
        <v>91</v>
      </c>
    </row>
    <row r="65" spans="2:44" s="1" customFormat="1" ht="30" customHeight="1">
      <c r="B65" s="42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2"/>
    </row>
    <row r="66" spans="2:44" s="1" customFormat="1" ht="6.9" customHeight="1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62"/>
    </row>
  </sheetData>
  <sheetProtection algorithmName="SHA-512" hashValue="UssJCzzstsDKC1hweU876BEFnfUvtAEXMphHOypu7IieJ5HlGtANbA+88AJXxqlipilpYblc5Sc2RiDmDWlJqw==" saltValue="Qi9A+8KZkX4lDn83dEX65l6OPfVs9AnKOD/+dQ0pmHV8XsUY/Pud839R3/8WGa7OFMuhl+l+GJDukLJ02dsVZA==" spinCount="100000" sheet="1" objects="1" scenarios="1" formatColumns="0" formatRows="0"/>
  <mergeCells count="89">
    <mergeCell ref="AR2:BE2"/>
    <mergeCell ref="AN64:AP64"/>
    <mergeCell ref="AG64:AM64"/>
    <mergeCell ref="D64:H64"/>
    <mergeCell ref="J64:AF64"/>
    <mergeCell ref="AG51:AM51"/>
    <mergeCell ref="AN51:AP5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5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115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3065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ROUND(J83,2)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ROUND(SUM(BE83:BE144), 2)</f>
        <v>0</v>
      </c>
      <c r="G30" s="43"/>
      <c r="H30" s="43"/>
      <c r="I30" s="132">
        <v>0.21</v>
      </c>
      <c r="J30" s="131">
        <f>ROUND(ROUND((SUM(BE83:BE144)),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ROUND(SUM(BF83:BF144), 2)</f>
        <v>0</v>
      </c>
      <c r="G31" s="43"/>
      <c r="H31" s="43"/>
      <c r="I31" s="132">
        <v>0.15</v>
      </c>
      <c r="J31" s="131">
        <f>ROUND(ROUND((SUM(BF83:BF144)),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ROUND(SUM(BG83:BG144),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ROUND(SUM(BH83:BH144),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ROUND(SUM(BI83:BI144),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>SO 06.1 - SO 06.1 Přípojka vody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J83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3066</v>
      </c>
      <c r="E57" s="192"/>
      <c r="F57" s="192"/>
      <c r="G57" s="192"/>
      <c r="H57" s="192"/>
      <c r="I57" s="193"/>
      <c r="J57" s="194">
        <f>J84</f>
        <v>0</v>
      </c>
      <c r="K57" s="195"/>
    </row>
    <row r="58" spans="2:47" s="8" customFormat="1" ht="24.9" customHeight="1">
      <c r="B58" s="189"/>
      <c r="C58" s="190"/>
      <c r="D58" s="191" t="s">
        <v>2306</v>
      </c>
      <c r="E58" s="192"/>
      <c r="F58" s="192"/>
      <c r="G58" s="192"/>
      <c r="H58" s="192"/>
      <c r="I58" s="193"/>
      <c r="J58" s="194">
        <f>J105</f>
        <v>0</v>
      </c>
      <c r="K58" s="195"/>
    </row>
    <row r="59" spans="2:47" s="8" customFormat="1" ht="24.9" customHeight="1">
      <c r="B59" s="189"/>
      <c r="C59" s="190"/>
      <c r="D59" s="191" t="s">
        <v>3067</v>
      </c>
      <c r="E59" s="192"/>
      <c r="F59" s="192"/>
      <c r="G59" s="192"/>
      <c r="H59" s="192"/>
      <c r="I59" s="193"/>
      <c r="J59" s="194">
        <f>J109</f>
        <v>0</v>
      </c>
      <c r="K59" s="195"/>
    </row>
    <row r="60" spans="2:47" s="8" customFormat="1" ht="24.9" customHeight="1">
      <c r="B60" s="189"/>
      <c r="C60" s="190"/>
      <c r="D60" s="191" t="s">
        <v>3068</v>
      </c>
      <c r="E60" s="192"/>
      <c r="F60" s="192"/>
      <c r="G60" s="192"/>
      <c r="H60" s="192"/>
      <c r="I60" s="193"/>
      <c r="J60" s="194">
        <f>J113</f>
        <v>0</v>
      </c>
      <c r="K60" s="195"/>
    </row>
    <row r="61" spans="2:47" s="8" customFormat="1" ht="24.9" customHeight="1">
      <c r="B61" s="189"/>
      <c r="C61" s="190"/>
      <c r="D61" s="191" t="s">
        <v>2309</v>
      </c>
      <c r="E61" s="192"/>
      <c r="F61" s="192"/>
      <c r="G61" s="192"/>
      <c r="H61" s="192"/>
      <c r="I61" s="193"/>
      <c r="J61" s="194">
        <f>J133</f>
        <v>0</v>
      </c>
      <c r="K61" s="195"/>
    </row>
    <row r="62" spans="2:47" s="8" customFormat="1" ht="24.9" customHeight="1">
      <c r="B62" s="189"/>
      <c r="C62" s="190"/>
      <c r="D62" s="191" t="s">
        <v>2312</v>
      </c>
      <c r="E62" s="192"/>
      <c r="F62" s="192"/>
      <c r="G62" s="192"/>
      <c r="H62" s="192"/>
      <c r="I62" s="193"/>
      <c r="J62" s="194">
        <f>J135</f>
        <v>0</v>
      </c>
      <c r="K62" s="195"/>
    </row>
    <row r="63" spans="2:47" s="8" customFormat="1" ht="24.9" customHeight="1">
      <c r="B63" s="189"/>
      <c r="C63" s="190"/>
      <c r="D63" s="191" t="s">
        <v>3069</v>
      </c>
      <c r="E63" s="192"/>
      <c r="F63" s="192"/>
      <c r="G63" s="192"/>
      <c r="H63" s="192"/>
      <c r="I63" s="193"/>
      <c r="J63" s="194">
        <f>J142</f>
        <v>0</v>
      </c>
      <c r="K63" s="195"/>
    </row>
    <row r="64" spans="2:47" s="1" customFormat="1" ht="21.75" customHeight="1">
      <c r="B64" s="42"/>
      <c r="C64" s="43"/>
      <c r="D64" s="43"/>
      <c r="E64" s="43"/>
      <c r="F64" s="43"/>
      <c r="G64" s="43"/>
      <c r="H64" s="43"/>
      <c r="I64" s="119"/>
      <c r="J64" s="43"/>
      <c r="K64" s="46"/>
    </row>
    <row r="65" spans="2:12" s="1" customFormat="1" ht="6.9" customHeight="1">
      <c r="B65" s="57"/>
      <c r="C65" s="58"/>
      <c r="D65" s="58"/>
      <c r="E65" s="58"/>
      <c r="F65" s="58"/>
      <c r="G65" s="58"/>
      <c r="H65" s="58"/>
      <c r="I65" s="140"/>
      <c r="J65" s="58"/>
      <c r="K65" s="59"/>
    </row>
    <row r="69" spans="2:12" s="1" customFormat="1" ht="6.9" customHeight="1">
      <c r="B69" s="60"/>
      <c r="C69" s="61"/>
      <c r="D69" s="61"/>
      <c r="E69" s="61"/>
      <c r="F69" s="61"/>
      <c r="G69" s="61"/>
      <c r="H69" s="61"/>
      <c r="I69" s="143"/>
      <c r="J69" s="61"/>
      <c r="K69" s="61"/>
      <c r="L69" s="62"/>
    </row>
    <row r="70" spans="2:12" s="1" customFormat="1" ht="36.9" customHeight="1">
      <c r="B70" s="42"/>
      <c r="C70" s="63" t="s">
        <v>142</v>
      </c>
      <c r="D70" s="64"/>
      <c r="E70" s="64"/>
      <c r="F70" s="64"/>
      <c r="G70" s="64"/>
      <c r="H70" s="64"/>
      <c r="I70" s="150"/>
      <c r="J70" s="64"/>
      <c r="K70" s="64"/>
      <c r="L70" s="62"/>
    </row>
    <row r="71" spans="2:12" s="1" customFormat="1" ht="6.9" customHeight="1">
      <c r="B71" s="42"/>
      <c r="C71" s="64"/>
      <c r="D71" s="64"/>
      <c r="E71" s="64"/>
      <c r="F71" s="64"/>
      <c r="G71" s="64"/>
      <c r="H71" s="64"/>
      <c r="I71" s="150"/>
      <c r="J71" s="64"/>
      <c r="K71" s="64"/>
      <c r="L71" s="62"/>
    </row>
    <row r="72" spans="2:12" s="1" customFormat="1" ht="14.4" customHeight="1">
      <c r="B72" s="42"/>
      <c r="C72" s="66" t="s">
        <v>18</v>
      </c>
      <c r="D72" s="64"/>
      <c r="E72" s="64"/>
      <c r="F72" s="64"/>
      <c r="G72" s="64"/>
      <c r="H72" s="64"/>
      <c r="I72" s="150"/>
      <c r="J72" s="64"/>
      <c r="K72" s="64"/>
      <c r="L72" s="62"/>
    </row>
    <row r="73" spans="2:12" s="1" customFormat="1" ht="16.5" customHeight="1">
      <c r="B73" s="42"/>
      <c r="C73" s="64"/>
      <c r="D73" s="64"/>
      <c r="E73" s="390" t="str">
        <f>E7</f>
        <v>Rekonstrukce a přístavby hasičské zbrojnice Hošťálkovice</v>
      </c>
      <c r="F73" s="391"/>
      <c r="G73" s="391"/>
      <c r="H73" s="391"/>
      <c r="I73" s="150"/>
      <c r="J73" s="64"/>
      <c r="K73" s="64"/>
      <c r="L73" s="62"/>
    </row>
    <row r="74" spans="2:12" s="1" customFormat="1" ht="14.4" customHeight="1">
      <c r="B74" s="42"/>
      <c r="C74" s="66" t="s">
        <v>134</v>
      </c>
      <c r="D74" s="64"/>
      <c r="E74" s="64"/>
      <c r="F74" s="64"/>
      <c r="G74" s="64"/>
      <c r="H74" s="64"/>
      <c r="I74" s="150"/>
      <c r="J74" s="64"/>
      <c r="K74" s="64"/>
      <c r="L74" s="62"/>
    </row>
    <row r="75" spans="2:12" s="1" customFormat="1" ht="17.25" customHeight="1">
      <c r="B75" s="42"/>
      <c r="C75" s="64"/>
      <c r="D75" s="64"/>
      <c r="E75" s="365" t="str">
        <f>E9</f>
        <v>SO 06.1 - SO 06.1 Přípojka vody</v>
      </c>
      <c r="F75" s="392"/>
      <c r="G75" s="392"/>
      <c r="H75" s="392"/>
      <c r="I75" s="150"/>
      <c r="J75" s="64"/>
      <c r="K75" s="64"/>
      <c r="L75" s="62"/>
    </row>
    <row r="76" spans="2:12" s="1" customFormat="1" ht="6.9" customHeight="1">
      <c r="B76" s="42"/>
      <c r="C76" s="64"/>
      <c r="D76" s="64"/>
      <c r="E76" s="64"/>
      <c r="F76" s="64"/>
      <c r="G76" s="64"/>
      <c r="H76" s="64"/>
      <c r="I76" s="150"/>
      <c r="J76" s="64"/>
      <c r="K76" s="64"/>
      <c r="L76" s="62"/>
    </row>
    <row r="77" spans="2:12" s="1" customFormat="1" ht="18" customHeight="1">
      <c r="B77" s="42"/>
      <c r="C77" s="66" t="s">
        <v>25</v>
      </c>
      <c r="D77" s="64"/>
      <c r="E77" s="64"/>
      <c r="F77" s="151" t="str">
        <f>F12</f>
        <v xml:space="preserve"> </v>
      </c>
      <c r="G77" s="64"/>
      <c r="H77" s="64"/>
      <c r="I77" s="152" t="s">
        <v>27</v>
      </c>
      <c r="J77" s="74" t="str">
        <f>IF(J12="","",J12)</f>
        <v>2. 12. 2016</v>
      </c>
      <c r="K77" s="64"/>
      <c r="L77" s="62"/>
    </row>
    <row r="78" spans="2:12" s="1" customFormat="1" ht="6.9" customHeight="1">
      <c r="B78" s="42"/>
      <c r="C78" s="64"/>
      <c r="D78" s="64"/>
      <c r="E78" s="64"/>
      <c r="F78" s="64"/>
      <c r="G78" s="64"/>
      <c r="H78" s="64"/>
      <c r="I78" s="150"/>
      <c r="J78" s="64"/>
      <c r="K78" s="64"/>
      <c r="L78" s="62"/>
    </row>
    <row r="79" spans="2:12" s="1" customFormat="1" ht="13.2">
      <c r="B79" s="42"/>
      <c r="C79" s="66" t="s">
        <v>35</v>
      </c>
      <c r="D79" s="64"/>
      <c r="E79" s="64"/>
      <c r="F79" s="151" t="str">
        <f>E15</f>
        <v xml:space="preserve">Statutární město Ostrava,MOb Hošťálkovice </v>
      </c>
      <c r="G79" s="64"/>
      <c r="H79" s="64"/>
      <c r="I79" s="152" t="s">
        <v>42</v>
      </c>
      <c r="J79" s="151" t="str">
        <f>E21</f>
        <v xml:space="preserve">Lenka Jerakasová </v>
      </c>
      <c r="K79" s="64"/>
      <c r="L79" s="62"/>
    </row>
    <row r="80" spans="2:12" s="1" customFormat="1" ht="14.4" customHeight="1">
      <c r="B80" s="42"/>
      <c r="C80" s="66" t="s">
        <v>40</v>
      </c>
      <c r="D80" s="64"/>
      <c r="E80" s="64"/>
      <c r="F80" s="151" t="str">
        <f>IF(E18="","",E18)</f>
        <v/>
      </c>
      <c r="G80" s="64"/>
      <c r="H80" s="64"/>
      <c r="I80" s="150"/>
      <c r="J80" s="64"/>
      <c r="K80" s="64"/>
      <c r="L80" s="62"/>
    </row>
    <row r="81" spans="2:65" s="1" customFormat="1" ht="10.35" customHeight="1">
      <c r="B81" s="42"/>
      <c r="C81" s="64"/>
      <c r="D81" s="64"/>
      <c r="E81" s="64"/>
      <c r="F81" s="64"/>
      <c r="G81" s="64"/>
      <c r="H81" s="64"/>
      <c r="I81" s="150"/>
      <c r="J81" s="64"/>
      <c r="K81" s="64"/>
      <c r="L81" s="62"/>
    </row>
    <row r="82" spans="2:65" s="7" customFormat="1" ht="29.25" customHeight="1">
      <c r="B82" s="153"/>
      <c r="C82" s="154" t="s">
        <v>143</v>
      </c>
      <c r="D82" s="155" t="s">
        <v>67</v>
      </c>
      <c r="E82" s="155" t="s">
        <v>63</v>
      </c>
      <c r="F82" s="155" t="s">
        <v>144</v>
      </c>
      <c r="G82" s="155" t="s">
        <v>145</v>
      </c>
      <c r="H82" s="155" t="s">
        <v>146</v>
      </c>
      <c r="I82" s="156" t="s">
        <v>147</v>
      </c>
      <c r="J82" s="155" t="s">
        <v>139</v>
      </c>
      <c r="K82" s="157" t="s">
        <v>148</v>
      </c>
      <c r="L82" s="158"/>
      <c r="M82" s="82" t="s">
        <v>149</v>
      </c>
      <c r="N82" s="83" t="s">
        <v>52</v>
      </c>
      <c r="O82" s="83" t="s">
        <v>150</v>
      </c>
      <c r="P82" s="83" t="s">
        <v>151</v>
      </c>
      <c r="Q82" s="83" t="s">
        <v>152</v>
      </c>
      <c r="R82" s="83" t="s">
        <v>153</v>
      </c>
      <c r="S82" s="83" t="s">
        <v>154</v>
      </c>
      <c r="T82" s="84" t="s">
        <v>155</v>
      </c>
    </row>
    <row r="83" spans="2:65" s="1" customFormat="1" ht="29.25" customHeight="1">
      <c r="B83" s="42"/>
      <c r="C83" s="88" t="s">
        <v>140</v>
      </c>
      <c r="D83" s="64"/>
      <c r="E83" s="64"/>
      <c r="F83" s="64"/>
      <c r="G83" s="64"/>
      <c r="H83" s="64"/>
      <c r="I83" s="150"/>
      <c r="J83" s="159">
        <f>BK83</f>
        <v>0</v>
      </c>
      <c r="K83" s="64"/>
      <c r="L83" s="62"/>
      <c r="M83" s="85"/>
      <c r="N83" s="86"/>
      <c r="O83" s="86"/>
      <c r="P83" s="160">
        <f>P84+P105+P109+P113+P133+P135+P142</f>
        <v>0</v>
      </c>
      <c r="Q83" s="86"/>
      <c r="R83" s="160">
        <f>R84+R105+R109+R113+R133+R135+R142</f>
        <v>0</v>
      </c>
      <c r="S83" s="86"/>
      <c r="T83" s="161">
        <f>T84+T105+T109+T113+T133+T135+T142</f>
        <v>0</v>
      </c>
      <c r="AT83" s="24" t="s">
        <v>81</v>
      </c>
      <c r="AU83" s="24" t="s">
        <v>141</v>
      </c>
      <c r="BK83" s="162">
        <f>BK84+BK105+BK109+BK113+BK133+BK135+BK142</f>
        <v>0</v>
      </c>
    </row>
    <row r="84" spans="2:65" s="10" customFormat="1" ht="37.35" customHeight="1">
      <c r="B84" s="203"/>
      <c r="C84" s="204"/>
      <c r="D84" s="205" t="s">
        <v>81</v>
      </c>
      <c r="E84" s="206" t="s">
        <v>24</v>
      </c>
      <c r="F84" s="206" t="s">
        <v>1432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SUM(P85:P104)</f>
        <v>0</v>
      </c>
      <c r="Q84" s="211"/>
      <c r="R84" s="212">
        <f>SUM(R85:R104)</f>
        <v>0</v>
      </c>
      <c r="S84" s="211"/>
      <c r="T84" s="213">
        <f>SUM(T85:T104)</f>
        <v>0</v>
      </c>
      <c r="AR84" s="214" t="s">
        <v>24</v>
      </c>
      <c r="AT84" s="215" t="s">
        <v>81</v>
      </c>
      <c r="AU84" s="215" t="s">
        <v>82</v>
      </c>
      <c r="AY84" s="214" t="s">
        <v>162</v>
      </c>
      <c r="BK84" s="216">
        <f>SUM(BK85:BK104)</f>
        <v>0</v>
      </c>
    </row>
    <row r="85" spans="2:65" s="1" customFormat="1" ht="16.5" customHeight="1">
      <c r="B85" s="42"/>
      <c r="C85" s="163" t="s">
        <v>24</v>
      </c>
      <c r="D85" s="163" t="s">
        <v>156</v>
      </c>
      <c r="E85" s="164" t="s">
        <v>3070</v>
      </c>
      <c r="F85" s="165" t="s">
        <v>3071</v>
      </c>
      <c r="G85" s="166" t="s">
        <v>159</v>
      </c>
      <c r="H85" s="167">
        <v>9.25</v>
      </c>
      <c r="I85" s="168"/>
      <c r="J85" s="169">
        <f t="shared" ref="J85:J104" si="0">ROUND(I85*H85,2)</f>
        <v>0</v>
      </c>
      <c r="K85" s="165" t="s">
        <v>2765</v>
      </c>
      <c r="L85" s="62"/>
      <c r="M85" s="170" t="s">
        <v>37</v>
      </c>
      <c r="N85" s="171" t="s">
        <v>53</v>
      </c>
      <c r="O85" s="43"/>
      <c r="P85" s="172">
        <f t="shared" ref="P85:P104" si="1">O85*H85</f>
        <v>0</v>
      </c>
      <c r="Q85" s="172">
        <v>0</v>
      </c>
      <c r="R85" s="172">
        <f t="shared" ref="R85:R104" si="2">Q85*H85</f>
        <v>0</v>
      </c>
      <c r="S85" s="172">
        <v>0</v>
      </c>
      <c r="T85" s="173">
        <f t="shared" ref="T85:T104" si="3"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174">
        <f t="shared" ref="BE85:BE104" si="4">IF(N85="základní",J85,0)</f>
        <v>0</v>
      </c>
      <c r="BF85" s="174">
        <f t="shared" ref="BF85:BF104" si="5">IF(N85="snížená",J85,0)</f>
        <v>0</v>
      </c>
      <c r="BG85" s="174">
        <f t="shared" ref="BG85:BG104" si="6">IF(N85="zákl. přenesená",J85,0)</f>
        <v>0</v>
      </c>
      <c r="BH85" s="174">
        <f t="shared" ref="BH85:BH104" si="7">IF(N85="sníž. přenesená",J85,0)</f>
        <v>0</v>
      </c>
      <c r="BI85" s="174">
        <f t="shared" ref="BI85:BI104" si="8">IF(N85="nulová",J85,0)</f>
        <v>0</v>
      </c>
      <c r="BJ85" s="24" t="s">
        <v>24</v>
      </c>
      <c r="BK85" s="174">
        <f t="shared" ref="BK85:BK104" si="9">ROUND(I85*H85,2)</f>
        <v>0</v>
      </c>
      <c r="BL85" s="24" t="s">
        <v>161</v>
      </c>
      <c r="BM85" s="24" t="s">
        <v>3072</v>
      </c>
    </row>
    <row r="86" spans="2:65" s="1" customFormat="1" ht="16.5" customHeight="1">
      <c r="B86" s="42"/>
      <c r="C86" s="163" t="s">
        <v>91</v>
      </c>
      <c r="D86" s="163" t="s">
        <v>156</v>
      </c>
      <c r="E86" s="164" t="s">
        <v>3073</v>
      </c>
      <c r="F86" s="165" t="s">
        <v>3074</v>
      </c>
      <c r="G86" s="166" t="s">
        <v>159</v>
      </c>
      <c r="H86" s="167">
        <v>9.25</v>
      </c>
      <c r="I86" s="168"/>
      <c r="J86" s="169">
        <f t="shared" si="0"/>
        <v>0</v>
      </c>
      <c r="K86" s="165" t="s">
        <v>2765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3075</v>
      </c>
    </row>
    <row r="87" spans="2:65" s="1" customFormat="1" ht="16.5" customHeight="1">
      <c r="B87" s="42"/>
      <c r="C87" s="163" t="s">
        <v>167</v>
      </c>
      <c r="D87" s="163" t="s">
        <v>156</v>
      </c>
      <c r="E87" s="164" t="s">
        <v>3076</v>
      </c>
      <c r="F87" s="165" t="s">
        <v>3077</v>
      </c>
      <c r="G87" s="166" t="s">
        <v>173</v>
      </c>
      <c r="H87" s="167">
        <v>3.375</v>
      </c>
      <c r="I87" s="168"/>
      <c r="J87" s="169">
        <f t="shared" si="0"/>
        <v>0</v>
      </c>
      <c r="K87" s="165" t="s">
        <v>2765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3078</v>
      </c>
    </row>
    <row r="88" spans="2:65" s="1" customFormat="1" ht="16.5" customHeight="1">
      <c r="B88" s="42"/>
      <c r="C88" s="163" t="s">
        <v>161</v>
      </c>
      <c r="D88" s="163" t="s">
        <v>156</v>
      </c>
      <c r="E88" s="164" t="s">
        <v>3079</v>
      </c>
      <c r="F88" s="165" t="s">
        <v>3080</v>
      </c>
      <c r="G88" s="166" t="s">
        <v>173</v>
      </c>
      <c r="H88" s="167">
        <v>40.679000000000002</v>
      </c>
      <c r="I88" s="168"/>
      <c r="J88" s="169">
        <f t="shared" si="0"/>
        <v>0</v>
      </c>
      <c r="K88" s="165" t="s">
        <v>2765</v>
      </c>
      <c r="L88" s="62"/>
      <c r="M88" s="170" t="s">
        <v>37</v>
      </c>
      <c r="N88" s="171" t="s">
        <v>53</v>
      </c>
      <c r="O88" s="43"/>
      <c r="P88" s="172">
        <f t="shared" si="1"/>
        <v>0</v>
      </c>
      <c r="Q88" s="172">
        <v>0</v>
      </c>
      <c r="R88" s="172">
        <f t="shared" si="2"/>
        <v>0</v>
      </c>
      <c r="S88" s="172">
        <v>0</v>
      </c>
      <c r="T88" s="173">
        <f t="shared" si="3"/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174">
        <f t="shared" si="4"/>
        <v>0</v>
      </c>
      <c r="BF88" s="174">
        <f t="shared" si="5"/>
        <v>0</v>
      </c>
      <c r="BG88" s="174">
        <f t="shared" si="6"/>
        <v>0</v>
      </c>
      <c r="BH88" s="174">
        <f t="shared" si="7"/>
        <v>0</v>
      </c>
      <c r="BI88" s="174">
        <f t="shared" si="8"/>
        <v>0</v>
      </c>
      <c r="BJ88" s="24" t="s">
        <v>24</v>
      </c>
      <c r="BK88" s="174">
        <f t="shared" si="9"/>
        <v>0</v>
      </c>
      <c r="BL88" s="24" t="s">
        <v>161</v>
      </c>
      <c r="BM88" s="24" t="s">
        <v>3081</v>
      </c>
    </row>
    <row r="89" spans="2:65" s="1" customFormat="1" ht="16.5" customHeight="1">
      <c r="B89" s="42"/>
      <c r="C89" s="163" t="s">
        <v>175</v>
      </c>
      <c r="D89" s="163" t="s">
        <v>156</v>
      </c>
      <c r="E89" s="164" t="s">
        <v>3082</v>
      </c>
      <c r="F89" s="165" t="s">
        <v>3083</v>
      </c>
      <c r="G89" s="166" t="s">
        <v>173</v>
      </c>
      <c r="H89" s="167">
        <v>40.68</v>
      </c>
      <c r="I89" s="168"/>
      <c r="J89" s="169">
        <f t="shared" si="0"/>
        <v>0</v>
      </c>
      <c r="K89" s="165" t="s">
        <v>2765</v>
      </c>
      <c r="L89" s="62"/>
      <c r="M89" s="170" t="s">
        <v>37</v>
      </c>
      <c r="N89" s="171" t="s">
        <v>53</v>
      </c>
      <c r="O89" s="43"/>
      <c r="P89" s="172">
        <f t="shared" si="1"/>
        <v>0</v>
      </c>
      <c r="Q89" s="172">
        <v>0</v>
      </c>
      <c r="R89" s="172">
        <f t="shared" si="2"/>
        <v>0</v>
      </c>
      <c r="S89" s="172">
        <v>0</v>
      </c>
      <c r="T89" s="173">
        <f t="shared" si="3"/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174">
        <f t="shared" si="4"/>
        <v>0</v>
      </c>
      <c r="BF89" s="174">
        <f t="shared" si="5"/>
        <v>0</v>
      </c>
      <c r="BG89" s="174">
        <f t="shared" si="6"/>
        <v>0</v>
      </c>
      <c r="BH89" s="174">
        <f t="shared" si="7"/>
        <v>0</v>
      </c>
      <c r="BI89" s="174">
        <f t="shared" si="8"/>
        <v>0</v>
      </c>
      <c r="BJ89" s="24" t="s">
        <v>24</v>
      </c>
      <c r="BK89" s="174">
        <f t="shared" si="9"/>
        <v>0</v>
      </c>
      <c r="BL89" s="24" t="s">
        <v>161</v>
      </c>
      <c r="BM89" s="24" t="s">
        <v>3084</v>
      </c>
    </row>
    <row r="90" spans="2:65" s="1" customFormat="1" ht="16.5" customHeight="1">
      <c r="B90" s="42"/>
      <c r="C90" s="163" t="s">
        <v>179</v>
      </c>
      <c r="D90" s="163" t="s">
        <v>156</v>
      </c>
      <c r="E90" s="164" t="s">
        <v>3085</v>
      </c>
      <c r="F90" s="165" t="s">
        <v>3086</v>
      </c>
      <c r="G90" s="166" t="s">
        <v>159</v>
      </c>
      <c r="H90" s="167">
        <v>18.3</v>
      </c>
      <c r="I90" s="168"/>
      <c r="J90" s="169">
        <f t="shared" si="0"/>
        <v>0</v>
      </c>
      <c r="K90" s="165" t="s">
        <v>2765</v>
      </c>
      <c r="L90" s="62"/>
      <c r="M90" s="170" t="s">
        <v>37</v>
      </c>
      <c r="N90" s="171" t="s">
        <v>53</v>
      </c>
      <c r="O90" s="43"/>
      <c r="P90" s="172">
        <f t="shared" si="1"/>
        <v>0</v>
      </c>
      <c r="Q90" s="172">
        <v>0</v>
      </c>
      <c r="R90" s="172">
        <f t="shared" si="2"/>
        <v>0</v>
      </c>
      <c r="S90" s="172">
        <v>0</v>
      </c>
      <c r="T90" s="173">
        <f t="shared" si="3"/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174">
        <f t="shared" si="4"/>
        <v>0</v>
      </c>
      <c r="BF90" s="174">
        <f t="shared" si="5"/>
        <v>0</v>
      </c>
      <c r="BG90" s="174">
        <f t="shared" si="6"/>
        <v>0</v>
      </c>
      <c r="BH90" s="174">
        <f t="shared" si="7"/>
        <v>0</v>
      </c>
      <c r="BI90" s="174">
        <f t="shared" si="8"/>
        <v>0</v>
      </c>
      <c r="BJ90" s="24" t="s">
        <v>24</v>
      </c>
      <c r="BK90" s="174">
        <f t="shared" si="9"/>
        <v>0</v>
      </c>
      <c r="BL90" s="24" t="s">
        <v>161</v>
      </c>
      <c r="BM90" s="24" t="s">
        <v>3087</v>
      </c>
    </row>
    <row r="91" spans="2:65" s="1" customFormat="1" ht="16.5" customHeight="1">
      <c r="B91" s="42"/>
      <c r="C91" s="163" t="s">
        <v>183</v>
      </c>
      <c r="D91" s="163" t="s">
        <v>156</v>
      </c>
      <c r="E91" s="164" t="s">
        <v>3088</v>
      </c>
      <c r="F91" s="165" t="s">
        <v>3089</v>
      </c>
      <c r="G91" s="166" t="s">
        <v>159</v>
      </c>
      <c r="H91" s="167">
        <v>18.3</v>
      </c>
      <c r="I91" s="168"/>
      <c r="J91" s="169">
        <f t="shared" si="0"/>
        <v>0</v>
      </c>
      <c r="K91" s="165" t="s">
        <v>2765</v>
      </c>
      <c r="L91" s="62"/>
      <c r="M91" s="170" t="s">
        <v>37</v>
      </c>
      <c r="N91" s="171" t="s">
        <v>53</v>
      </c>
      <c r="O91" s="43"/>
      <c r="P91" s="172">
        <f t="shared" si="1"/>
        <v>0</v>
      </c>
      <c r="Q91" s="172">
        <v>0</v>
      </c>
      <c r="R91" s="172">
        <f t="shared" si="2"/>
        <v>0</v>
      </c>
      <c r="S91" s="172">
        <v>0</v>
      </c>
      <c r="T91" s="173">
        <f t="shared" si="3"/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161</v>
      </c>
      <c r="BM91" s="24" t="s">
        <v>3090</v>
      </c>
    </row>
    <row r="92" spans="2:65" s="1" customFormat="1" ht="16.5" customHeight="1">
      <c r="B92" s="42"/>
      <c r="C92" s="163" t="s">
        <v>187</v>
      </c>
      <c r="D92" s="163" t="s">
        <v>156</v>
      </c>
      <c r="E92" s="164" t="s">
        <v>3091</v>
      </c>
      <c r="F92" s="165" t="s">
        <v>3092</v>
      </c>
      <c r="G92" s="166" t="s">
        <v>173</v>
      </c>
      <c r="H92" s="167">
        <v>40.68</v>
      </c>
      <c r="I92" s="168"/>
      <c r="J92" s="169">
        <f t="shared" si="0"/>
        <v>0</v>
      </c>
      <c r="K92" s="165" t="s">
        <v>2765</v>
      </c>
      <c r="L92" s="62"/>
      <c r="M92" s="170" t="s">
        <v>37</v>
      </c>
      <c r="N92" s="171" t="s">
        <v>53</v>
      </c>
      <c r="O92" s="43"/>
      <c r="P92" s="172">
        <f t="shared" si="1"/>
        <v>0</v>
      </c>
      <c r="Q92" s="172">
        <v>0</v>
      </c>
      <c r="R92" s="172">
        <f t="shared" si="2"/>
        <v>0</v>
      </c>
      <c r="S92" s="172">
        <v>0</v>
      </c>
      <c r="T92" s="173">
        <f t="shared" si="3"/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161</v>
      </c>
      <c r="BM92" s="24" t="s">
        <v>3093</v>
      </c>
    </row>
    <row r="93" spans="2:65" s="1" customFormat="1" ht="16.5" customHeight="1">
      <c r="B93" s="42"/>
      <c r="C93" s="163" t="s">
        <v>191</v>
      </c>
      <c r="D93" s="163" t="s">
        <v>156</v>
      </c>
      <c r="E93" s="164" t="s">
        <v>3094</v>
      </c>
      <c r="F93" s="165" t="s">
        <v>3095</v>
      </c>
      <c r="G93" s="166" t="s">
        <v>173</v>
      </c>
      <c r="H93" s="167">
        <v>40.68</v>
      </c>
      <c r="I93" s="168"/>
      <c r="J93" s="169">
        <f t="shared" si="0"/>
        <v>0</v>
      </c>
      <c r="K93" s="165" t="s">
        <v>2765</v>
      </c>
      <c r="L93" s="62"/>
      <c r="M93" s="170" t="s">
        <v>37</v>
      </c>
      <c r="N93" s="171" t="s">
        <v>53</v>
      </c>
      <c r="O93" s="43"/>
      <c r="P93" s="172">
        <f t="shared" si="1"/>
        <v>0</v>
      </c>
      <c r="Q93" s="172">
        <v>0</v>
      </c>
      <c r="R93" s="172">
        <f t="shared" si="2"/>
        <v>0</v>
      </c>
      <c r="S93" s="172">
        <v>0</v>
      </c>
      <c r="T93" s="173">
        <f t="shared" si="3"/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161</v>
      </c>
      <c r="BM93" s="24" t="s">
        <v>3096</v>
      </c>
    </row>
    <row r="94" spans="2:65" s="1" customFormat="1" ht="16.5" customHeight="1">
      <c r="B94" s="42"/>
      <c r="C94" s="163" t="s">
        <v>29</v>
      </c>
      <c r="D94" s="163" t="s">
        <v>156</v>
      </c>
      <c r="E94" s="164" t="s">
        <v>1452</v>
      </c>
      <c r="F94" s="165" t="s">
        <v>196</v>
      </c>
      <c r="G94" s="166" t="s">
        <v>173</v>
      </c>
      <c r="H94" s="167">
        <v>9.09</v>
      </c>
      <c r="I94" s="168"/>
      <c r="J94" s="169">
        <f t="shared" si="0"/>
        <v>0</v>
      </c>
      <c r="K94" s="165" t="s">
        <v>2765</v>
      </c>
      <c r="L94" s="62"/>
      <c r="M94" s="170" t="s">
        <v>37</v>
      </c>
      <c r="N94" s="171" t="s">
        <v>53</v>
      </c>
      <c r="O94" s="43"/>
      <c r="P94" s="172">
        <f t="shared" si="1"/>
        <v>0</v>
      </c>
      <c r="Q94" s="172">
        <v>0</v>
      </c>
      <c r="R94" s="172">
        <f t="shared" si="2"/>
        <v>0</v>
      </c>
      <c r="S94" s="172">
        <v>0</v>
      </c>
      <c r="T94" s="173">
        <f t="shared" si="3"/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161</v>
      </c>
      <c r="BM94" s="24" t="s">
        <v>3097</v>
      </c>
    </row>
    <row r="95" spans="2:65" s="1" customFormat="1" ht="16.5" customHeight="1">
      <c r="B95" s="42"/>
      <c r="C95" s="163" t="s">
        <v>198</v>
      </c>
      <c r="D95" s="163" t="s">
        <v>156</v>
      </c>
      <c r="E95" s="164" t="s">
        <v>3098</v>
      </c>
      <c r="F95" s="165" t="s">
        <v>3099</v>
      </c>
      <c r="G95" s="166" t="s">
        <v>173</v>
      </c>
      <c r="H95" s="167">
        <v>90.9</v>
      </c>
      <c r="I95" s="168"/>
      <c r="J95" s="169">
        <f t="shared" si="0"/>
        <v>0</v>
      </c>
      <c r="K95" s="165" t="s">
        <v>2765</v>
      </c>
      <c r="L95" s="62"/>
      <c r="M95" s="170" t="s">
        <v>37</v>
      </c>
      <c r="N95" s="171" t="s">
        <v>53</v>
      </c>
      <c r="O95" s="43"/>
      <c r="P95" s="172">
        <f t="shared" si="1"/>
        <v>0</v>
      </c>
      <c r="Q95" s="172">
        <v>0</v>
      </c>
      <c r="R95" s="172">
        <f t="shared" si="2"/>
        <v>0</v>
      </c>
      <c r="S95" s="172">
        <v>0</v>
      </c>
      <c r="T95" s="173">
        <f t="shared" si="3"/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161</v>
      </c>
      <c r="BM95" s="24" t="s">
        <v>3100</v>
      </c>
    </row>
    <row r="96" spans="2:65" s="1" customFormat="1" ht="16.5" customHeight="1">
      <c r="B96" s="42"/>
      <c r="C96" s="163" t="s">
        <v>203</v>
      </c>
      <c r="D96" s="163" t="s">
        <v>156</v>
      </c>
      <c r="E96" s="164" t="s">
        <v>1455</v>
      </c>
      <c r="F96" s="165" t="s">
        <v>189</v>
      </c>
      <c r="G96" s="166" t="s">
        <v>173</v>
      </c>
      <c r="H96" s="167">
        <v>9.09</v>
      </c>
      <c r="I96" s="168"/>
      <c r="J96" s="169">
        <f t="shared" si="0"/>
        <v>0</v>
      </c>
      <c r="K96" s="165" t="s">
        <v>2765</v>
      </c>
      <c r="L96" s="62"/>
      <c r="M96" s="170" t="s">
        <v>37</v>
      </c>
      <c r="N96" s="171" t="s">
        <v>53</v>
      </c>
      <c r="O96" s="43"/>
      <c r="P96" s="172">
        <f t="shared" si="1"/>
        <v>0</v>
      </c>
      <c r="Q96" s="172">
        <v>0</v>
      </c>
      <c r="R96" s="172">
        <f t="shared" si="2"/>
        <v>0</v>
      </c>
      <c r="S96" s="172">
        <v>0</v>
      </c>
      <c r="T96" s="173">
        <f t="shared" si="3"/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174">
        <f t="shared" si="4"/>
        <v>0</v>
      </c>
      <c r="BF96" s="174">
        <f t="shared" si="5"/>
        <v>0</v>
      </c>
      <c r="BG96" s="174">
        <f t="shared" si="6"/>
        <v>0</v>
      </c>
      <c r="BH96" s="174">
        <f t="shared" si="7"/>
        <v>0</v>
      </c>
      <c r="BI96" s="174">
        <f t="shared" si="8"/>
        <v>0</v>
      </c>
      <c r="BJ96" s="24" t="s">
        <v>24</v>
      </c>
      <c r="BK96" s="174">
        <f t="shared" si="9"/>
        <v>0</v>
      </c>
      <c r="BL96" s="24" t="s">
        <v>161</v>
      </c>
      <c r="BM96" s="24" t="s">
        <v>3101</v>
      </c>
    </row>
    <row r="97" spans="2:65" s="1" customFormat="1" ht="16.5" customHeight="1">
      <c r="B97" s="42"/>
      <c r="C97" s="163" t="s">
        <v>207</v>
      </c>
      <c r="D97" s="163" t="s">
        <v>156</v>
      </c>
      <c r="E97" s="164" t="s">
        <v>3102</v>
      </c>
      <c r="F97" s="165" t="s">
        <v>3103</v>
      </c>
      <c r="G97" s="166" t="s">
        <v>173</v>
      </c>
      <c r="H97" s="167">
        <v>9.09</v>
      </c>
      <c r="I97" s="168"/>
      <c r="J97" s="169">
        <f t="shared" si="0"/>
        <v>0</v>
      </c>
      <c r="K97" s="165" t="s">
        <v>2765</v>
      </c>
      <c r="L97" s="62"/>
      <c r="M97" s="170" t="s">
        <v>37</v>
      </c>
      <c r="N97" s="171" t="s">
        <v>53</v>
      </c>
      <c r="O97" s="43"/>
      <c r="P97" s="172">
        <f t="shared" si="1"/>
        <v>0</v>
      </c>
      <c r="Q97" s="172">
        <v>0</v>
      </c>
      <c r="R97" s="172">
        <f t="shared" si="2"/>
        <v>0</v>
      </c>
      <c r="S97" s="172">
        <v>0</v>
      </c>
      <c r="T97" s="173">
        <f t="shared" si="3"/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174">
        <f t="shared" si="4"/>
        <v>0</v>
      </c>
      <c r="BF97" s="174">
        <f t="shared" si="5"/>
        <v>0</v>
      </c>
      <c r="BG97" s="174">
        <f t="shared" si="6"/>
        <v>0</v>
      </c>
      <c r="BH97" s="174">
        <f t="shared" si="7"/>
        <v>0</v>
      </c>
      <c r="BI97" s="174">
        <f t="shared" si="8"/>
        <v>0</v>
      </c>
      <c r="BJ97" s="24" t="s">
        <v>24</v>
      </c>
      <c r="BK97" s="174">
        <f t="shared" si="9"/>
        <v>0</v>
      </c>
      <c r="BL97" s="24" t="s">
        <v>161</v>
      </c>
      <c r="BM97" s="24" t="s">
        <v>3104</v>
      </c>
    </row>
    <row r="98" spans="2:65" s="1" customFormat="1" ht="16.5" customHeight="1">
      <c r="B98" s="42"/>
      <c r="C98" s="163" t="s">
        <v>211</v>
      </c>
      <c r="D98" s="163" t="s">
        <v>156</v>
      </c>
      <c r="E98" s="164" t="s">
        <v>1461</v>
      </c>
      <c r="F98" s="165" t="s">
        <v>3105</v>
      </c>
      <c r="G98" s="166" t="s">
        <v>201</v>
      </c>
      <c r="H98" s="167">
        <v>15.452999999999999</v>
      </c>
      <c r="I98" s="168"/>
      <c r="J98" s="169">
        <f t="shared" si="0"/>
        <v>0</v>
      </c>
      <c r="K98" s="165" t="s">
        <v>2765</v>
      </c>
      <c r="L98" s="62"/>
      <c r="M98" s="170" t="s">
        <v>37</v>
      </c>
      <c r="N98" s="171" t="s">
        <v>53</v>
      </c>
      <c r="O98" s="43"/>
      <c r="P98" s="172">
        <f t="shared" si="1"/>
        <v>0</v>
      </c>
      <c r="Q98" s="172">
        <v>0</v>
      </c>
      <c r="R98" s="172">
        <f t="shared" si="2"/>
        <v>0</v>
      </c>
      <c r="S98" s="172">
        <v>0</v>
      </c>
      <c r="T98" s="173">
        <f t="shared" si="3"/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174">
        <f t="shared" si="4"/>
        <v>0</v>
      </c>
      <c r="BF98" s="174">
        <f t="shared" si="5"/>
        <v>0</v>
      </c>
      <c r="BG98" s="174">
        <f t="shared" si="6"/>
        <v>0</v>
      </c>
      <c r="BH98" s="174">
        <f t="shared" si="7"/>
        <v>0</v>
      </c>
      <c r="BI98" s="174">
        <f t="shared" si="8"/>
        <v>0</v>
      </c>
      <c r="BJ98" s="24" t="s">
        <v>24</v>
      </c>
      <c r="BK98" s="174">
        <f t="shared" si="9"/>
        <v>0</v>
      </c>
      <c r="BL98" s="24" t="s">
        <v>161</v>
      </c>
      <c r="BM98" s="24" t="s">
        <v>3106</v>
      </c>
    </row>
    <row r="99" spans="2:65" s="1" customFormat="1" ht="16.5" customHeight="1">
      <c r="B99" s="42"/>
      <c r="C99" s="163" t="s">
        <v>10</v>
      </c>
      <c r="D99" s="163" t="s">
        <v>156</v>
      </c>
      <c r="E99" s="164" t="s">
        <v>3107</v>
      </c>
      <c r="F99" s="165" t="s">
        <v>3108</v>
      </c>
      <c r="G99" s="166" t="s">
        <v>173</v>
      </c>
      <c r="H99" s="167">
        <v>31.6</v>
      </c>
      <c r="I99" s="168"/>
      <c r="J99" s="169">
        <f t="shared" si="0"/>
        <v>0</v>
      </c>
      <c r="K99" s="165" t="s">
        <v>2765</v>
      </c>
      <c r="L99" s="62"/>
      <c r="M99" s="170" t="s">
        <v>37</v>
      </c>
      <c r="N99" s="171" t="s">
        <v>53</v>
      </c>
      <c r="O99" s="43"/>
      <c r="P99" s="172">
        <f t="shared" si="1"/>
        <v>0</v>
      </c>
      <c r="Q99" s="172">
        <v>0</v>
      </c>
      <c r="R99" s="172">
        <f t="shared" si="2"/>
        <v>0</v>
      </c>
      <c r="S99" s="172">
        <v>0</v>
      </c>
      <c r="T99" s="173">
        <f t="shared" si="3"/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174">
        <f t="shared" si="4"/>
        <v>0</v>
      </c>
      <c r="BF99" s="174">
        <f t="shared" si="5"/>
        <v>0</v>
      </c>
      <c r="BG99" s="174">
        <f t="shared" si="6"/>
        <v>0</v>
      </c>
      <c r="BH99" s="174">
        <f t="shared" si="7"/>
        <v>0</v>
      </c>
      <c r="BI99" s="174">
        <f t="shared" si="8"/>
        <v>0</v>
      </c>
      <c r="BJ99" s="24" t="s">
        <v>24</v>
      </c>
      <c r="BK99" s="174">
        <f t="shared" si="9"/>
        <v>0</v>
      </c>
      <c r="BL99" s="24" t="s">
        <v>161</v>
      </c>
      <c r="BM99" s="24" t="s">
        <v>3109</v>
      </c>
    </row>
    <row r="100" spans="2:65" s="1" customFormat="1" ht="25.5" customHeight="1">
      <c r="B100" s="42"/>
      <c r="C100" s="163" t="s">
        <v>219</v>
      </c>
      <c r="D100" s="163" t="s">
        <v>156</v>
      </c>
      <c r="E100" s="164" t="s">
        <v>3110</v>
      </c>
      <c r="F100" s="165" t="s">
        <v>3111</v>
      </c>
      <c r="G100" s="166" t="s">
        <v>173</v>
      </c>
      <c r="H100" s="167">
        <v>5.2640000000000002</v>
      </c>
      <c r="I100" s="168"/>
      <c r="J100" s="169">
        <f t="shared" si="0"/>
        <v>0</v>
      </c>
      <c r="K100" s="165" t="s">
        <v>2765</v>
      </c>
      <c r="L100" s="62"/>
      <c r="M100" s="170" t="s">
        <v>37</v>
      </c>
      <c r="N100" s="171" t="s">
        <v>53</v>
      </c>
      <c r="O100" s="43"/>
      <c r="P100" s="172">
        <f t="shared" si="1"/>
        <v>0</v>
      </c>
      <c r="Q100" s="172">
        <v>0</v>
      </c>
      <c r="R100" s="172">
        <f t="shared" si="2"/>
        <v>0</v>
      </c>
      <c r="S100" s="172">
        <v>0</v>
      </c>
      <c r="T100" s="173">
        <f t="shared" si="3"/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174">
        <f t="shared" si="4"/>
        <v>0</v>
      </c>
      <c r="BF100" s="174">
        <f t="shared" si="5"/>
        <v>0</v>
      </c>
      <c r="BG100" s="174">
        <f t="shared" si="6"/>
        <v>0</v>
      </c>
      <c r="BH100" s="174">
        <f t="shared" si="7"/>
        <v>0</v>
      </c>
      <c r="BI100" s="174">
        <f t="shared" si="8"/>
        <v>0</v>
      </c>
      <c r="BJ100" s="24" t="s">
        <v>24</v>
      </c>
      <c r="BK100" s="174">
        <f t="shared" si="9"/>
        <v>0</v>
      </c>
      <c r="BL100" s="24" t="s">
        <v>161</v>
      </c>
      <c r="BM100" s="24" t="s">
        <v>3112</v>
      </c>
    </row>
    <row r="101" spans="2:65" s="1" customFormat="1" ht="16.5" customHeight="1">
      <c r="B101" s="42"/>
      <c r="C101" s="163" t="s">
        <v>223</v>
      </c>
      <c r="D101" s="163" t="s">
        <v>156</v>
      </c>
      <c r="E101" s="164" t="s">
        <v>3113</v>
      </c>
      <c r="F101" s="165" t="s">
        <v>3114</v>
      </c>
      <c r="G101" s="166" t="s">
        <v>173</v>
      </c>
      <c r="H101" s="167">
        <v>5.27</v>
      </c>
      <c r="I101" s="168"/>
      <c r="J101" s="169">
        <f t="shared" si="0"/>
        <v>0</v>
      </c>
      <c r="K101" s="165" t="s">
        <v>2765</v>
      </c>
      <c r="L101" s="62"/>
      <c r="M101" s="170" t="s">
        <v>37</v>
      </c>
      <c r="N101" s="171" t="s">
        <v>53</v>
      </c>
      <c r="O101" s="43"/>
      <c r="P101" s="172">
        <f t="shared" si="1"/>
        <v>0</v>
      </c>
      <c r="Q101" s="172">
        <v>0</v>
      </c>
      <c r="R101" s="172">
        <f t="shared" si="2"/>
        <v>0</v>
      </c>
      <c r="S101" s="172">
        <v>0</v>
      </c>
      <c r="T101" s="173">
        <f t="shared" si="3"/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174">
        <f t="shared" si="4"/>
        <v>0</v>
      </c>
      <c r="BF101" s="174">
        <f t="shared" si="5"/>
        <v>0</v>
      </c>
      <c r="BG101" s="174">
        <f t="shared" si="6"/>
        <v>0</v>
      </c>
      <c r="BH101" s="174">
        <f t="shared" si="7"/>
        <v>0</v>
      </c>
      <c r="BI101" s="174">
        <f t="shared" si="8"/>
        <v>0</v>
      </c>
      <c r="BJ101" s="24" t="s">
        <v>24</v>
      </c>
      <c r="BK101" s="174">
        <f t="shared" si="9"/>
        <v>0</v>
      </c>
      <c r="BL101" s="24" t="s">
        <v>161</v>
      </c>
      <c r="BM101" s="24" t="s">
        <v>3115</v>
      </c>
    </row>
    <row r="102" spans="2:65" s="1" customFormat="1" ht="16.5" customHeight="1">
      <c r="B102" s="42"/>
      <c r="C102" s="163" t="s">
        <v>227</v>
      </c>
      <c r="D102" s="163" t="s">
        <v>156</v>
      </c>
      <c r="E102" s="164" t="s">
        <v>3116</v>
      </c>
      <c r="F102" s="165" t="s">
        <v>3117</v>
      </c>
      <c r="G102" s="166" t="s">
        <v>173</v>
      </c>
      <c r="H102" s="167">
        <v>10.98</v>
      </c>
      <c r="I102" s="168"/>
      <c r="J102" s="169">
        <f t="shared" si="0"/>
        <v>0</v>
      </c>
      <c r="K102" s="165" t="s">
        <v>2765</v>
      </c>
      <c r="L102" s="62"/>
      <c r="M102" s="170" t="s">
        <v>37</v>
      </c>
      <c r="N102" s="171" t="s">
        <v>53</v>
      </c>
      <c r="O102" s="43"/>
      <c r="P102" s="172">
        <f t="shared" si="1"/>
        <v>0</v>
      </c>
      <c r="Q102" s="172">
        <v>0</v>
      </c>
      <c r="R102" s="172">
        <f t="shared" si="2"/>
        <v>0</v>
      </c>
      <c r="S102" s="172">
        <v>0</v>
      </c>
      <c r="T102" s="173">
        <f t="shared" si="3"/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174">
        <f t="shared" si="4"/>
        <v>0</v>
      </c>
      <c r="BF102" s="174">
        <f t="shared" si="5"/>
        <v>0</v>
      </c>
      <c r="BG102" s="174">
        <f t="shared" si="6"/>
        <v>0</v>
      </c>
      <c r="BH102" s="174">
        <f t="shared" si="7"/>
        <v>0</v>
      </c>
      <c r="BI102" s="174">
        <f t="shared" si="8"/>
        <v>0</v>
      </c>
      <c r="BJ102" s="24" t="s">
        <v>24</v>
      </c>
      <c r="BK102" s="174">
        <f t="shared" si="9"/>
        <v>0</v>
      </c>
      <c r="BL102" s="24" t="s">
        <v>161</v>
      </c>
      <c r="BM102" s="24" t="s">
        <v>3118</v>
      </c>
    </row>
    <row r="103" spans="2:65" s="1" customFormat="1" ht="16.5" customHeight="1">
      <c r="B103" s="42"/>
      <c r="C103" s="163" t="s">
        <v>231</v>
      </c>
      <c r="D103" s="163" t="s">
        <v>156</v>
      </c>
      <c r="E103" s="164" t="s">
        <v>3119</v>
      </c>
      <c r="F103" s="165" t="s">
        <v>3120</v>
      </c>
      <c r="G103" s="166" t="s">
        <v>173</v>
      </c>
      <c r="H103" s="167">
        <v>10.98</v>
      </c>
      <c r="I103" s="168"/>
      <c r="J103" s="169">
        <f t="shared" si="0"/>
        <v>0</v>
      </c>
      <c r="K103" s="165" t="s">
        <v>2765</v>
      </c>
      <c r="L103" s="62"/>
      <c r="M103" s="170" t="s">
        <v>37</v>
      </c>
      <c r="N103" s="171" t="s">
        <v>53</v>
      </c>
      <c r="O103" s="43"/>
      <c r="P103" s="172">
        <f t="shared" si="1"/>
        <v>0</v>
      </c>
      <c r="Q103" s="172">
        <v>0</v>
      </c>
      <c r="R103" s="172">
        <f t="shared" si="2"/>
        <v>0</v>
      </c>
      <c r="S103" s="172">
        <v>0</v>
      </c>
      <c r="T103" s="173">
        <f t="shared" si="3"/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174">
        <f t="shared" si="4"/>
        <v>0</v>
      </c>
      <c r="BF103" s="174">
        <f t="shared" si="5"/>
        <v>0</v>
      </c>
      <c r="BG103" s="174">
        <f t="shared" si="6"/>
        <v>0</v>
      </c>
      <c r="BH103" s="174">
        <f t="shared" si="7"/>
        <v>0</v>
      </c>
      <c r="BI103" s="174">
        <f t="shared" si="8"/>
        <v>0</v>
      </c>
      <c r="BJ103" s="24" t="s">
        <v>24</v>
      </c>
      <c r="BK103" s="174">
        <f t="shared" si="9"/>
        <v>0</v>
      </c>
      <c r="BL103" s="24" t="s">
        <v>161</v>
      </c>
      <c r="BM103" s="24" t="s">
        <v>3121</v>
      </c>
    </row>
    <row r="104" spans="2:65" s="1" customFormat="1" ht="16.5" customHeight="1">
      <c r="B104" s="42"/>
      <c r="C104" s="175" t="s">
        <v>235</v>
      </c>
      <c r="D104" s="175" t="s">
        <v>277</v>
      </c>
      <c r="E104" s="176" t="s">
        <v>3122</v>
      </c>
      <c r="F104" s="177" t="s">
        <v>3123</v>
      </c>
      <c r="G104" s="178" t="s">
        <v>201</v>
      </c>
      <c r="H104" s="179">
        <v>5.44</v>
      </c>
      <c r="I104" s="180"/>
      <c r="J104" s="181">
        <f t="shared" si="0"/>
        <v>0</v>
      </c>
      <c r="K104" s="177" t="s">
        <v>2765</v>
      </c>
      <c r="L104" s="182"/>
      <c r="M104" s="183" t="s">
        <v>37</v>
      </c>
      <c r="N104" s="184" t="s">
        <v>53</v>
      </c>
      <c r="O104" s="43"/>
      <c r="P104" s="172">
        <f t="shared" si="1"/>
        <v>0</v>
      </c>
      <c r="Q104" s="172">
        <v>0</v>
      </c>
      <c r="R104" s="172">
        <f t="shared" si="2"/>
        <v>0</v>
      </c>
      <c r="S104" s="172">
        <v>0</v>
      </c>
      <c r="T104" s="173">
        <f t="shared" si="3"/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174">
        <f t="shared" si="4"/>
        <v>0</v>
      </c>
      <c r="BF104" s="174">
        <f t="shared" si="5"/>
        <v>0</v>
      </c>
      <c r="BG104" s="174">
        <f t="shared" si="6"/>
        <v>0</v>
      </c>
      <c r="BH104" s="174">
        <f t="shared" si="7"/>
        <v>0</v>
      </c>
      <c r="BI104" s="174">
        <f t="shared" si="8"/>
        <v>0</v>
      </c>
      <c r="BJ104" s="24" t="s">
        <v>24</v>
      </c>
      <c r="BK104" s="174">
        <f t="shared" si="9"/>
        <v>0</v>
      </c>
      <c r="BL104" s="24" t="s">
        <v>161</v>
      </c>
      <c r="BM104" s="24" t="s">
        <v>3124</v>
      </c>
    </row>
    <row r="105" spans="2:65" s="10" customFormat="1" ht="37.35" customHeight="1">
      <c r="B105" s="203"/>
      <c r="C105" s="204"/>
      <c r="D105" s="205" t="s">
        <v>81</v>
      </c>
      <c r="E105" s="206" t="s">
        <v>161</v>
      </c>
      <c r="F105" s="206" t="s">
        <v>489</v>
      </c>
      <c r="G105" s="204"/>
      <c r="H105" s="204"/>
      <c r="I105" s="207"/>
      <c r="J105" s="208">
        <f>BK105</f>
        <v>0</v>
      </c>
      <c r="K105" s="204"/>
      <c r="L105" s="209"/>
      <c r="M105" s="210"/>
      <c r="N105" s="211"/>
      <c r="O105" s="211"/>
      <c r="P105" s="212">
        <f>SUM(P106:P108)</f>
        <v>0</v>
      </c>
      <c r="Q105" s="211"/>
      <c r="R105" s="212">
        <f>SUM(R106:R108)</f>
        <v>0</v>
      </c>
      <c r="S105" s="211"/>
      <c r="T105" s="213">
        <f>SUM(T106:T108)</f>
        <v>0</v>
      </c>
      <c r="AR105" s="214" t="s">
        <v>24</v>
      </c>
      <c r="AT105" s="215" t="s">
        <v>81</v>
      </c>
      <c r="AU105" s="215" t="s">
        <v>82</v>
      </c>
      <c r="AY105" s="214" t="s">
        <v>162</v>
      </c>
      <c r="BK105" s="216">
        <f>SUM(BK106:BK108)</f>
        <v>0</v>
      </c>
    </row>
    <row r="106" spans="2:65" s="1" customFormat="1" ht="16.5" customHeight="1">
      <c r="B106" s="42"/>
      <c r="C106" s="163" t="s">
        <v>9</v>
      </c>
      <c r="D106" s="163" t="s">
        <v>156</v>
      </c>
      <c r="E106" s="164" t="s">
        <v>3125</v>
      </c>
      <c r="F106" s="165" t="s">
        <v>3126</v>
      </c>
      <c r="G106" s="166" t="s">
        <v>173</v>
      </c>
      <c r="H106" s="167">
        <v>1.504</v>
      </c>
      <c r="I106" s="168"/>
      <c r="J106" s="169">
        <f>ROUND(I106*H106,2)</f>
        <v>0</v>
      </c>
      <c r="K106" s="165" t="s">
        <v>2765</v>
      </c>
      <c r="L106" s="62"/>
      <c r="M106" s="170" t="s">
        <v>37</v>
      </c>
      <c r="N106" s="171" t="s">
        <v>53</v>
      </c>
      <c r="O106" s="43"/>
      <c r="P106" s="172">
        <f>O106*H106</f>
        <v>0</v>
      </c>
      <c r="Q106" s="172">
        <v>0</v>
      </c>
      <c r="R106" s="172">
        <f>Q106*H106</f>
        <v>0</v>
      </c>
      <c r="S106" s="172">
        <v>0</v>
      </c>
      <c r="T106" s="173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174">
        <f>IF(N106="základní",J106,0)</f>
        <v>0</v>
      </c>
      <c r="BF106" s="174">
        <f>IF(N106="snížená",J106,0)</f>
        <v>0</v>
      </c>
      <c r="BG106" s="174">
        <f>IF(N106="zákl. přenesená",J106,0)</f>
        <v>0</v>
      </c>
      <c r="BH106" s="174">
        <f>IF(N106="sníž. přenesená",J106,0)</f>
        <v>0</v>
      </c>
      <c r="BI106" s="174">
        <f>IF(N106="nulová",J106,0)</f>
        <v>0</v>
      </c>
      <c r="BJ106" s="24" t="s">
        <v>24</v>
      </c>
      <c r="BK106" s="174">
        <f>ROUND(I106*H106,2)</f>
        <v>0</v>
      </c>
      <c r="BL106" s="24" t="s">
        <v>161</v>
      </c>
      <c r="BM106" s="24" t="s">
        <v>3127</v>
      </c>
    </row>
    <row r="107" spans="2:65" s="1" customFormat="1" ht="16.5" customHeight="1">
      <c r="B107" s="42"/>
      <c r="C107" s="163" t="s">
        <v>242</v>
      </c>
      <c r="D107" s="163" t="s">
        <v>156</v>
      </c>
      <c r="E107" s="164" t="s">
        <v>3128</v>
      </c>
      <c r="F107" s="165" t="s">
        <v>3129</v>
      </c>
      <c r="G107" s="166" t="s">
        <v>159</v>
      </c>
      <c r="H107" s="167">
        <v>1.54</v>
      </c>
      <c r="I107" s="168"/>
      <c r="J107" s="169">
        <f>ROUND(I107*H107,2)</f>
        <v>0</v>
      </c>
      <c r="K107" s="165" t="s">
        <v>2765</v>
      </c>
      <c r="L107" s="62"/>
      <c r="M107" s="170" t="s">
        <v>37</v>
      </c>
      <c r="N107" s="171" t="s">
        <v>53</v>
      </c>
      <c r="O107" s="43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24" t="s">
        <v>24</v>
      </c>
      <c r="BK107" s="174">
        <f>ROUND(I107*H107,2)</f>
        <v>0</v>
      </c>
      <c r="BL107" s="24" t="s">
        <v>161</v>
      </c>
      <c r="BM107" s="24" t="s">
        <v>3130</v>
      </c>
    </row>
    <row r="108" spans="2:65" s="1" customFormat="1" ht="16.5" customHeight="1">
      <c r="B108" s="42"/>
      <c r="C108" s="163" t="s">
        <v>246</v>
      </c>
      <c r="D108" s="163" t="s">
        <v>156</v>
      </c>
      <c r="E108" s="164" t="s">
        <v>3131</v>
      </c>
      <c r="F108" s="165" t="s">
        <v>3132</v>
      </c>
      <c r="G108" s="166" t="s">
        <v>173</v>
      </c>
      <c r="H108" s="167">
        <v>0.23100000000000001</v>
      </c>
      <c r="I108" s="168"/>
      <c r="J108" s="169">
        <f>ROUND(I108*H108,2)</f>
        <v>0</v>
      </c>
      <c r="K108" s="165" t="s">
        <v>2765</v>
      </c>
      <c r="L108" s="62"/>
      <c r="M108" s="170" t="s">
        <v>37</v>
      </c>
      <c r="N108" s="171" t="s">
        <v>53</v>
      </c>
      <c r="O108" s="43"/>
      <c r="P108" s="172">
        <f>O108*H108</f>
        <v>0</v>
      </c>
      <c r="Q108" s="172">
        <v>0</v>
      </c>
      <c r="R108" s="172">
        <f>Q108*H108</f>
        <v>0</v>
      </c>
      <c r="S108" s="172">
        <v>0</v>
      </c>
      <c r="T108" s="173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174">
        <f>IF(N108="základní",J108,0)</f>
        <v>0</v>
      </c>
      <c r="BF108" s="174">
        <f>IF(N108="snížená",J108,0)</f>
        <v>0</v>
      </c>
      <c r="BG108" s="174">
        <f>IF(N108="zákl. přenesená",J108,0)</f>
        <v>0</v>
      </c>
      <c r="BH108" s="174">
        <f>IF(N108="sníž. přenesená",J108,0)</f>
        <v>0</v>
      </c>
      <c r="BI108" s="174">
        <f>IF(N108="nulová",J108,0)</f>
        <v>0</v>
      </c>
      <c r="BJ108" s="24" t="s">
        <v>24</v>
      </c>
      <c r="BK108" s="174">
        <f>ROUND(I108*H108,2)</f>
        <v>0</v>
      </c>
      <c r="BL108" s="24" t="s">
        <v>161</v>
      </c>
      <c r="BM108" s="24" t="s">
        <v>3133</v>
      </c>
    </row>
    <row r="109" spans="2:65" s="10" customFormat="1" ht="37.35" customHeight="1">
      <c r="B109" s="203"/>
      <c r="C109" s="204"/>
      <c r="D109" s="205" t="s">
        <v>81</v>
      </c>
      <c r="E109" s="206" t="s">
        <v>175</v>
      </c>
      <c r="F109" s="206" t="s">
        <v>3134</v>
      </c>
      <c r="G109" s="204"/>
      <c r="H109" s="204"/>
      <c r="I109" s="207"/>
      <c r="J109" s="208">
        <f>BK109</f>
        <v>0</v>
      </c>
      <c r="K109" s="204"/>
      <c r="L109" s="209"/>
      <c r="M109" s="210"/>
      <c r="N109" s="211"/>
      <c r="O109" s="211"/>
      <c r="P109" s="212">
        <f>SUM(P110:P112)</f>
        <v>0</v>
      </c>
      <c r="Q109" s="211"/>
      <c r="R109" s="212">
        <f>SUM(R110:R112)</f>
        <v>0</v>
      </c>
      <c r="S109" s="211"/>
      <c r="T109" s="213">
        <f>SUM(T110:T112)</f>
        <v>0</v>
      </c>
      <c r="AR109" s="214" t="s">
        <v>24</v>
      </c>
      <c r="AT109" s="215" t="s">
        <v>81</v>
      </c>
      <c r="AU109" s="215" t="s">
        <v>82</v>
      </c>
      <c r="AY109" s="214" t="s">
        <v>162</v>
      </c>
      <c r="BK109" s="216">
        <f>SUM(BK110:BK112)</f>
        <v>0</v>
      </c>
    </row>
    <row r="110" spans="2:65" s="1" customFormat="1" ht="16.5" customHeight="1">
      <c r="B110" s="42"/>
      <c r="C110" s="163" t="s">
        <v>250</v>
      </c>
      <c r="D110" s="163" t="s">
        <v>156</v>
      </c>
      <c r="E110" s="164" t="s">
        <v>3135</v>
      </c>
      <c r="F110" s="165" t="s">
        <v>3136</v>
      </c>
      <c r="G110" s="166" t="s">
        <v>173</v>
      </c>
      <c r="H110" s="167">
        <v>3.145</v>
      </c>
      <c r="I110" s="168"/>
      <c r="J110" s="169">
        <f>ROUND(I110*H110,2)</f>
        <v>0</v>
      </c>
      <c r="K110" s="165" t="s">
        <v>2765</v>
      </c>
      <c r="L110" s="62"/>
      <c r="M110" s="170" t="s">
        <v>37</v>
      </c>
      <c r="N110" s="171" t="s">
        <v>53</v>
      </c>
      <c r="O110" s="43"/>
      <c r="P110" s="172">
        <f>O110*H110</f>
        <v>0</v>
      </c>
      <c r="Q110" s="172">
        <v>0</v>
      </c>
      <c r="R110" s="172">
        <f>Q110*H110</f>
        <v>0</v>
      </c>
      <c r="S110" s="172">
        <v>0</v>
      </c>
      <c r="T110" s="173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174">
        <f>IF(N110="základní",J110,0)</f>
        <v>0</v>
      </c>
      <c r="BF110" s="174">
        <f>IF(N110="snížená",J110,0)</f>
        <v>0</v>
      </c>
      <c r="BG110" s="174">
        <f>IF(N110="zákl. přenesená",J110,0)</f>
        <v>0</v>
      </c>
      <c r="BH110" s="174">
        <f>IF(N110="sníž. přenesená",J110,0)</f>
        <v>0</v>
      </c>
      <c r="BI110" s="174">
        <f>IF(N110="nulová",J110,0)</f>
        <v>0</v>
      </c>
      <c r="BJ110" s="24" t="s">
        <v>24</v>
      </c>
      <c r="BK110" s="174">
        <f>ROUND(I110*H110,2)</f>
        <v>0</v>
      </c>
      <c r="BL110" s="24" t="s">
        <v>161</v>
      </c>
      <c r="BM110" s="24" t="s">
        <v>3137</v>
      </c>
    </row>
    <row r="111" spans="2:65" s="1" customFormat="1" ht="16.5" customHeight="1">
      <c r="B111" s="42"/>
      <c r="C111" s="163" t="s">
        <v>254</v>
      </c>
      <c r="D111" s="163" t="s">
        <v>156</v>
      </c>
      <c r="E111" s="164" t="s">
        <v>3138</v>
      </c>
      <c r="F111" s="165" t="s">
        <v>3139</v>
      </c>
      <c r="G111" s="166" t="s">
        <v>159</v>
      </c>
      <c r="H111" s="167">
        <v>9.25</v>
      </c>
      <c r="I111" s="168"/>
      <c r="J111" s="169">
        <f>ROUND(I111*H111,2)</f>
        <v>0</v>
      </c>
      <c r="K111" s="165" t="s">
        <v>2765</v>
      </c>
      <c r="L111" s="62"/>
      <c r="M111" s="170" t="s">
        <v>37</v>
      </c>
      <c r="N111" s="171" t="s">
        <v>53</v>
      </c>
      <c r="O111" s="43"/>
      <c r="P111" s="172">
        <f>O111*H111</f>
        <v>0</v>
      </c>
      <c r="Q111" s="172">
        <v>0</v>
      </c>
      <c r="R111" s="172">
        <f>Q111*H111</f>
        <v>0</v>
      </c>
      <c r="S111" s="172">
        <v>0</v>
      </c>
      <c r="T111" s="173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24" t="s">
        <v>24</v>
      </c>
      <c r="BK111" s="174">
        <f>ROUND(I111*H111,2)</f>
        <v>0</v>
      </c>
      <c r="BL111" s="24" t="s">
        <v>161</v>
      </c>
      <c r="BM111" s="24" t="s">
        <v>3140</v>
      </c>
    </row>
    <row r="112" spans="2:65" s="1" customFormat="1" ht="16.5" customHeight="1">
      <c r="B112" s="42"/>
      <c r="C112" s="175" t="s">
        <v>256</v>
      </c>
      <c r="D112" s="175" t="s">
        <v>277</v>
      </c>
      <c r="E112" s="176" t="s">
        <v>3141</v>
      </c>
      <c r="F112" s="177" t="s">
        <v>3142</v>
      </c>
      <c r="G112" s="178" t="s">
        <v>3143</v>
      </c>
      <c r="H112" s="179">
        <v>5.3470000000000004</v>
      </c>
      <c r="I112" s="180"/>
      <c r="J112" s="181">
        <f>ROUND(I112*H112,2)</f>
        <v>0</v>
      </c>
      <c r="K112" s="177" t="s">
        <v>2765</v>
      </c>
      <c r="L112" s="182"/>
      <c r="M112" s="183" t="s">
        <v>37</v>
      </c>
      <c r="N112" s="184" t="s">
        <v>53</v>
      </c>
      <c r="O112" s="43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24" t="s">
        <v>187</v>
      </c>
      <c r="AT112" s="24" t="s">
        <v>277</v>
      </c>
      <c r="AU112" s="24" t="s">
        <v>24</v>
      </c>
      <c r="AY112" s="24" t="s">
        <v>162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24" t="s">
        <v>24</v>
      </c>
      <c r="BK112" s="174">
        <f>ROUND(I112*H112,2)</f>
        <v>0</v>
      </c>
      <c r="BL112" s="24" t="s">
        <v>161</v>
      </c>
      <c r="BM112" s="24" t="s">
        <v>3144</v>
      </c>
    </row>
    <row r="113" spans="2:65" s="10" customFormat="1" ht="37.35" customHeight="1">
      <c r="B113" s="203"/>
      <c r="C113" s="204"/>
      <c r="D113" s="205" t="s">
        <v>81</v>
      </c>
      <c r="E113" s="206" t="s">
        <v>187</v>
      </c>
      <c r="F113" s="206" t="s">
        <v>3145</v>
      </c>
      <c r="G113" s="204"/>
      <c r="H113" s="204"/>
      <c r="I113" s="207"/>
      <c r="J113" s="208">
        <f>BK113</f>
        <v>0</v>
      </c>
      <c r="K113" s="204"/>
      <c r="L113" s="209"/>
      <c r="M113" s="210"/>
      <c r="N113" s="211"/>
      <c r="O113" s="211"/>
      <c r="P113" s="212">
        <f>SUM(P114:P132)</f>
        <v>0</v>
      </c>
      <c r="Q113" s="211"/>
      <c r="R113" s="212">
        <f>SUM(R114:R132)</f>
        <v>0</v>
      </c>
      <c r="S113" s="211"/>
      <c r="T113" s="213">
        <f>SUM(T114:T132)</f>
        <v>0</v>
      </c>
      <c r="AR113" s="214" t="s">
        <v>24</v>
      </c>
      <c r="AT113" s="215" t="s">
        <v>81</v>
      </c>
      <c r="AU113" s="215" t="s">
        <v>82</v>
      </c>
      <c r="AY113" s="214" t="s">
        <v>162</v>
      </c>
      <c r="BK113" s="216">
        <f>SUM(BK114:BK132)</f>
        <v>0</v>
      </c>
    </row>
    <row r="114" spans="2:65" s="1" customFormat="1" ht="16.5" customHeight="1">
      <c r="B114" s="42"/>
      <c r="C114" s="163" t="s">
        <v>258</v>
      </c>
      <c r="D114" s="163" t="s">
        <v>156</v>
      </c>
      <c r="E114" s="164" t="s">
        <v>3146</v>
      </c>
      <c r="F114" s="165" t="s">
        <v>3147</v>
      </c>
      <c r="G114" s="166" t="s">
        <v>214</v>
      </c>
      <c r="H114" s="167">
        <v>18.8</v>
      </c>
      <c r="I114" s="168"/>
      <c r="J114" s="169">
        <f t="shared" ref="J114:J132" si="10">ROUND(I114*H114,2)</f>
        <v>0</v>
      </c>
      <c r="K114" s="165" t="s">
        <v>2765</v>
      </c>
      <c r="L114" s="62"/>
      <c r="M114" s="170" t="s">
        <v>37</v>
      </c>
      <c r="N114" s="171" t="s">
        <v>53</v>
      </c>
      <c r="O114" s="43"/>
      <c r="P114" s="172">
        <f t="shared" ref="P114:P132" si="11">O114*H114</f>
        <v>0</v>
      </c>
      <c r="Q114" s="172">
        <v>0</v>
      </c>
      <c r="R114" s="172">
        <f t="shared" ref="R114:R132" si="12">Q114*H114</f>
        <v>0</v>
      </c>
      <c r="S114" s="172">
        <v>0</v>
      </c>
      <c r="T114" s="173">
        <f t="shared" ref="T114:T132" si="13"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174">
        <f t="shared" ref="BE114:BE132" si="14">IF(N114="základní",J114,0)</f>
        <v>0</v>
      </c>
      <c r="BF114" s="174">
        <f t="shared" ref="BF114:BF132" si="15">IF(N114="snížená",J114,0)</f>
        <v>0</v>
      </c>
      <c r="BG114" s="174">
        <f t="shared" ref="BG114:BG132" si="16">IF(N114="zákl. přenesená",J114,0)</f>
        <v>0</v>
      </c>
      <c r="BH114" s="174">
        <f t="shared" ref="BH114:BH132" si="17">IF(N114="sníž. přenesená",J114,0)</f>
        <v>0</v>
      </c>
      <c r="BI114" s="174">
        <f t="shared" ref="BI114:BI132" si="18">IF(N114="nulová",J114,0)</f>
        <v>0</v>
      </c>
      <c r="BJ114" s="24" t="s">
        <v>24</v>
      </c>
      <c r="BK114" s="174">
        <f t="shared" ref="BK114:BK132" si="19">ROUND(I114*H114,2)</f>
        <v>0</v>
      </c>
      <c r="BL114" s="24" t="s">
        <v>161</v>
      </c>
      <c r="BM114" s="24" t="s">
        <v>3148</v>
      </c>
    </row>
    <row r="115" spans="2:65" s="1" customFormat="1" ht="16.5" customHeight="1">
      <c r="B115" s="42"/>
      <c r="C115" s="163" t="s">
        <v>260</v>
      </c>
      <c r="D115" s="163" t="s">
        <v>156</v>
      </c>
      <c r="E115" s="164" t="s">
        <v>3149</v>
      </c>
      <c r="F115" s="165" t="s">
        <v>3150</v>
      </c>
      <c r="G115" s="166" t="s">
        <v>373</v>
      </c>
      <c r="H115" s="167">
        <v>3</v>
      </c>
      <c r="I115" s="168"/>
      <c r="J115" s="169">
        <f t="shared" si="10"/>
        <v>0</v>
      </c>
      <c r="K115" s="165" t="s">
        <v>2765</v>
      </c>
      <c r="L115" s="62"/>
      <c r="M115" s="170" t="s">
        <v>37</v>
      </c>
      <c r="N115" s="171" t="s">
        <v>53</v>
      </c>
      <c r="O115" s="43"/>
      <c r="P115" s="172">
        <f t="shared" si="11"/>
        <v>0</v>
      </c>
      <c r="Q115" s="172">
        <v>0</v>
      </c>
      <c r="R115" s="172">
        <f t="shared" si="12"/>
        <v>0</v>
      </c>
      <c r="S115" s="172">
        <v>0</v>
      </c>
      <c r="T115" s="173">
        <f t="shared" si="13"/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174">
        <f t="shared" si="14"/>
        <v>0</v>
      </c>
      <c r="BF115" s="174">
        <f t="shared" si="15"/>
        <v>0</v>
      </c>
      <c r="BG115" s="174">
        <f t="shared" si="16"/>
        <v>0</v>
      </c>
      <c r="BH115" s="174">
        <f t="shared" si="17"/>
        <v>0</v>
      </c>
      <c r="BI115" s="174">
        <f t="shared" si="18"/>
        <v>0</v>
      </c>
      <c r="BJ115" s="24" t="s">
        <v>24</v>
      </c>
      <c r="BK115" s="174">
        <f t="shared" si="19"/>
        <v>0</v>
      </c>
      <c r="BL115" s="24" t="s">
        <v>161</v>
      </c>
      <c r="BM115" s="24" t="s">
        <v>3151</v>
      </c>
    </row>
    <row r="116" spans="2:65" s="1" customFormat="1" ht="16.5" customHeight="1">
      <c r="B116" s="42"/>
      <c r="C116" s="163" t="s">
        <v>264</v>
      </c>
      <c r="D116" s="163" t="s">
        <v>156</v>
      </c>
      <c r="E116" s="164" t="s">
        <v>3152</v>
      </c>
      <c r="F116" s="165" t="s">
        <v>3153</v>
      </c>
      <c r="G116" s="166" t="s">
        <v>373</v>
      </c>
      <c r="H116" s="167">
        <v>1</v>
      </c>
      <c r="I116" s="168"/>
      <c r="J116" s="169">
        <f t="shared" si="10"/>
        <v>0</v>
      </c>
      <c r="K116" s="165" t="s">
        <v>2765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161</v>
      </c>
      <c r="BM116" s="24" t="s">
        <v>3154</v>
      </c>
    </row>
    <row r="117" spans="2:65" s="1" customFormat="1" ht="16.5" customHeight="1">
      <c r="B117" s="42"/>
      <c r="C117" s="163" t="s">
        <v>266</v>
      </c>
      <c r="D117" s="163" t="s">
        <v>156</v>
      </c>
      <c r="E117" s="164" t="s">
        <v>3155</v>
      </c>
      <c r="F117" s="165" t="s">
        <v>3156</v>
      </c>
      <c r="G117" s="166" t="s">
        <v>373</v>
      </c>
      <c r="H117" s="167">
        <v>1</v>
      </c>
      <c r="I117" s="168"/>
      <c r="J117" s="169">
        <f t="shared" si="10"/>
        <v>0</v>
      </c>
      <c r="K117" s="165" t="s">
        <v>2765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161</v>
      </c>
      <c r="BM117" s="24" t="s">
        <v>3157</v>
      </c>
    </row>
    <row r="118" spans="2:65" s="1" customFormat="1" ht="16.5" customHeight="1">
      <c r="B118" s="42"/>
      <c r="C118" s="163" t="s">
        <v>268</v>
      </c>
      <c r="D118" s="163" t="s">
        <v>156</v>
      </c>
      <c r="E118" s="164" t="s">
        <v>3158</v>
      </c>
      <c r="F118" s="165" t="s">
        <v>3159</v>
      </c>
      <c r="G118" s="166" t="s">
        <v>214</v>
      </c>
      <c r="H118" s="167">
        <v>20</v>
      </c>
      <c r="I118" s="168"/>
      <c r="J118" s="169">
        <f t="shared" si="10"/>
        <v>0</v>
      </c>
      <c r="K118" s="165" t="s">
        <v>2765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161</v>
      </c>
      <c r="BM118" s="24" t="s">
        <v>3160</v>
      </c>
    </row>
    <row r="119" spans="2:65" s="1" customFormat="1" ht="16.5" customHeight="1">
      <c r="B119" s="42"/>
      <c r="C119" s="163" t="s">
        <v>272</v>
      </c>
      <c r="D119" s="163" t="s">
        <v>156</v>
      </c>
      <c r="E119" s="164" t="s">
        <v>3161</v>
      </c>
      <c r="F119" s="165" t="s">
        <v>3162</v>
      </c>
      <c r="G119" s="166" t="s">
        <v>214</v>
      </c>
      <c r="H119" s="167">
        <v>20</v>
      </c>
      <c r="I119" s="168"/>
      <c r="J119" s="169">
        <f t="shared" si="10"/>
        <v>0</v>
      </c>
      <c r="K119" s="165" t="s">
        <v>2765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161</v>
      </c>
      <c r="BM119" s="24" t="s">
        <v>3163</v>
      </c>
    </row>
    <row r="120" spans="2:65" s="1" customFormat="1" ht="25.5" customHeight="1">
      <c r="B120" s="42"/>
      <c r="C120" s="163" t="s">
        <v>276</v>
      </c>
      <c r="D120" s="163" t="s">
        <v>156</v>
      </c>
      <c r="E120" s="164" t="s">
        <v>3164</v>
      </c>
      <c r="F120" s="165" t="s">
        <v>3165</v>
      </c>
      <c r="G120" s="166" t="s">
        <v>373</v>
      </c>
      <c r="H120" s="167">
        <v>1</v>
      </c>
      <c r="I120" s="168"/>
      <c r="J120" s="169">
        <f t="shared" si="10"/>
        <v>0</v>
      </c>
      <c r="K120" s="165" t="s">
        <v>2765</v>
      </c>
      <c r="L120" s="62"/>
      <c r="M120" s="170" t="s">
        <v>37</v>
      </c>
      <c r="N120" s="171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161</v>
      </c>
      <c r="BM120" s="24" t="s">
        <v>3166</v>
      </c>
    </row>
    <row r="121" spans="2:65" s="1" customFormat="1" ht="16.5" customHeight="1">
      <c r="B121" s="42"/>
      <c r="C121" s="163" t="s">
        <v>281</v>
      </c>
      <c r="D121" s="163" t="s">
        <v>156</v>
      </c>
      <c r="E121" s="164" t="s">
        <v>3167</v>
      </c>
      <c r="F121" s="165" t="s">
        <v>3168</v>
      </c>
      <c r="G121" s="166" t="s">
        <v>373</v>
      </c>
      <c r="H121" s="167">
        <v>1</v>
      </c>
      <c r="I121" s="168"/>
      <c r="J121" s="169">
        <f t="shared" si="10"/>
        <v>0</v>
      </c>
      <c r="K121" s="165" t="s">
        <v>2765</v>
      </c>
      <c r="L121" s="62"/>
      <c r="M121" s="170" t="s">
        <v>37</v>
      </c>
      <c r="N121" s="171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161</v>
      </c>
      <c r="BM121" s="24" t="s">
        <v>3169</v>
      </c>
    </row>
    <row r="122" spans="2:65" s="1" customFormat="1" ht="16.5" customHeight="1">
      <c r="B122" s="42"/>
      <c r="C122" s="163" t="s">
        <v>285</v>
      </c>
      <c r="D122" s="163" t="s">
        <v>156</v>
      </c>
      <c r="E122" s="164" t="s">
        <v>3170</v>
      </c>
      <c r="F122" s="165" t="s">
        <v>3171</v>
      </c>
      <c r="G122" s="166" t="s">
        <v>214</v>
      </c>
      <c r="H122" s="167">
        <v>18.8</v>
      </c>
      <c r="I122" s="168"/>
      <c r="J122" s="169">
        <f t="shared" si="10"/>
        <v>0</v>
      </c>
      <c r="K122" s="165" t="s">
        <v>2765</v>
      </c>
      <c r="L122" s="62"/>
      <c r="M122" s="170" t="s">
        <v>37</v>
      </c>
      <c r="N122" s="171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161</v>
      </c>
      <c r="BM122" s="24" t="s">
        <v>3172</v>
      </c>
    </row>
    <row r="123" spans="2:65" s="1" customFormat="1" ht="16.5" customHeight="1">
      <c r="B123" s="42"/>
      <c r="C123" s="175" t="s">
        <v>289</v>
      </c>
      <c r="D123" s="175" t="s">
        <v>277</v>
      </c>
      <c r="E123" s="176" t="s">
        <v>3173</v>
      </c>
      <c r="F123" s="177" t="s">
        <v>3174</v>
      </c>
      <c r="G123" s="178" t="s">
        <v>373</v>
      </c>
      <c r="H123" s="179">
        <v>1</v>
      </c>
      <c r="I123" s="180"/>
      <c r="J123" s="181">
        <f t="shared" si="10"/>
        <v>0</v>
      </c>
      <c r="K123" s="177" t="s">
        <v>2765</v>
      </c>
      <c r="L123" s="182"/>
      <c r="M123" s="183" t="s">
        <v>37</v>
      </c>
      <c r="N123" s="184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161</v>
      </c>
      <c r="BM123" s="24" t="s">
        <v>3175</v>
      </c>
    </row>
    <row r="124" spans="2:65" s="1" customFormat="1" ht="16.5" customHeight="1">
      <c r="B124" s="42"/>
      <c r="C124" s="175" t="s">
        <v>293</v>
      </c>
      <c r="D124" s="175" t="s">
        <v>277</v>
      </c>
      <c r="E124" s="176" t="s">
        <v>3176</v>
      </c>
      <c r="F124" s="177" t="s">
        <v>3177</v>
      </c>
      <c r="G124" s="178" t="s">
        <v>373</v>
      </c>
      <c r="H124" s="179">
        <v>1</v>
      </c>
      <c r="I124" s="180"/>
      <c r="J124" s="181">
        <f t="shared" si="10"/>
        <v>0</v>
      </c>
      <c r="K124" s="177" t="s">
        <v>2765</v>
      </c>
      <c r="L124" s="182"/>
      <c r="M124" s="183" t="s">
        <v>37</v>
      </c>
      <c r="N124" s="184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161</v>
      </c>
      <c r="BM124" s="24" t="s">
        <v>3178</v>
      </c>
    </row>
    <row r="125" spans="2:65" s="1" customFormat="1" ht="16.5" customHeight="1">
      <c r="B125" s="42"/>
      <c r="C125" s="175" t="s">
        <v>297</v>
      </c>
      <c r="D125" s="175" t="s">
        <v>277</v>
      </c>
      <c r="E125" s="176" t="s">
        <v>3179</v>
      </c>
      <c r="F125" s="177" t="s">
        <v>3180</v>
      </c>
      <c r="G125" s="178" t="s">
        <v>214</v>
      </c>
      <c r="H125" s="179">
        <v>19</v>
      </c>
      <c r="I125" s="180"/>
      <c r="J125" s="181">
        <f t="shared" si="10"/>
        <v>0</v>
      </c>
      <c r="K125" s="177" t="s">
        <v>2765</v>
      </c>
      <c r="L125" s="182"/>
      <c r="M125" s="183" t="s">
        <v>37</v>
      </c>
      <c r="N125" s="184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161</v>
      </c>
      <c r="BM125" s="24" t="s">
        <v>3181</v>
      </c>
    </row>
    <row r="126" spans="2:65" s="1" customFormat="1" ht="16.5" customHeight="1">
      <c r="B126" s="42"/>
      <c r="C126" s="175" t="s">
        <v>301</v>
      </c>
      <c r="D126" s="175" t="s">
        <v>277</v>
      </c>
      <c r="E126" s="176" t="s">
        <v>3182</v>
      </c>
      <c r="F126" s="177" t="s">
        <v>3183</v>
      </c>
      <c r="G126" s="178" t="s">
        <v>214</v>
      </c>
      <c r="H126" s="179">
        <v>19</v>
      </c>
      <c r="I126" s="180"/>
      <c r="J126" s="181">
        <f t="shared" si="10"/>
        <v>0</v>
      </c>
      <c r="K126" s="177" t="s">
        <v>2765</v>
      </c>
      <c r="L126" s="182"/>
      <c r="M126" s="183" t="s">
        <v>37</v>
      </c>
      <c r="N126" s="184" t="s">
        <v>53</v>
      </c>
      <c r="O126" s="43"/>
      <c r="P126" s="172">
        <f t="shared" si="11"/>
        <v>0</v>
      </c>
      <c r="Q126" s="172">
        <v>0</v>
      </c>
      <c r="R126" s="172">
        <f t="shared" si="12"/>
        <v>0</v>
      </c>
      <c r="S126" s="172">
        <v>0</v>
      </c>
      <c r="T126" s="173">
        <f t="shared" si="13"/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161</v>
      </c>
      <c r="BM126" s="24" t="s">
        <v>3184</v>
      </c>
    </row>
    <row r="127" spans="2:65" s="1" customFormat="1" ht="16.5" customHeight="1">
      <c r="B127" s="42"/>
      <c r="C127" s="175" t="s">
        <v>33</v>
      </c>
      <c r="D127" s="175" t="s">
        <v>277</v>
      </c>
      <c r="E127" s="176" t="s">
        <v>3185</v>
      </c>
      <c r="F127" s="177" t="s">
        <v>3186</v>
      </c>
      <c r="G127" s="178" t="s">
        <v>373</v>
      </c>
      <c r="H127" s="179">
        <v>3</v>
      </c>
      <c r="I127" s="180"/>
      <c r="J127" s="181">
        <f t="shared" si="10"/>
        <v>0</v>
      </c>
      <c r="K127" s="177" t="s">
        <v>2765</v>
      </c>
      <c r="L127" s="182"/>
      <c r="M127" s="183" t="s">
        <v>37</v>
      </c>
      <c r="N127" s="184" t="s">
        <v>53</v>
      </c>
      <c r="O127" s="43"/>
      <c r="P127" s="172">
        <f t="shared" si="11"/>
        <v>0</v>
      </c>
      <c r="Q127" s="172">
        <v>0</v>
      </c>
      <c r="R127" s="172">
        <f t="shared" si="12"/>
        <v>0</v>
      </c>
      <c r="S127" s="172">
        <v>0</v>
      </c>
      <c r="T127" s="173">
        <f t="shared" si="13"/>
        <v>0</v>
      </c>
      <c r="AR127" s="24" t="s">
        <v>187</v>
      </c>
      <c r="AT127" s="24" t="s">
        <v>277</v>
      </c>
      <c r="AU127" s="24" t="s">
        <v>24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161</v>
      </c>
      <c r="BM127" s="24" t="s">
        <v>3187</v>
      </c>
    </row>
    <row r="128" spans="2:65" s="1" customFormat="1" ht="16.5" customHeight="1">
      <c r="B128" s="42"/>
      <c r="C128" s="175" t="s">
        <v>312</v>
      </c>
      <c r="D128" s="175" t="s">
        <v>277</v>
      </c>
      <c r="E128" s="176" t="s">
        <v>3188</v>
      </c>
      <c r="F128" s="177" t="s">
        <v>3189</v>
      </c>
      <c r="G128" s="178" t="s">
        <v>373</v>
      </c>
      <c r="H128" s="179">
        <v>1</v>
      </c>
      <c r="I128" s="180"/>
      <c r="J128" s="181">
        <f t="shared" si="10"/>
        <v>0</v>
      </c>
      <c r="K128" s="177" t="s">
        <v>2765</v>
      </c>
      <c r="L128" s="182"/>
      <c r="M128" s="183" t="s">
        <v>37</v>
      </c>
      <c r="N128" s="184" t="s">
        <v>53</v>
      </c>
      <c r="O128" s="43"/>
      <c r="P128" s="172">
        <f t="shared" si="11"/>
        <v>0</v>
      </c>
      <c r="Q128" s="172">
        <v>0</v>
      </c>
      <c r="R128" s="172">
        <f t="shared" si="12"/>
        <v>0</v>
      </c>
      <c r="S128" s="172">
        <v>0</v>
      </c>
      <c r="T128" s="173">
        <f t="shared" si="13"/>
        <v>0</v>
      </c>
      <c r="AR128" s="24" t="s">
        <v>187</v>
      </c>
      <c r="AT128" s="24" t="s">
        <v>277</v>
      </c>
      <c r="AU128" s="24" t="s">
        <v>24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161</v>
      </c>
      <c r="BM128" s="24" t="s">
        <v>3190</v>
      </c>
    </row>
    <row r="129" spans="2:65" s="1" customFormat="1" ht="16.5" customHeight="1">
      <c r="B129" s="42"/>
      <c r="C129" s="175" t="s">
        <v>316</v>
      </c>
      <c r="D129" s="175" t="s">
        <v>277</v>
      </c>
      <c r="E129" s="176" t="s">
        <v>3191</v>
      </c>
      <c r="F129" s="177" t="s">
        <v>3192</v>
      </c>
      <c r="G129" s="178" t="s">
        <v>373</v>
      </c>
      <c r="H129" s="179">
        <v>1</v>
      </c>
      <c r="I129" s="180"/>
      <c r="J129" s="181">
        <f t="shared" si="10"/>
        <v>0</v>
      </c>
      <c r="K129" s="177" t="s">
        <v>2765</v>
      </c>
      <c r="L129" s="182"/>
      <c r="M129" s="183" t="s">
        <v>37</v>
      </c>
      <c r="N129" s="184" t="s">
        <v>53</v>
      </c>
      <c r="O129" s="43"/>
      <c r="P129" s="172">
        <f t="shared" si="11"/>
        <v>0</v>
      </c>
      <c r="Q129" s="172">
        <v>0</v>
      </c>
      <c r="R129" s="172">
        <f t="shared" si="12"/>
        <v>0</v>
      </c>
      <c r="S129" s="172">
        <v>0</v>
      </c>
      <c r="T129" s="173">
        <f t="shared" si="13"/>
        <v>0</v>
      </c>
      <c r="AR129" s="24" t="s">
        <v>187</v>
      </c>
      <c r="AT129" s="24" t="s">
        <v>277</v>
      </c>
      <c r="AU129" s="24" t="s">
        <v>24</v>
      </c>
      <c r="AY129" s="24" t="s">
        <v>162</v>
      </c>
      <c r="BE129" s="174">
        <f t="shared" si="14"/>
        <v>0</v>
      </c>
      <c r="BF129" s="174">
        <f t="shared" si="15"/>
        <v>0</v>
      </c>
      <c r="BG129" s="174">
        <f t="shared" si="16"/>
        <v>0</v>
      </c>
      <c r="BH129" s="174">
        <f t="shared" si="17"/>
        <v>0</v>
      </c>
      <c r="BI129" s="174">
        <f t="shared" si="18"/>
        <v>0</v>
      </c>
      <c r="BJ129" s="24" t="s">
        <v>24</v>
      </c>
      <c r="BK129" s="174">
        <f t="shared" si="19"/>
        <v>0</v>
      </c>
      <c r="BL129" s="24" t="s">
        <v>161</v>
      </c>
      <c r="BM129" s="24" t="s">
        <v>3193</v>
      </c>
    </row>
    <row r="130" spans="2:65" s="1" customFormat="1" ht="16.5" customHeight="1">
      <c r="B130" s="42"/>
      <c r="C130" s="163" t="s">
        <v>320</v>
      </c>
      <c r="D130" s="163" t="s">
        <v>156</v>
      </c>
      <c r="E130" s="164" t="s">
        <v>3194</v>
      </c>
      <c r="F130" s="165" t="s">
        <v>3195</v>
      </c>
      <c r="G130" s="166" t="s">
        <v>2476</v>
      </c>
      <c r="H130" s="167">
        <v>10</v>
      </c>
      <c r="I130" s="168"/>
      <c r="J130" s="169">
        <f t="shared" si="10"/>
        <v>0</v>
      </c>
      <c r="K130" s="165" t="s">
        <v>2765</v>
      </c>
      <c r="L130" s="62"/>
      <c r="M130" s="170" t="s">
        <v>37</v>
      </c>
      <c r="N130" s="171" t="s">
        <v>53</v>
      </c>
      <c r="O130" s="43"/>
      <c r="P130" s="172">
        <f t="shared" si="11"/>
        <v>0</v>
      </c>
      <c r="Q130" s="172">
        <v>0</v>
      </c>
      <c r="R130" s="172">
        <f t="shared" si="12"/>
        <v>0</v>
      </c>
      <c r="S130" s="172">
        <v>0</v>
      </c>
      <c r="T130" s="173">
        <f t="shared" si="13"/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174">
        <f t="shared" si="14"/>
        <v>0</v>
      </c>
      <c r="BF130" s="174">
        <f t="shared" si="15"/>
        <v>0</v>
      </c>
      <c r="BG130" s="174">
        <f t="shared" si="16"/>
        <v>0</v>
      </c>
      <c r="BH130" s="174">
        <f t="shared" si="17"/>
        <v>0</v>
      </c>
      <c r="BI130" s="174">
        <f t="shared" si="18"/>
        <v>0</v>
      </c>
      <c r="BJ130" s="24" t="s">
        <v>24</v>
      </c>
      <c r="BK130" s="174">
        <f t="shared" si="19"/>
        <v>0</v>
      </c>
      <c r="BL130" s="24" t="s">
        <v>161</v>
      </c>
      <c r="BM130" s="24" t="s">
        <v>3196</v>
      </c>
    </row>
    <row r="131" spans="2:65" s="1" customFormat="1" ht="16.5" customHeight="1">
      <c r="B131" s="42"/>
      <c r="C131" s="163" t="s">
        <v>324</v>
      </c>
      <c r="D131" s="163" t="s">
        <v>156</v>
      </c>
      <c r="E131" s="164" t="s">
        <v>3197</v>
      </c>
      <c r="F131" s="165" t="s">
        <v>3198</v>
      </c>
      <c r="G131" s="166" t="s">
        <v>2476</v>
      </c>
      <c r="H131" s="167">
        <v>6</v>
      </c>
      <c r="I131" s="168"/>
      <c r="J131" s="169">
        <f t="shared" si="10"/>
        <v>0</v>
      </c>
      <c r="K131" s="165" t="s">
        <v>2765</v>
      </c>
      <c r="L131" s="62"/>
      <c r="M131" s="170" t="s">
        <v>37</v>
      </c>
      <c r="N131" s="171" t="s">
        <v>53</v>
      </c>
      <c r="O131" s="43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174">
        <f t="shared" si="14"/>
        <v>0</v>
      </c>
      <c r="BF131" s="174">
        <f t="shared" si="15"/>
        <v>0</v>
      </c>
      <c r="BG131" s="174">
        <f t="shared" si="16"/>
        <v>0</v>
      </c>
      <c r="BH131" s="174">
        <f t="shared" si="17"/>
        <v>0</v>
      </c>
      <c r="BI131" s="174">
        <f t="shared" si="18"/>
        <v>0</v>
      </c>
      <c r="BJ131" s="24" t="s">
        <v>24</v>
      </c>
      <c r="BK131" s="174">
        <f t="shared" si="19"/>
        <v>0</v>
      </c>
      <c r="BL131" s="24" t="s">
        <v>161</v>
      </c>
      <c r="BM131" s="24" t="s">
        <v>3199</v>
      </c>
    </row>
    <row r="132" spans="2:65" s="1" customFormat="1" ht="16.5" customHeight="1">
      <c r="B132" s="42"/>
      <c r="C132" s="163" t="s">
        <v>328</v>
      </c>
      <c r="D132" s="163" t="s">
        <v>156</v>
      </c>
      <c r="E132" s="164" t="s">
        <v>3200</v>
      </c>
      <c r="F132" s="165" t="s">
        <v>3201</v>
      </c>
      <c r="G132" s="166" t="s">
        <v>2476</v>
      </c>
      <c r="H132" s="167">
        <v>12</v>
      </c>
      <c r="I132" s="168"/>
      <c r="J132" s="169">
        <f t="shared" si="10"/>
        <v>0</v>
      </c>
      <c r="K132" s="165" t="s">
        <v>2765</v>
      </c>
      <c r="L132" s="62"/>
      <c r="M132" s="170" t="s">
        <v>37</v>
      </c>
      <c r="N132" s="171" t="s">
        <v>53</v>
      </c>
      <c r="O132" s="43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174">
        <f t="shared" si="14"/>
        <v>0</v>
      </c>
      <c r="BF132" s="174">
        <f t="shared" si="15"/>
        <v>0</v>
      </c>
      <c r="BG132" s="174">
        <f t="shared" si="16"/>
        <v>0</v>
      </c>
      <c r="BH132" s="174">
        <f t="shared" si="17"/>
        <v>0</v>
      </c>
      <c r="BI132" s="174">
        <f t="shared" si="18"/>
        <v>0</v>
      </c>
      <c r="BJ132" s="24" t="s">
        <v>24</v>
      </c>
      <c r="BK132" s="174">
        <f t="shared" si="19"/>
        <v>0</v>
      </c>
      <c r="BL132" s="24" t="s">
        <v>161</v>
      </c>
      <c r="BM132" s="24" t="s">
        <v>3202</v>
      </c>
    </row>
    <row r="133" spans="2:65" s="10" customFormat="1" ht="37.35" customHeight="1">
      <c r="B133" s="203"/>
      <c r="C133" s="204"/>
      <c r="D133" s="205" t="s">
        <v>81</v>
      </c>
      <c r="E133" s="206" t="s">
        <v>865</v>
      </c>
      <c r="F133" s="206" t="s">
        <v>2340</v>
      </c>
      <c r="G133" s="204"/>
      <c r="H133" s="204"/>
      <c r="I133" s="207"/>
      <c r="J133" s="208">
        <f>BK133</f>
        <v>0</v>
      </c>
      <c r="K133" s="204"/>
      <c r="L133" s="209"/>
      <c r="M133" s="210"/>
      <c r="N133" s="211"/>
      <c r="O133" s="211"/>
      <c r="P133" s="212">
        <f>P134</f>
        <v>0</v>
      </c>
      <c r="Q133" s="211"/>
      <c r="R133" s="212">
        <f>R134</f>
        <v>0</v>
      </c>
      <c r="S133" s="211"/>
      <c r="T133" s="213">
        <f>T134</f>
        <v>0</v>
      </c>
      <c r="AR133" s="214" t="s">
        <v>24</v>
      </c>
      <c r="AT133" s="215" t="s">
        <v>81</v>
      </c>
      <c r="AU133" s="215" t="s">
        <v>82</v>
      </c>
      <c r="AY133" s="214" t="s">
        <v>162</v>
      </c>
      <c r="BK133" s="216">
        <f>BK134</f>
        <v>0</v>
      </c>
    </row>
    <row r="134" spans="2:65" s="1" customFormat="1" ht="16.5" customHeight="1">
      <c r="B134" s="42"/>
      <c r="C134" s="163" t="s">
        <v>330</v>
      </c>
      <c r="D134" s="163" t="s">
        <v>156</v>
      </c>
      <c r="E134" s="164" t="s">
        <v>3203</v>
      </c>
      <c r="F134" s="165" t="s">
        <v>3204</v>
      </c>
      <c r="G134" s="166" t="s">
        <v>201</v>
      </c>
      <c r="H134" s="167">
        <v>33.427999999999997</v>
      </c>
      <c r="I134" s="168"/>
      <c r="J134" s="169">
        <f>ROUND(I134*H134,2)</f>
        <v>0</v>
      </c>
      <c r="K134" s="165" t="s">
        <v>2765</v>
      </c>
      <c r="L134" s="62"/>
      <c r="M134" s="170" t="s">
        <v>37</v>
      </c>
      <c r="N134" s="171" t="s">
        <v>53</v>
      </c>
      <c r="O134" s="43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AR134" s="24" t="s">
        <v>161</v>
      </c>
      <c r="AT134" s="24" t="s">
        <v>156</v>
      </c>
      <c r="AU134" s="24" t="s">
        <v>24</v>
      </c>
      <c r="AY134" s="24" t="s">
        <v>162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24" t="s">
        <v>24</v>
      </c>
      <c r="BK134" s="174">
        <f>ROUND(I134*H134,2)</f>
        <v>0</v>
      </c>
      <c r="BL134" s="24" t="s">
        <v>161</v>
      </c>
      <c r="BM134" s="24" t="s">
        <v>3205</v>
      </c>
    </row>
    <row r="135" spans="2:65" s="10" customFormat="1" ht="37.35" customHeight="1">
      <c r="B135" s="203"/>
      <c r="C135" s="204"/>
      <c r="D135" s="205" t="s">
        <v>81</v>
      </c>
      <c r="E135" s="206" t="s">
        <v>2427</v>
      </c>
      <c r="F135" s="206" t="s">
        <v>2428</v>
      </c>
      <c r="G135" s="204"/>
      <c r="H135" s="204"/>
      <c r="I135" s="207"/>
      <c r="J135" s="208">
        <f>BK135</f>
        <v>0</v>
      </c>
      <c r="K135" s="204"/>
      <c r="L135" s="209"/>
      <c r="M135" s="210"/>
      <c r="N135" s="211"/>
      <c r="O135" s="211"/>
      <c r="P135" s="212">
        <f>SUM(P136:P141)</f>
        <v>0</v>
      </c>
      <c r="Q135" s="211"/>
      <c r="R135" s="212">
        <f>SUM(R136:R141)</f>
        <v>0</v>
      </c>
      <c r="S135" s="211"/>
      <c r="T135" s="213">
        <f>SUM(T136:T141)</f>
        <v>0</v>
      </c>
      <c r="AR135" s="214" t="s">
        <v>91</v>
      </c>
      <c r="AT135" s="215" t="s">
        <v>81</v>
      </c>
      <c r="AU135" s="215" t="s">
        <v>82</v>
      </c>
      <c r="AY135" s="214" t="s">
        <v>162</v>
      </c>
      <c r="BK135" s="216">
        <f>SUM(BK136:BK141)</f>
        <v>0</v>
      </c>
    </row>
    <row r="136" spans="2:65" s="1" customFormat="1" ht="16.5" customHeight="1">
      <c r="B136" s="42"/>
      <c r="C136" s="163" t="s">
        <v>334</v>
      </c>
      <c r="D136" s="163" t="s">
        <v>156</v>
      </c>
      <c r="E136" s="164" t="s">
        <v>3206</v>
      </c>
      <c r="F136" s="165" t="s">
        <v>3207</v>
      </c>
      <c r="G136" s="166" t="s">
        <v>373</v>
      </c>
      <c r="H136" s="167">
        <v>1</v>
      </c>
      <c r="I136" s="168"/>
      <c r="J136" s="169">
        <f t="shared" ref="J136:J141" si="20">ROUND(I136*H136,2)</f>
        <v>0</v>
      </c>
      <c r="K136" s="165" t="s">
        <v>2765</v>
      </c>
      <c r="L136" s="62"/>
      <c r="M136" s="170" t="s">
        <v>37</v>
      </c>
      <c r="N136" s="171" t="s">
        <v>53</v>
      </c>
      <c r="O136" s="43"/>
      <c r="P136" s="172">
        <f t="shared" ref="P136:P141" si="21">O136*H136</f>
        <v>0</v>
      </c>
      <c r="Q136" s="172">
        <v>0</v>
      </c>
      <c r="R136" s="172">
        <f t="shared" ref="R136:R141" si="22">Q136*H136</f>
        <v>0</v>
      </c>
      <c r="S136" s="172">
        <v>0</v>
      </c>
      <c r="T136" s="173">
        <f t="shared" ref="T136:T141" si="23"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174">
        <f t="shared" ref="BE136:BE141" si="24">IF(N136="základní",J136,0)</f>
        <v>0</v>
      </c>
      <c r="BF136" s="174">
        <f t="shared" ref="BF136:BF141" si="25">IF(N136="snížená",J136,0)</f>
        <v>0</v>
      </c>
      <c r="BG136" s="174">
        <f t="shared" ref="BG136:BG141" si="26">IF(N136="zákl. přenesená",J136,0)</f>
        <v>0</v>
      </c>
      <c r="BH136" s="174">
        <f t="shared" ref="BH136:BH141" si="27">IF(N136="sníž. přenesená",J136,0)</f>
        <v>0</v>
      </c>
      <c r="BI136" s="174">
        <f t="shared" ref="BI136:BI141" si="28">IF(N136="nulová",J136,0)</f>
        <v>0</v>
      </c>
      <c r="BJ136" s="24" t="s">
        <v>24</v>
      </c>
      <c r="BK136" s="174">
        <f t="shared" ref="BK136:BK141" si="29">ROUND(I136*H136,2)</f>
        <v>0</v>
      </c>
      <c r="BL136" s="24" t="s">
        <v>219</v>
      </c>
      <c r="BM136" s="24" t="s">
        <v>3208</v>
      </c>
    </row>
    <row r="137" spans="2:65" s="1" customFormat="1" ht="16.5" customHeight="1">
      <c r="B137" s="42"/>
      <c r="C137" s="163" t="s">
        <v>338</v>
      </c>
      <c r="D137" s="163" t="s">
        <v>156</v>
      </c>
      <c r="E137" s="164" t="s">
        <v>2884</v>
      </c>
      <c r="F137" s="165" t="s">
        <v>3209</v>
      </c>
      <c r="G137" s="166" t="s">
        <v>373</v>
      </c>
      <c r="H137" s="167">
        <v>1</v>
      </c>
      <c r="I137" s="168"/>
      <c r="J137" s="169">
        <f t="shared" si="20"/>
        <v>0</v>
      </c>
      <c r="K137" s="165" t="s">
        <v>2765</v>
      </c>
      <c r="L137" s="62"/>
      <c r="M137" s="170" t="s">
        <v>37</v>
      </c>
      <c r="N137" s="171" t="s">
        <v>53</v>
      </c>
      <c r="O137" s="43"/>
      <c r="P137" s="172">
        <f t="shared" si="21"/>
        <v>0</v>
      </c>
      <c r="Q137" s="172">
        <v>0</v>
      </c>
      <c r="R137" s="172">
        <f t="shared" si="22"/>
        <v>0</v>
      </c>
      <c r="S137" s="172">
        <v>0</v>
      </c>
      <c r="T137" s="173">
        <f t="shared" si="23"/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174">
        <f t="shared" si="24"/>
        <v>0</v>
      </c>
      <c r="BF137" s="174">
        <f t="shared" si="25"/>
        <v>0</v>
      </c>
      <c r="BG137" s="174">
        <f t="shared" si="26"/>
        <v>0</v>
      </c>
      <c r="BH137" s="174">
        <f t="shared" si="27"/>
        <v>0</v>
      </c>
      <c r="BI137" s="174">
        <f t="shared" si="28"/>
        <v>0</v>
      </c>
      <c r="BJ137" s="24" t="s">
        <v>24</v>
      </c>
      <c r="BK137" s="174">
        <f t="shared" si="29"/>
        <v>0</v>
      </c>
      <c r="BL137" s="24" t="s">
        <v>219</v>
      </c>
      <c r="BM137" s="24" t="s">
        <v>3210</v>
      </c>
    </row>
    <row r="138" spans="2:65" s="1" customFormat="1" ht="16.5" customHeight="1">
      <c r="B138" s="42"/>
      <c r="C138" s="163" t="s">
        <v>342</v>
      </c>
      <c r="D138" s="163" t="s">
        <v>156</v>
      </c>
      <c r="E138" s="164" t="s">
        <v>3211</v>
      </c>
      <c r="F138" s="165" t="s">
        <v>3212</v>
      </c>
      <c r="G138" s="166" t="s">
        <v>373</v>
      </c>
      <c r="H138" s="167">
        <v>1</v>
      </c>
      <c r="I138" s="168"/>
      <c r="J138" s="169">
        <f t="shared" si="20"/>
        <v>0</v>
      </c>
      <c r="K138" s="165" t="s">
        <v>2765</v>
      </c>
      <c r="L138" s="62"/>
      <c r="M138" s="170" t="s">
        <v>37</v>
      </c>
      <c r="N138" s="171" t="s">
        <v>53</v>
      </c>
      <c r="O138" s="43"/>
      <c r="P138" s="172">
        <f t="shared" si="21"/>
        <v>0</v>
      </c>
      <c r="Q138" s="172">
        <v>0</v>
      </c>
      <c r="R138" s="172">
        <f t="shared" si="22"/>
        <v>0</v>
      </c>
      <c r="S138" s="172">
        <v>0</v>
      </c>
      <c r="T138" s="173">
        <f t="shared" si="23"/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174">
        <f t="shared" si="24"/>
        <v>0</v>
      </c>
      <c r="BF138" s="174">
        <f t="shared" si="25"/>
        <v>0</v>
      </c>
      <c r="BG138" s="174">
        <f t="shared" si="26"/>
        <v>0</v>
      </c>
      <c r="BH138" s="174">
        <f t="shared" si="27"/>
        <v>0</v>
      </c>
      <c r="BI138" s="174">
        <f t="shared" si="28"/>
        <v>0</v>
      </c>
      <c r="BJ138" s="24" t="s">
        <v>24</v>
      </c>
      <c r="BK138" s="174">
        <f t="shared" si="29"/>
        <v>0</v>
      </c>
      <c r="BL138" s="24" t="s">
        <v>219</v>
      </c>
      <c r="BM138" s="24" t="s">
        <v>3213</v>
      </c>
    </row>
    <row r="139" spans="2:65" s="1" customFormat="1" ht="16.5" customHeight="1">
      <c r="B139" s="42"/>
      <c r="C139" s="163" t="s">
        <v>346</v>
      </c>
      <c r="D139" s="163" t="s">
        <v>156</v>
      </c>
      <c r="E139" s="164" t="s">
        <v>3214</v>
      </c>
      <c r="F139" s="165" t="s">
        <v>3215</v>
      </c>
      <c r="G139" s="166" t="s">
        <v>373</v>
      </c>
      <c r="H139" s="167">
        <v>1</v>
      </c>
      <c r="I139" s="168"/>
      <c r="J139" s="169">
        <f t="shared" si="20"/>
        <v>0</v>
      </c>
      <c r="K139" s="165" t="s">
        <v>2765</v>
      </c>
      <c r="L139" s="62"/>
      <c r="M139" s="170" t="s">
        <v>37</v>
      </c>
      <c r="N139" s="171" t="s">
        <v>53</v>
      </c>
      <c r="O139" s="43"/>
      <c r="P139" s="172">
        <f t="shared" si="21"/>
        <v>0</v>
      </c>
      <c r="Q139" s="172">
        <v>0</v>
      </c>
      <c r="R139" s="172">
        <f t="shared" si="22"/>
        <v>0</v>
      </c>
      <c r="S139" s="172">
        <v>0</v>
      </c>
      <c r="T139" s="173">
        <f t="shared" si="23"/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174">
        <f t="shared" si="24"/>
        <v>0</v>
      </c>
      <c r="BF139" s="174">
        <f t="shared" si="25"/>
        <v>0</v>
      </c>
      <c r="BG139" s="174">
        <f t="shared" si="26"/>
        <v>0</v>
      </c>
      <c r="BH139" s="174">
        <f t="shared" si="27"/>
        <v>0</v>
      </c>
      <c r="BI139" s="174">
        <f t="shared" si="28"/>
        <v>0</v>
      </c>
      <c r="BJ139" s="24" t="s">
        <v>24</v>
      </c>
      <c r="BK139" s="174">
        <f t="shared" si="29"/>
        <v>0</v>
      </c>
      <c r="BL139" s="24" t="s">
        <v>219</v>
      </c>
      <c r="BM139" s="24" t="s">
        <v>3216</v>
      </c>
    </row>
    <row r="140" spans="2:65" s="1" customFormat="1" ht="16.5" customHeight="1">
      <c r="B140" s="42"/>
      <c r="C140" s="163" t="s">
        <v>350</v>
      </c>
      <c r="D140" s="163" t="s">
        <v>156</v>
      </c>
      <c r="E140" s="164" t="s">
        <v>3217</v>
      </c>
      <c r="F140" s="165" t="s">
        <v>3218</v>
      </c>
      <c r="G140" s="166" t="s">
        <v>373</v>
      </c>
      <c r="H140" s="167">
        <v>1</v>
      </c>
      <c r="I140" s="168"/>
      <c r="J140" s="169">
        <f t="shared" si="20"/>
        <v>0</v>
      </c>
      <c r="K140" s="165" t="s">
        <v>2765</v>
      </c>
      <c r="L140" s="62"/>
      <c r="M140" s="170" t="s">
        <v>37</v>
      </c>
      <c r="N140" s="171" t="s">
        <v>53</v>
      </c>
      <c r="O140" s="43"/>
      <c r="P140" s="172">
        <f t="shared" si="21"/>
        <v>0</v>
      </c>
      <c r="Q140" s="172">
        <v>0</v>
      </c>
      <c r="R140" s="172">
        <f t="shared" si="22"/>
        <v>0</v>
      </c>
      <c r="S140" s="172">
        <v>0</v>
      </c>
      <c r="T140" s="173">
        <f t="shared" si="23"/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174">
        <f t="shared" si="24"/>
        <v>0</v>
      </c>
      <c r="BF140" s="174">
        <f t="shared" si="25"/>
        <v>0</v>
      </c>
      <c r="BG140" s="174">
        <f t="shared" si="26"/>
        <v>0</v>
      </c>
      <c r="BH140" s="174">
        <f t="shared" si="27"/>
        <v>0</v>
      </c>
      <c r="BI140" s="174">
        <f t="shared" si="28"/>
        <v>0</v>
      </c>
      <c r="BJ140" s="24" t="s">
        <v>24</v>
      </c>
      <c r="BK140" s="174">
        <f t="shared" si="29"/>
        <v>0</v>
      </c>
      <c r="BL140" s="24" t="s">
        <v>219</v>
      </c>
      <c r="BM140" s="24" t="s">
        <v>3219</v>
      </c>
    </row>
    <row r="141" spans="2:65" s="1" customFormat="1" ht="16.5" customHeight="1">
      <c r="B141" s="42"/>
      <c r="C141" s="163" t="s">
        <v>354</v>
      </c>
      <c r="D141" s="163" t="s">
        <v>156</v>
      </c>
      <c r="E141" s="164" t="s">
        <v>2894</v>
      </c>
      <c r="F141" s="165" t="s">
        <v>2472</v>
      </c>
      <c r="G141" s="166" t="s">
        <v>201</v>
      </c>
      <c r="H141" s="167">
        <v>8.0000000000000002E-3</v>
      </c>
      <c r="I141" s="168"/>
      <c r="J141" s="169">
        <f t="shared" si="20"/>
        <v>0</v>
      </c>
      <c r="K141" s="165" t="s">
        <v>2765</v>
      </c>
      <c r="L141" s="62"/>
      <c r="M141" s="170" t="s">
        <v>37</v>
      </c>
      <c r="N141" s="171" t="s">
        <v>53</v>
      </c>
      <c r="O141" s="43"/>
      <c r="P141" s="172">
        <f t="shared" si="21"/>
        <v>0</v>
      </c>
      <c r="Q141" s="172">
        <v>0</v>
      </c>
      <c r="R141" s="172">
        <f t="shared" si="22"/>
        <v>0</v>
      </c>
      <c r="S141" s="172">
        <v>0</v>
      </c>
      <c r="T141" s="173">
        <f t="shared" si="23"/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174">
        <f t="shared" si="24"/>
        <v>0</v>
      </c>
      <c r="BF141" s="174">
        <f t="shared" si="25"/>
        <v>0</v>
      </c>
      <c r="BG141" s="174">
        <f t="shared" si="26"/>
        <v>0</v>
      </c>
      <c r="BH141" s="174">
        <f t="shared" si="27"/>
        <v>0</v>
      </c>
      <c r="BI141" s="174">
        <f t="shared" si="28"/>
        <v>0</v>
      </c>
      <c r="BJ141" s="24" t="s">
        <v>24</v>
      </c>
      <c r="BK141" s="174">
        <f t="shared" si="29"/>
        <v>0</v>
      </c>
      <c r="BL141" s="24" t="s">
        <v>219</v>
      </c>
      <c r="BM141" s="24" t="s">
        <v>3220</v>
      </c>
    </row>
    <row r="142" spans="2:65" s="10" customFormat="1" ht="37.35" customHeight="1">
      <c r="B142" s="203"/>
      <c r="C142" s="204"/>
      <c r="D142" s="205" t="s">
        <v>81</v>
      </c>
      <c r="E142" s="206" t="s">
        <v>3221</v>
      </c>
      <c r="F142" s="206" t="s">
        <v>3222</v>
      </c>
      <c r="G142" s="204"/>
      <c r="H142" s="204"/>
      <c r="I142" s="207"/>
      <c r="J142" s="208">
        <f>BK142</f>
        <v>0</v>
      </c>
      <c r="K142" s="204"/>
      <c r="L142" s="209"/>
      <c r="M142" s="210"/>
      <c r="N142" s="211"/>
      <c r="O142" s="211"/>
      <c r="P142" s="212">
        <f>SUM(P143:P144)</f>
        <v>0</v>
      </c>
      <c r="Q142" s="211"/>
      <c r="R142" s="212">
        <f>SUM(R143:R144)</f>
        <v>0</v>
      </c>
      <c r="S142" s="211"/>
      <c r="T142" s="213">
        <f>SUM(T143:T144)</f>
        <v>0</v>
      </c>
      <c r="AR142" s="214" t="s">
        <v>24</v>
      </c>
      <c r="AT142" s="215" t="s">
        <v>81</v>
      </c>
      <c r="AU142" s="215" t="s">
        <v>82</v>
      </c>
      <c r="AY142" s="214" t="s">
        <v>162</v>
      </c>
      <c r="BK142" s="216">
        <f>SUM(BK143:BK144)</f>
        <v>0</v>
      </c>
    </row>
    <row r="143" spans="2:65" s="1" customFormat="1" ht="16.5" customHeight="1">
      <c r="B143" s="42"/>
      <c r="C143" s="163" t="s">
        <v>358</v>
      </c>
      <c r="D143" s="163" t="s">
        <v>156</v>
      </c>
      <c r="E143" s="164" t="s">
        <v>3223</v>
      </c>
      <c r="F143" s="165" t="s">
        <v>3224</v>
      </c>
      <c r="G143" s="166" t="s">
        <v>214</v>
      </c>
      <c r="H143" s="167">
        <v>19</v>
      </c>
      <c r="I143" s="168"/>
      <c r="J143" s="169">
        <f>ROUND(I143*H143,2)</f>
        <v>0</v>
      </c>
      <c r="K143" s="165" t="s">
        <v>2765</v>
      </c>
      <c r="L143" s="62"/>
      <c r="M143" s="170" t="s">
        <v>37</v>
      </c>
      <c r="N143" s="171" t="s">
        <v>53</v>
      </c>
      <c r="O143" s="43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24" t="s">
        <v>161</v>
      </c>
      <c r="AT143" s="24" t="s">
        <v>156</v>
      </c>
      <c r="AU143" s="24" t="s">
        <v>24</v>
      </c>
      <c r="AY143" s="24" t="s">
        <v>162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24" t="s">
        <v>24</v>
      </c>
      <c r="BK143" s="174">
        <f>ROUND(I143*H143,2)</f>
        <v>0</v>
      </c>
      <c r="BL143" s="24" t="s">
        <v>161</v>
      </c>
      <c r="BM143" s="24" t="s">
        <v>3225</v>
      </c>
    </row>
    <row r="144" spans="2:65" s="1" customFormat="1" ht="16.5" customHeight="1">
      <c r="B144" s="42"/>
      <c r="C144" s="175" t="s">
        <v>362</v>
      </c>
      <c r="D144" s="175" t="s">
        <v>277</v>
      </c>
      <c r="E144" s="176" t="s">
        <v>3226</v>
      </c>
      <c r="F144" s="177" t="s">
        <v>3227</v>
      </c>
      <c r="G144" s="178" t="s">
        <v>214</v>
      </c>
      <c r="H144" s="179">
        <v>19</v>
      </c>
      <c r="I144" s="180"/>
      <c r="J144" s="181">
        <f>ROUND(I144*H144,2)</f>
        <v>0</v>
      </c>
      <c r="K144" s="177" t="s">
        <v>2765</v>
      </c>
      <c r="L144" s="182"/>
      <c r="M144" s="183" t="s">
        <v>37</v>
      </c>
      <c r="N144" s="268" t="s">
        <v>53</v>
      </c>
      <c r="O144" s="186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AR144" s="24" t="s">
        <v>187</v>
      </c>
      <c r="AT144" s="24" t="s">
        <v>277</v>
      </c>
      <c r="AU144" s="24" t="s">
        <v>24</v>
      </c>
      <c r="AY144" s="24" t="s">
        <v>162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24" t="s">
        <v>24</v>
      </c>
      <c r="BK144" s="174">
        <f>ROUND(I144*H144,2)</f>
        <v>0</v>
      </c>
      <c r="BL144" s="24" t="s">
        <v>161</v>
      </c>
      <c r="BM144" s="24" t="s">
        <v>3228</v>
      </c>
    </row>
    <row r="145" spans="2:12" s="1" customFormat="1" ht="6.9" customHeight="1">
      <c r="B145" s="57"/>
      <c r="C145" s="58"/>
      <c r="D145" s="58"/>
      <c r="E145" s="58"/>
      <c r="F145" s="58"/>
      <c r="G145" s="58"/>
      <c r="H145" s="58"/>
      <c r="I145" s="140"/>
      <c r="J145" s="58"/>
      <c r="K145" s="58"/>
      <c r="L145" s="62"/>
    </row>
  </sheetData>
  <sheetProtection algorithmName="SHA-512" hashValue="VyNSYeyMsDE81MEq2/5buPAwgzxRB5wS7Y1sG+uwSrqOZ7HY7w3TZ3Ga7ARux1qJ7p1oWL4diKo0h/YVNOw9fw==" saltValue="VEbqhWl2gC26KZCT0tLT6pPyAgY2gImBvlOXrA9GcXcx7dO8M/+9hZoyon917BtT4n17Lv8Y5SIIB1yXbzzavA==" spinCount="100000" sheet="1" objects="1" scenarios="1" formatColumns="0" formatRows="0" autoFilter="0"/>
  <autoFilter ref="C82:K144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118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3229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ROUND(J81,2)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ROUND(SUM(BE81:BE127), 2)</f>
        <v>0</v>
      </c>
      <c r="G30" s="43"/>
      <c r="H30" s="43"/>
      <c r="I30" s="132">
        <v>0.21</v>
      </c>
      <c r="J30" s="131">
        <f>ROUND(ROUND((SUM(BE81:BE127)),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ROUND(SUM(BF81:BF127), 2)</f>
        <v>0</v>
      </c>
      <c r="G31" s="43"/>
      <c r="H31" s="43"/>
      <c r="I31" s="132">
        <v>0.15</v>
      </c>
      <c r="J31" s="131">
        <f>ROUND(ROUND((SUM(BF81:BF127)),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ROUND(SUM(BG81:BG127),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ROUND(SUM(BH81:BH127),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ROUND(SUM(BI81:BI127),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>SO 06.2 - SO 06.2 Přípojka splaškové kanalizace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J81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3066</v>
      </c>
      <c r="E57" s="192"/>
      <c r="F57" s="192"/>
      <c r="G57" s="192"/>
      <c r="H57" s="192"/>
      <c r="I57" s="193"/>
      <c r="J57" s="194">
        <f>J82</f>
        <v>0</v>
      </c>
      <c r="K57" s="195"/>
    </row>
    <row r="58" spans="2:47" s="8" customFormat="1" ht="24.9" customHeight="1">
      <c r="B58" s="189"/>
      <c r="C58" s="190"/>
      <c r="D58" s="191" t="s">
        <v>2306</v>
      </c>
      <c r="E58" s="192"/>
      <c r="F58" s="192"/>
      <c r="G58" s="192"/>
      <c r="H58" s="192"/>
      <c r="I58" s="193"/>
      <c r="J58" s="194">
        <f>J101</f>
        <v>0</v>
      </c>
      <c r="K58" s="195"/>
    </row>
    <row r="59" spans="2:47" s="8" customFormat="1" ht="24.9" customHeight="1">
      <c r="B59" s="189"/>
      <c r="C59" s="190"/>
      <c r="D59" s="191" t="s">
        <v>3067</v>
      </c>
      <c r="E59" s="192"/>
      <c r="F59" s="192"/>
      <c r="G59" s="192"/>
      <c r="H59" s="192"/>
      <c r="I59" s="193"/>
      <c r="J59" s="194">
        <f>J104</f>
        <v>0</v>
      </c>
      <c r="K59" s="195"/>
    </row>
    <row r="60" spans="2:47" s="8" customFormat="1" ht="24.9" customHeight="1">
      <c r="B60" s="189"/>
      <c r="C60" s="190"/>
      <c r="D60" s="191" t="s">
        <v>3068</v>
      </c>
      <c r="E60" s="192"/>
      <c r="F60" s="192"/>
      <c r="G60" s="192"/>
      <c r="H60" s="192"/>
      <c r="I60" s="193"/>
      <c r="J60" s="194">
        <f>J108</f>
        <v>0</v>
      </c>
      <c r="K60" s="195"/>
    </row>
    <row r="61" spans="2:47" s="8" customFormat="1" ht="24.9" customHeight="1">
      <c r="B61" s="189"/>
      <c r="C61" s="190"/>
      <c r="D61" s="191" t="s">
        <v>2309</v>
      </c>
      <c r="E61" s="192"/>
      <c r="F61" s="192"/>
      <c r="G61" s="192"/>
      <c r="H61" s="192"/>
      <c r="I61" s="193"/>
      <c r="J61" s="194">
        <f>J126</f>
        <v>0</v>
      </c>
      <c r="K61" s="19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19"/>
      <c r="J62" s="43"/>
      <c r="K62" s="46"/>
    </row>
    <row r="63" spans="2:47" s="1" customFormat="1" ht="6.9" customHeight="1">
      <c r="B63" s="57"/>
      <c r="C63" s="58"/>
      <c r="D63" s="58"/>
      <c r="E63" s="58"/>
      <c r="F63" s="58"/>
      <c r="G63" s="58"/>
      <c r="H63" s="58"/>
      <c r="I63" s="140"/>
      <c r="J63" s="58"/>
      <c r="K63" s="59"/>
    </row>
    <row r="67" spans="2:20" s="1" customFormat="1" ht="6.9" customHeight="1">
      <c r="B67" s="60"/>
      <c r="C67" s="61"/>
      <c r="D67" s="61"/>
      <c r="E67" s="61"/>
      <c r="F67" s="61"/>
      <c r="G67" s="61"/>
      <c r="H67" s="61"/>
      <c r="I67" s="143"/>
      <c r="J67" s="61"/>
      <c r="K67" s="61"/>
      <c r="L67" s="62"/>
    </row>
    <row r="68" spans="2:20" s="1" customFormat="1" ht="36.9" customHeight="1">
      <c r="B68" s="42"/>
      <c r="C68" s="63" t="s">
        <v>142</v>
      </c>
      <c r="D68" s="64"/>
      <c r="E68" s="64"/>
      <c r="F68" s="64"/>
      <c r="G68" s="64"/>
      <c r="H68" s="64"/>
      <c r="I68" s="150"/>
      <c r="J68" s="64"/>
      <c r="K68" s="64"/>
      <c r="L68" s="62"/>
    </row>
    <row r="69" spans="2:20" s="1" customFormat="1" ht="6.9" customHeight="1">
      <c r="B69" s="42"/>
      <c r="C69" s="64"/>
      <c r="D69" s="64"/>
      <c r="E69" s="64"/>
      <c r="F69" s="64"/>
      <c r="G69" s="64"/>
      <c r="H69" s="64"/>
      <c r="I69" s="150"/>
      <c r="J69" s="64"/>
      <c r="K69" s="64"/>
      <c r="L69" s="62"/>
    </row>
    <row r="70" spans="2:20" s="1" customFormat="1" ht="14.4" customHeight="1">
      <c r="B70" s="42"/>
      <c r="C70" s="66" t="s">
        <v>18</v>
      </c>
      <c r="D70" s="64"/>
      <c r="E70" s="64"/>
      <c r="F70" s="64"/>
      <c r="G70" s="64"/>
      <c r="H70" s="64"/>
      <c r="I70" s="150"/>
      <c r="J70" s="64"/>
      <c r="K70" s="64"/>
      <c r="L70" s="62"/>
    </row>
    <row r="71" spans="2:20" s="1" customFormat="1" ht="16.5" customHeight="1">
      <c r="B71" s="42"/>
      <c r="C71" s="64"/>
      <c r="D71" s="64"/>
      <c r="E71" s="390" t="str">
        <f>E7</f>
        <v>Rekonstrukce a přístavby hasičské zbrojnice Hošťálkovice</v>
      </c>
      <c r="F71" s="391"/>
      <c r="G71" s="391"/>
      <c r="H71" s="391"/>
      <c r="I71" s="150"/>
      <c r="J71" s="64"/>
      <c r="K71" s="64"/>
      <c r="L71" s="62"/>
    </row>
    <row r="72" spans="2:20" s="1" customFormat="1" ht="14.4" customHeight="1">
      <c r="B72" s="42"/>
      <c r="C72" s="66" t="s">
        <v>134</v>
      </c>
      <c r="D72" s="64"/>
      <c r="E72" s="64"/>
      <c r="F72" s="64"/>
      <c r="G72" s="64"/>
      <c r="H72" s="64"/>
      <c r="I72" s="150"/>
      <c r="J72" s="64"/>
      <c r="K72" s="64"/>
      <c r="L72" s="62"/>
    </row>
    <row r="73" spans="2:20" s="1" customFormat="1" ht="17.25" customHeight="1">
      <c r="B73" s="42"/>
      <c r="C73" s="64"/>
      <c r="D73" s="64"/>
      <c r="E73" s="365" t="str">
        <f>E9</f>
        <v>SO 06.2 - SO 06.2 Přípojka splaškové kanalizace</v>
      </c>
      <c r="F73" s="392"/>
      <c r="G73" s="392"/>
      <c r="H73" s="392"/>
      <c r="I73" s="150"/>
      <c r="J73" s="64"/>
      <c r="K73" s="64"/>
      <c r="L73" s="62"/>
    </row>
    <row r="74" spans="2:20" s="1" customFormat="1" ht="6.9" customHeight="1">
      <c r="B74" s="42"/>
      <c r="C74" s="64"/>
      <c r="D74" s="64"/>
      <c r="E74" s="64"/>
      <c r="F74" s="64"/>
      <c r="G74" s="64"/>
      <c r="H74" s="64"/>
      <c r="I74" s="150"/>
      <c r="J74" s="64"/>
      <c r="K74" s="64"/>
      <c r="L74" s="62"/>
    </row>
    <row r="75" spans="2:20" s="1" customFormat="1" ht="18" customHeight="1">
      <c r="B75" s="42"/>
      <c r="C75" s="66" t="s">
        <v>25</v>
      </c>
      <c r="D75" s="64"/>
      <c r="E75" s="64"/>
      <c r="F75" s="151" t="str">
        <f>F12</f>
        <v xml:space="preserve"> </v>
      </c>
      <c r="G75" s="64"/>
      <c r="H75" s="64"/>
      <c r="I75" s="152" t="s">
        <v>27</v>
      </c>
      <c r="J75" s="74" t="str">
        <f>IF(J12="","",J12)</f>
        <v>2. 12. 2016</v>
      </c>
      <c r="K75" s="64"/>
      <c r="L75" s="62"/>
    </row>
    <row r="76" spans="2:20" s="1" customFormat="1" ht="6.9" customHeight="1">
      <c r="B76" s="42"/>
      <c r="C76" s="64"/>
      <c r="D76" s="64"/>
      <c r="E76" s="64"/>
      <c r="F76" s="64"/>
      <c r="G76" s="64"/>
      <c r="H76" s="64"/>
      <c r="I76" s="150"/>
      <c r="J76" s="64"/>
      <c r="K76" s="64"/>
      <c r="L76" s="62"/>
    </row>
    <row r="77" spans="2:20" s="1" customFormat="1" ht="13.2">
      <c r="B77" s="42"/>
      <c r="C77" s="66" t="s">
        <v>35</v>
      </c>
      <c r="D77" s="64"/>
      <c r="E77" s="64"/>
      <c r="F77" s="151" t="str">
        <f>E15</f>
        <v xml:space="preserve">Statutární město Ostrava,MOb Hošťálkovice </v>
      </c>
      <c r="G77" s="64"/>
      <c r="H77" s="64"/>
      <c r="I77" s="152" t="s">
        <v>42</v>
      </c>
      <c r="J77" s="151" t="str">
        <f>E21</f>
        <v xml:space="preserve">Lenka Jerakasová </v>
      </c>
      <c r="K77" s="64"/>
      <c r="L77" s="62"/>
    </row>
    <row r="78" spans="2:20" s="1" customFormat="1" ht="14.4" customHeight="1">
      <c r="B78" s="42"/>
      <c r="C78" s="66" t="s">
        <v>40</v>
      </c>
      <c r="D78" s="64"/>
      <c r="E78" s="64"/>
      <c r="F78" s="151" t="str">
        <f>IF(E18="","",E18)</f>
        <v/>
      </c>
      <c r="G78" s="64"/>
      <c r="H78" s="64"/>
      <c r="I78" s="150"/>
      <c r="J78" s="64"/>
      <c r="K78" s="64"/>
      <c r="L78" s="62"/>
    </row>
    <row r="79" spans="2:20" s="1" customFormat="1" ht="10.35" customHeight="1">
      <c r="B79" s="42"/>
      <c r="C79" s="64"/>
      <c r="D79" s="64"/>
      <c r="E79" s="64"/>
      <c r="F79" s="64"/>
      <c r="G79" s="64"/>
      <c r="H79" s="64"/>
      <c r="I79" s="150"/>
      <c r="J79" s="64"/>
      <c r="K79" s="64"/>
      <c r="L79" s="62"/>
    </row>
    <row r="80" spans="2:20" s="7" customFormat="1" ht="29.25" customHeight="1">
      <c r="B80" s="153"/>
      <c r="C80" s="154" t="s">
        <v>143</v>
      </c>
      <c r="D80" s="155" t="s">
        <v>67</v>
      </c>
      <c r="E80" s="155" t="s">
        <v>63</v>
      </c>
      <c r="F80" s="155" t="s">
        <v>144</v>
      </c>
      <c r="G80" s="155" t="s">
        <v>145</v>
      </c>
      <c r="H80" s="155" t="s">
        <v>146</v>
      </c>
      <c r="I80" s="156" t="s">
        <v>147</v>
      </c>
      <c r="J80" s="155" t="s">
        <v>139</v>
      </c>
      <c r="K80" s="157" t="s">
        <v>148</v>
      </c>
      <c r="L80" s="158"/>
      <c r="M80" s="82" t="s">
        <v>149</v>
      </c>
      <c r="N80" s="83" t="s">
        <v>52</v>
      </c>
      <c r="O80" s="83" t="s">
        <v>150</v>
      </c>
      <c r="P80" s="83" t="s">
        <v>151</v>
      </c>
      <c r="Q80" s="83" t="s">
        <v>152</v>
      </c>
      <c r="R80" s="83" t="s">
        <v>153</v>
      </c>
      <c r="S80" s="83" t="s">
        <v>154</v>
      </c>
      <c r="T80" s="84" t="s">
        <v>155</v>
      </c>
    </row>
    <row r="81" spans="2:65" s="1" customFormat="1" ht="29.25" customHeight="1">
      <c r="B81" s="42"/>
      <c r="C81" s="88" t="s">
        <v>140</v>
      </c>
      <c r="D81" s="64"/>
      <c r="E81" s="64"/>
      <c r="F81" s="64"/>
      <c r="G81" s="64"/>
      <c r="H81" s="64"/>
      <c r="I81" s="150"/>
      <c r="J81" s="159">
        <f>BK81</f>
        <v>0</v>
      </c>
      <c r="K81" s="64"/>
      <c r="L81" s="62"/>
      <c r="M81" s="85"/>
      <c r="N81" s="86"/>
      <c r="O81" s="86"/>
      <c r="P81" s="160">
        <f>P82+P101+P104+P108+P126</f>
        <v>0</v>
      </c>
      <c r="Q81" s="86"/>
      <c r="R81" s="160">
        <f>R82+R101+R104+R108+R126</f>
        <v>0</v>
      </c>
      <c r="S81" s="86"/>
      <c r="T81" s="161">
        <f>T82+T101+T104+T108+T126</f>
        <v>0</v>
      </c>
      <c r="AT81" s="24" t="s">
        <v>81</v>
      </c>
      <c r="AU81" s="24" t="s">
        <v>141</v>
      </c>
      <c r="BK81" s="162">
        <f>BK82+BK101+BK104+BK108+BK126</f>
        <v>0</v>
      </c>
    </row>
    <row r="82" spans="2:65" s="10" customFormat="1" ht="37.35" customHeight="1">
      <c r="B82" s="203"/>
      <c r="C82" s="204"/>
      <c r="D82" s="205" t="s">
        <v>81</v>
      </c>
      <c r="E82" s="206" t="s">
        <v>24</v>
      </c>
      <c r="F82" s="206" t="s">
        <v>1432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SUM(P83:P100)</f>
        <v>0</v>
      </c>
      <c r="Q82" s="211"/>
      <c r="R82" s="212">
        <f>SUM(R83:R100)</f>
        <v>0</v>
      </c>
      <c r="S82" s="211"/>
      <c r="T82" s="213">
        <f>SUM(T83:T100)</f>
        <v>0</v>
      </c>
      <c r="AR82" s="214" t="s">
        <v>24</v>
      </c>
      <c r="AT82" s="215" t="s">
        <v>81</v>
      </c>
      <c r="AU82" s="215" t="s">
        <v>82</v>
      </c>
      <c r="AY82" s="214" t="s">
        <v>162</v>
      </c>
      <c r="BK82" s="216">
        <f>SUM(BK83:BK100)</f>
        <v>0</v>
      </c>
    </row>
    <row r="83" spans="2:65" s="1" customFormat="1" ht="16.5" customHeight="1">
      <c r="B83" s="42"/>
      <c r="C83" s="163" t="s">
        <v>24</v>
      </c>
      <c r="D83" s="163" t="s">
        <v>156</v>
      </c>
      <c r="E83" s="164" t="s">
        <v>3070</v>
      </c>
      <c r="F83" s="165" t="s">
        <v>3071</v>
      </c>
      <c r="G83" s="166" t="s">
        <v>159</v>
      </c>
      <c r="H83" s="167">
        <v>4.5</v>
      </c>
      <c r="I83" s="168"/>
      <c r="J83" s="169">
        <f t="shared" ref="J83:J100" si="0">ROUND(I83*H83,2)</f>
        <v>0</v>
      </c>
      <c r="K83" s="165" t="s">
        <v>2765</v>
      </c>
      <c r="L83" s="62"/>
      <c r="M83" s="170" t="s">
        <v>37</v>
      </c>
      <c r="N83" s="171" t="s">
        <v>53</v>
      </c>
      <c r="O83" s="43"/>
      <c r="P83" s="172">
        <f t="shared" ref="P83:P100" si="1">O83*H83</f>
        <v>0</v>
      </c>
      <c r="Q83" s="172">
        <v>0</v>
      </c>
      <c r="R83" s="172">
        <f t="shared" ref="R83:R100" si="2">Q83*H83</f>
        <v>0</v>
      </c>
      <c r="S83" s="172">
        <v>0</v>
      </c>
      <c r="T83" s="173">
        <f t="shared" ref="T83:T100" si="3"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174">
        <f t="shared" ref="BE83:BE100" si="4">IF(N83="základní",J83,0)</f>
        <v>0</v>
      </c>
      <c r="BF83" s="174">
        <f t="shared" ref="BF83:BF100" si="5">IF(N83="snížená",J83,0)</f>
        <v>0</v>
      </c>
      <c r="BG83" s="174">
        <f t="shared" ref="BG83:BG100" si="6">IF(N83="zákl. přenesená",J83,0)</f>
        <v>0</v>
      </c>
      <c r="BH83" s="174">
        <f t="shared" ref="BH83:BH100" si="7">IF(N83="sníž. přenesená",J83,0)</f>
        <v>0</v>
      </c>
      <c r="BI83" s="174">
        <f t="shared" ref="BI83:BI100" si="8">IF(N83="nulová",J83,0)</f>
        <v>0</v>
      </c>
      <c r="BJ83" s="24" t="s">
        <v>24</v>
      </c>
      <c r="BK83" s="174">
        <f t="shared" ref="BK83:BK100" si="9">ROUND(I83*H83,2)</f>
        <v>0</v>
      </c>
      <c r="BL83" s="24" t="s">
        <v>161</v>
      </c>
      <c r="BM83" s="24" t="s">
        <v>3230</v>
      </c>
    </row>
    <row r="84" spans="2:65" s="1" customFormat="1" ht="16.5" customHeight="1">
      <c r="B84" s="42"/>
      <c r="C84" s="163" t="s">
        <v>91</v>
      </c>
      <c r="D84" s="163" t="s">
        <v>156</v>
      </c>
      <c r="E84" s="164" t="s">
        <v>3073</v>
      </c>
      <c r="F84" s="165" t="s">
        <v>3074</v>
      </c>
      <c r="G84" s="166" t="s">
        <v>159</v>
      </c>
      <c r="H84" s="167">
        <v>4.5</v>
      </c>
      <c r="I84" s="168"/>
      <c r="J84" s="169">
        <f t="shared" si="0"/>
        <v>0</v>
      </c>
      <c r="K84" s="165" t="s">
        <v>2765</v>
      </c>
      <c r="L84" s="62"/>
      <c r="M84" s="170" t="s">
        <v>37</v>
      </c>
      <c r="N84" s="171" t="s">
        <v>53</v>
      </c>
      <c r="O84" s="43"/>
      <c r="P84" s="172">
        <f t="shared" si="1"/>
        <v>0</v>
      </c>
      <c r="Q84" s="172">
        <v>0</v>
      </c>
      <c r="R84" s="172">
        <f t="shared" si="2"/>
        <v>0</v>
      </c>
      <c r="S84" s="172">
        <v>0</v>
      </c>
      <c r="T84" s="173">
        <f t="shared" si="3"/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174">
        <f t="shared" si="4"/>
        <v>0</v>
      </c>
      <c r="BF84" s="174">
        <f t="shared" si="5"/>
        <v>0</v>
      </c>
      <c r="BG84" s="174">
        <f t="shared" si="6"/>
        <v>0</v>
      </c>
      <c r="BH84" s="174">
        <f t="shared" si="7"/>
        <v>0</v>
      </c>
      <c r="BI84" s="174">
        <f t="shared" si="8"/>
        <v>0</v>
      </c>
      <c r="BJ84" s="24" t="s">
        <v>24</v>
      </c>
      <c r="BK84" s="174">
        <f t="shared" si="9"/>
        <v>0</v>
      </c>
      <c r="BL84" s="24" t="s">
        <v>161</v>
      </c>
      <c r="BM84" s="24" t="s">
        <v>3231</v>
      </c>
    </row>
    <row r="85" spans="2:65" s="1" customFormat="1" ht="16.5" customHeight="1">
      <c r="B85" s="42"/>
      <c r="C85" s="163" t="s">
        <v>167</v>
      </c>
      <c r="D85" s="163" t="s">
        <v>156</v>
      </c>
      <c r="E85" s="164" t="s">
        <v>3076</v>
      </c>
      <c r="F85" s="165" t="s">
        <v>3077</v>
      </c>
      <c r="G85" s="166" t="s">
        <v>173</v>
      </c>
      <c r="H85" s="167">
        <v>4.2750000000000004</v>
      </c>
      <c r="I85" s="168"/>
      <c r="J85" s="169">
        <f t="shared" si="0"/>
        <v>0</v>
      </c>
      <c r="K85" s="165" t="s">
        <v>2765</v>
      </c>
      <c r="L85" s="62"/>
      <c r="M85" s="170" t="s">
        <v>37</v>
      </c>
      <c r="N85" s="171" t="s">
        <v>53</v>
      </c>
      <c r="O85" s="43"/>
      <c r="P85" s="172">
        <f t="shared" si="1"/>
        <v>0</v>
      </c>
      <c r="Q85" s="172">
        <v>0</v>
      </c>
      <c r="R85" s="172">
        <f t="shared" si="2"/>
        <v>0</v>
      </c>
      <c r="S85" s="172">
        <v>0</v>
      </c>
      <c r="T85" s="173">
        <f t="shared" si="3"/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174">
        <f t="shared" si="4"/>
        <v>0</v>
      </c>
      <c r="BF85" s="174">
        <f t="shared" si="5"/>
        <v>0</v>
      </c>
      <c r="BG85" s="174">
        <f t="shared" si="6"/>
        <v>0</v>
      </c>
      <c r="BH85" s="174">
        <f t="shared" si="7"/>
        <v>0</v>
      </c>
      <c r="BI85" s="174">
        <f t="shared" si="8"/>
        <v>0</v>
      </c>
      <c r="BJ85" s="24" t="s">
        <v>24</v>
      </c>
      <c r="BK85" s="174">
        <f t="shared" si="9"/>
        <v>0</v>
      </c>
      <c r="BL85" s="24" t="s">
        <v>161</v>
      </c>
      <c r="BM85" s="24" t="s">
        <v>3232</v>
      </c>
    </row>
    <row r="86" spans="2:65" s="1" customFormat="1" ht="16.5" customHeight="1">
      <c r="B86" s="42"/>
      <c r="C86" s="163" t="s">
        <v>161</v>
      </c>
      <c r="D86" s="163" t="s">
        <v>156</v>
      </c>
      <c r="E86" s="164" t="s">
        <v>3079</v>
      </c>
      <c r="F86" s="165" t="s">
        <v>3080</v>
      </c>
      <c r="G86" s="166" t="s">
        <v>173</v>
      </c>
      <c r="H86" s="167">
        <v>36.905000000000001</v>
      </c>
      <c r="I86" s="168"/>
      <c r="J86" s="169">
        <f t="shared" si="0"/>
        <v>0</v>
      </c>
      <c r="K86" s="165" t="s">
        <v>2765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3233</v>
      </c>
    </row>
    <row r="87" spans="2:65" s="1" customFormat="1" ht="16.5" customHeight="1">
      <c r="B87" s="42"/>
      <c r="C87" s="163" t="s">
        <v>175</v>
      </c>
      <c r="D87" s="163" t="s">
        <v>156</v>
      </c>
      <c r="E87" s="164" t="s">
        <v>3082</v>
      </c>
      <c r="F87" s="165" t="s">
        <v>3083</v>
      </c>
      <c r="G87" s="166" t="s">
        <v>173</v>
      </c>
      <c r="H87" s="167">
        <v>36.909999999999997</v>
      </c>
      <c r="I87" s="168"/>
      <c r="J87" s="169">
        <f t="shared" si="0"/>
        <v>0</v>
      </c>
      <c r="K87" s="165" t="s">
        <v>2765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3234</v>
      </c>
    </row>
    <row r="88" spans="2:65" s="1" customFormat="1" ht="16.5" customHeight="1">
      <c r="B88" s="42"/>
      <c r="C88" s="163" t="s">
        <v>179</v>
      </c>
      <c r="D88" s="163" t="s">
        <v>156</v>
      </c>
      <c r="E88" s="164" t="s">
        <v>3091</v>
      </c>
      <c r="F88" s="165" t="s">
        <v>3092</v>
      </c>
      <c r="G88" s="166" t="s">
        <v>173</v>
      </c>
      <c r="H88" s="167">
        <v>36.909999999999997</v>
      </c>
      <c r="I88" s="168"/>
      <c r="J88" s="169">
        <f t="shared" si="0"/>
        <v>0</v>
      </c>
      <c r="K88" s="165" t="s">
        <v>2765</v>
      </c>
      <c r="L88" s="62"/>
      <c r="M88" s="170" t="s">
        <v>37</v>
      </c>
      <c r="N88" s="171" t="s">
        <v>53</v>
      </c>
      <c r="O88" s="43"/>
      <c r="P88" s="172">
        <f t="shared" si="1"/>
        <v>0</v>
      </c>
      <c r="Q88" s="172">
        <v>0</v>
      </c>
      <c r="R88" s="172">
        <f t="shared" si="2"/>
        <v>0</v>
      </c>
      <c r="S88" s="172">
        <v>0</v>
      </c>
      <c r="T88" s="173">
        <f t="shared" si="3"/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174">
        <f t="shared" si="4"/>
        <v>0</v>
      </c>
      <c r="BF88" s="174">
        <f t="shared" si="5"/>
        <v>0</v>
      </c>
      <c r="BG88" s="174">
        <f t="shared" si="6"/>
        <v>0</v>
      </c>
      <c r="BH88" s="174">
        <f t="shared" si="7"/>
        <v>0</v>
      </c>
      <c r="BI88" s="174">
        <f t="shared" si="8"/>
        <v>0</v>
      </c>
      <c r="BJ88" s="24" t="s">
        <v>24</v>
      </c>
      <c r="BK88" s="174">
        <f t="shared" si="9"/>
        <v>0</v>
      </c>
      <c r="BL88" s="24" t="s">
        <v>161</v>
      </c>
      <c r="BM88" s="24" t="s">
        <v>3235</v>
      </c>
    </row>
    <row r="89" spans="2:65" s="1" customFormat="1" ht="16.5" customHeight="1">
      <c r="B89" s="42"/>
      <c r="C89" s="163" t="s">
        <v>183</v>
      </c>
      <c r="D89" s="163" t="s">
        <v>156</v>
      </c>
      <c r="E89" s="164" t="s">
        <v>3094</v>
      </c>
      <c r="F89" s="165" t="s">
        <v>3095</v>
      </c>
      <c r="G89" s="166" t="s">
        <v>173</v>
      </c>
      <c r="H89" s="167">
        <v>36.909999999999997</v>
      </c>
      <c r="I89" s="168"/>
      <c r="J89" s="169">
        <f t="shared" si="0"/>
        <v>0</v>
      </c>
      <c r="K89" s="165" t="s">
        <v>2765</v>
      </c>
      <c r="L89" s="62"/>
      <c r="M89" s="170" t="s">
        <v>37</v>
      </c>
      <c r="N89" s="171" t="s">
        <v>53</v>
      </c>
      <c r="O89" s="43"/>
      <c r="P89" s="172">
        <f t="shared" si="1"/>
        <v>0</v>
      </c>
      <c r="Q89" s="172">
        <v>0</v>
      </c>
      <c r="R89" s="172">
        <f t="shared" si="2"/>
        <v>0</v>
      </c>
      <c r="S89" s="172">
        <v>0</v>
      </c>
      <c r="T89" s="173">
        <f t="shared" si="3"/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174">
        <f t="shared" si="4"/>
        <v>0</v>
      </c>
      <c r="BF89" s="174">
        <f t="shared" si="5"/>
        <v>0</v>
      </c>
      <c r="BG89" s="174">
        <f t="shared" si="6"/>
        <v>0</v>
      </c>
      <c r="BH89" s="174">
        <f t="shared" si="7"/>
        <v>0</v>
      </c>
      <c r="BI89" s="174">
        <f t="shared" si="8"/>
        <v>0</v>
      </c>
      <c r="BJ89" s="24" t="s">
        <v>24</v>
      </c>
      <c r="BK89" s="174">
        <f t="shared" si="9"/>
        <v>0</v>
      </c>
      <c r="BL89" s="24" t="s">
        <v>161</v>
      </c>
      <c r="BM89" s="24" t="s">
        <v>3236</v>
      </c>
    </row>
    <row r="90" spans="2:65" s="1" customFormat="1" ht="16.5" customHeight="1">
      <c r="B90" s="42"/>
      <c r="C90" s="163" t="s">
        <v>187</v>
      </c>
      <c r="D90" s="163" t="s">
        <v>156</v>
      </c>
      <c r="E90" s="164" t="s">
        <v>1452</v>
      </c>
      <c r="F90" s="165" t="s">
        <v>196</v>
      </c>
      <c r="G90" s="166" t="s">
        <v>173</v>
      </c>
      <c r="H90" s="167">
        <v>36.909999999999997</v>
      </c>
      <c r="I90" s="168"/>
      <c r="J90" s="169">
        <f t="shared" si="0"/>
        <v>0</v>
      </c>
      <c r="K90" s="165" t="s">
        <v>2765</v>
      </c>
      <c r="L90" s="62"/>
      <c r="M90" s="170" t="s">
        <v>37</v>
      </c>
      <c r="N90" s="171" t="s">
        <v>53</v>
      </c>
      <c r="O90" s="43"/>
      <c r="P90" s="172">
        <f t="shared" si="1"/>
        <v>0</v>
      </c>
      <c r="Q90" s="172">
        <v>0</v>
      </c>
      <c r="R90" s="172">
        <f t="shared" si="2"/>
        <v>0</v>
      </c>
      <c r="S90" s="172">
        <v>0</v>
      </c>
      <c r="T90" s="173">
        <f t="shared" si="3"/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174">
        <f t="shared" si="4"/>
        <v>0</v>
      </c>
      <c r="BF90" s="174">
        <f t="shared" si="5"/>
        <v>0</v>
      </c>
      <c r="BG90" s="174">
        <f t="shared" si="6"/>
        <v>0</v>
      </c>
      <c r="BH90" s="174">
        <f t="shared" si="7"/>
        <v>0</v>
      </c>
      <c r="BI90" s="174">
        <f t="shared" si="8"/>
        <v>0</v>
      </c>
      <c r="BJ90" s="24" t="s">
        <v>24</v>
      </c>
      <c r="BK90" s="174">
        <f t="shared" si="9"/>
        <v>0</v>
      </c>
      <c r="BL90" s="24" t="s">
        <v>161</v>
      </c>
      <c r="BM90" s="24" t="s">
        <v>3237</v>
      </c>
    </row>
    <row r="91" spans="2:65" s="1" customFormat="1" ht="16.5" customHeight="1">
      <c r="B91" s="42"/>
      <c r="C91" s="163" t="s">
        <v>191</v>
      </c>
      <c r="D91" s="163" t="s">
        <v>156</v>
      </c>
      <c r="E91" s="164" t="s">
        <v>3098</v>
      </c>
      <c r="F91" s="165" t="s">
        <v>3099</v>
      </c>
      <c r="G91" s="166" t="s">
        <v>173</v>
      </c>
      <c r="H91" s="167">
        <v>369.1</v>
      </c>
      <c r="I91" s="168"/>
      <c r="J91" s="169">
        <f t="shared" si="0"/>
        <v>0</v>
      </c>
      <c r="K91" s="165" t="s">
        <v>2765</v>
      </c>
      <c r="L91" s="62"/>
      <c r="M91" s="170" t="s">
        <v>37</v>
      </c>
      <c r="N91" s="171" t="s">
        <v>53</v>
      </c>
      <c r="O91" s="43"/>
      <c r="P91" s="172">
        <f t="shared" si="1"/>
        <v>0</v>
      </c>
      <c r="Q91" s="172">
        <v>0</v>
      </c>
      <c r="R91" s="172">
        <f t="shared" si="2"/>
        <v>0</v>
      </c>
      <c r="S91" s="172">
        <v>0</v>
      </c>
      <c r="T91" s="173">
        <f t="shared" si="3"/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161</v>
      </c>
      <c r="BM91" s="24" t="s">
        <v>3238</v>
      </c>
    </row>
    <row r="92" spans="2:65" s="1" customFormat="1" ht="16.5" customHeight="1">
      <c r="B92" s="42"/>
      <c r="C92" s="163" t="s">
        <v>29</v>
      </c>
      <c r="D92" s="163" t="s">
        <v>156</v>
      </c>
      <c r="E92" s="164" t="s">
        <v>1455</v>
      </c>
      <c r="F92" s="165" t="s">
        <v>189</v>
      </c>
      <c r="G92" s="166" t="s">
        <v>173</v>
      </c>
      <c r="H92" s="167">
        <v>36.909999999999997</v>
      </c>
      <c r="I92" s="168"/>
      <c r="J92" s="169">
        <f t="shared" si="0"/>
        <v>0</v>
      </c>
      <c r="K92" s="165" t="s">
        <v>2765</v>
      </c>
      <c r="L92" s="62"/>
      <c r="M92" s="170" t="s">
        <v>37</v>
      </c>
      <c r="N92" s="171" t="s">
        <v>53</v>
      </c>
      <c r="O92" s="43"/>
      <c r="P92" s="172">
        <f t="shared" si="1"/>
        <v>0</v>
      </c>
      <c r="Q92" s="172">
        <v>0</v>
      </c>
      <c r="R92" s="172">
        <f t="shared" si="2"/>
        <v>0</v>
      </c>
      <c r="S92" s="172">
        <v>0</v>
      </c>
      <c r="T92" s="173">
        <f t="shared" si="3"/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161</v>
      </c>
      <c r="BM92" s="24" t="s">
        <v>3239</v>
      </c>
    </row>
    <row r="93" spans="2:65" s="1" customFormat="1" ht="16.5" customHeight="1">
      <c r="B93" s="42"/>
      <c r="C93" s="163" t="s">
        <v>198</v>
      </c>
      <c r="D93" s="163" t="s">
        <v>156</v>
      </c>
      <c r="E93" s="164" t="s">
        <v>3102</v>
      </c>
      <c r="F93" s="165" t="s">
        <v>3103</v>
      </c>
      <c r="G93" s="166" t="s">
        <v>173</v>
      </c>
      <c r="H93" s="167">
        <v>36.909999999999997</v>
      </c>
      <c r="I93" s="168"/>
      <c r="J93" s="169">
        <f t="shared" si="0"/>
        <v>0</v>
      </c>
      <c r="K93" s="165" t="s">
        <v>2765</v>
      </c>
      <c r="L93" s="62"/>
      <c r="M93" s="170" t="s">
        <v>37</v>
      </c>
      <c r="N93" s="171" t="s">
        <v>53</v>
      </c>
      <c r="O93" s="43"/>
      <c r="P93" s="172">
        <f t="shared" si="1"/>
        <v>0</v>
      </c>
      <c r="Q93" s="172">
        <v>0</v>
      </c>
      <c r="R93" s="172">
        <f t="shared" si="2"/>
        <v>0</v>
      </c>
      <c r="S93" s="172">
        <v>0</v>
      </c>
      <c r="T93" s="173">
        <f t="shared" si="3"/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161</v>
      </c>
      <c r="BM93" s="24" t="s">
        <v>3240</v>
      </c>
    </row>
    <row r="94" spans="2:65" s="1" customFormat="1" ht="16.5" customHeight="1">
      <c r="B94" s="42"/>
      <c r="C94" s="163" t="s">
        <v>203</v>
      </c>
      <c r="D94" s="163" t="s">
        <v>156</v>
      </c>
      <c r="E94" s="164" t="s">
        <v>1461</v>
      </c>
      <c r="F94" s="165" t="s">
        <v>3105</v>
      </c>
      <c r="G94" s="166" t="s">
        <v>201</v>
      </c>
      <c r="H94" s="167">
        <v>62.8</v>
      </c>
      <c r="I94" s="168"/>
      <c r="J94" s="169">
        <f t="shared" si="0"/>
        <v>0</v>
      </c>
      <c r="K94" s="165" t="s">
        <v>2765</v>
      </c>
      <c r="L94" s="62"/>
      <c r="M94" s="170" t="s">
        <v>37</v>
      </c>
      <c r="N94" s="171" t="s">
        <v>53</v>
      </c>
      <c r="O94" s="43"/>
      <c r="P94" s="172">
        <f t="shared" si="1"/>
        <v>0</v>
      </c>
      <c r="Q94" s="172">
        <v>0</v>
      </c>
      <c r="R94" s="172">
        <f t="shared" si="2"/>
        <v>0</v>
      </c>
      <c r="S94" s="172">
        <v>0</v>
      </c>
      <c r="T94" s="173">
        <f t="shared" si="3"/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161</v>
      </c>
      <c r="BM94" s="24" t="s">
        <v>3241</v>
      </c>
    </row>
    <row r="95" spans="2:65" s="1" customFormat="1" ht="16.5" customHeight="1">
      <c r="B95" s="42"/>
      <c r="C95" s="163" t="s">
        <v>207</v>
      </c>
      <c r="D95" s="163" t="s">
        <v>156</v>
      </c>
      <c r="E95" s="164" t="s">
        <v>3107</v>
      </c>
      <c r="F95" s="165" t="s">
        <v>3108</v>
      </c>
      <c r="G95" s="166" t="s">
        <v>173</v>
      </c>
      <c r="H95" s="167">
        <v>14.648</v>
      </c>
      <c r="I95" s="168"/>
      <c r="J95" s="169">
        <f t="shared" si="0"/>
        <v>0</v>
      </c>
      <c r="K95" s="165" t="s">
        <v>2765</v>
      </c>
      <c r="L95" s="62"/>
      <c r="M95" s="170" t="s">
        <v>37</v>
      </c>
      <c r="N95" s="171" t="s">
        <v>53</v>
      </c>
      <c r="O95" s="43"/>
      <c r="P95" s="172">
        <f t="shared" si="1"/>
        <v>0</v>
      </c>
      <c r="Q95" s="172">
        <v>0</v>
      </c>
      <c r="R95" s="172">
        <f t="shared" si="2"/>
        <v>0</v>
      </c>
      <c r="S95" s="172">
        <v>0</v>
      </c>
      <c r="T95" s="173">
        <f t="shared" si="3"/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161</v>
      </c>
      <c r="BM95" s="24" t="s">
        <v>3242</v>
      </c>
    </row>
    <row r="96" spans="2:65" s="1" customFormat="1" ht="25.5" customHeight="1">
      <c r="B96" s="42"/>
      <c r="C96" s="163" t="s">
        <v>211</v>
      </c>
      <c r="D96" s="163" t="s">
        <v>156</v>
      </c>
      <c r="E96" s="164" t="s">
        <v>3110</v>
      </c>
      <c r="F96" s="165" t="s">
        <v>3111</v>
      </c>
      <c r="G96" s="166" t="s">
        <v>173</v>
      </c>
      <c r="H96" s="167">
        <v>16.088000000000001</v>
      </c>
      <c r="I96" s="168"/>
      <c r="J96" s="169">
        <f t="shared" si="0"/>
        <v>0</v>
      </c>
      <c r="K96" s="165" t="s">
        <v>2765</v>
      </c>
      <c r="L96" s="62"/>
      <c r="M96" s="170" t="s">
        <v>37</v>
      </c>
      <c r="N96" s="171" t="s">
        <v>53</v>
      </c>
      <c r="O96" s="43"/>
      <c r="P96" s="172">
        <f t="shared" si="1"/>
        <v>0</v>
      </c>
      <c r="Q96" s="172">
        <v>0</v>
      </c>
      <c r="R96" s="172">
        <f t="shared" si="2"/>
        <v>0</v>
      </c>
      <c r="S96" s="172">
        <v>0</v>
      </c>
      <c r="T96" s="173">
        <f t="shared" si="3"/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174">
        <f t="shared" si="4"/>
        <v>0</v>
      </c>
      <c r="BF96" s="174">
        <f t="shared" si="5"/>
        <v>0</v>
      </c>
      <c r="BG96" s="174">
        <f t="shared" si="6"/>
        <v>0</v>
      </c>
      <c r="BH96" s="174">
        <f t="shared" si="7"/>
        <v>0</v>
      </c>
      <c r="BI96" s="174">
        <f t="shared" si="8"/>
        <v>0</v>
      </c>
      <c r="BJ96" s="24" t="s">
        <v>24</v>
      </c>
      <c r="BK96" s="174">
        <f t="shared" si="9"/>
        <v>0</v>
      </c>
      <c r="BL96" s="24" t="s">
        <v>161</v>
      </c>
      <c r="BM96" s="24" t="s">
        <v>3243</v>
      </c>
    </row>
    <row r="97" spans="2:65" s="1" customFormat="1" ht="16.5" customHeight="1">
      <c r="B97" s="42"/>
      <c r="C97" s="163" t="s">
        <v>10</v>
      </c>
      <c r="D97" s="163" t="s">
        <v>156</v>
      </c>
      <c r="E97" s="164" t="s">
        <v>3113</v>
      </c>
      <c r="F97" s="165" t="s">
        <v>3114</v>
      </c>
      <c r="G97" s="166" t="s">
        <v>173</v>
      </c>
      <c r="H97" s="167">
        <v>16.09</v>
      </c>
      <c r="I97" s="168"/>
      <c r="J97" s="169">
        <f t="shared" si="0"/>
        <v>0</v>
      </c>
      <c r="K97" s="165" t="s">
        <v>2765</v>
      </c>
      <c r="L97" s="62"/>
      <c r="M97" s="170" t="s">
        <v>37</v>
      </c>
      <c r="N97" s="171" t="s">
        <v>53</v>
      </c>
      <c r="O97" s="43"/>
      <c r="P97" s="172">
        <f t="shared" si="1"/>
        <v>0</v>
      </c>
      <c r="Q97" s="172">
        <v>0</v>
      </c>
      <c r="R97" s="172">
        <f t="shared" si="2"/>
        <v>0</v>
      </c>
      <c r="S97" s="172">
        <v>0</v>
      </c>
      <c r="T97" s="173">
        <f t="shared" si="3"/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174">
        <f t="shared" si="4"/>
        <v>0</v>
      </c>
      <c r="BF97" s="174">
        <f t="shared" si="5"/>
        <v>0</v>
      </c>
      <c r="BG97" s="174">
        <f t="shared" si="6"/>
        <v>0</v>
      </c>
      <c r="BH97" s="174">
        <f t="shared" si="7"/>
        <v>0</v>
      </c>
      <c r="BI97" s="174">
        <f t="shared" si="8"/>
        <v>0</v>
      </c>
      <c r="BJ97" s="24" t="s">
        <v>24</v>
      </c>
      <c r="BK97" s="174">
        <f t="shared" si="9"/>
        <v>0</v>
      </c>
      <c r="BL97" s="24" t="s">
        <v>161</v>
      </c>
      <c r="BM97" s="24" t="s">
        <v>3244</v>
      </c>
    </row>
    <row r="98" spans="2:65" s="1" customFormat="1" ht="16.5" customHeight="1">
      <c r="B98" s="42"/>
      <c r="C98" s="163" t="s">
        <v>219</v>
      </c>
      <c r="D98" s="163" t="s">
        <v>156</v>
      </c>
      <c r="E98" s="164" t="s">
        <v>3116</v>
      </c>
      <c r="F98" s="165" t="s">
        <v>3117</v>
      </c>
      <c r="G98" s="166" t="s">
        <v>173</v>
      </c>
      <c r="H98" s="167">
        <v>2.5840000000000001</v>
      </c>
      <c r="I98" s="168"/>
      <c r="J98" s="169">
        <f t="shared" si="0"/>
        <v>0</v>
      </c>
      <c r="K98" s="165" t="s">
        <v>2765</v>
      </c>
      <c r="L98" s="62"/>
      <c r="M98" s="170" t="s">
        <v>37</v>
      </c>
      <c r="N98" s="171" t="s">
        <v>53</v>
      </c>
      <c r="O98" s="43"/>
      <c r="P98" s="172">
        <f t="shared" si="1"/>
        <v>0</v>
      </c>
      <c r="Q98" s="172">
        <v>0</v>
      </c>
      <c r="R98" s="172">
        <f t="shared" si="2"/>
        <v>0</v>
      </c>
      <c r="S98" s="172">
        <v>0</v>
      </c>
      <c r="T98" s="173">
        <f t="shared" si="3"/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174">
        <f t="shared" si="4"/>
        <v>0</v>
      </c>
      <c r="BF98" s="174">
        <f t="shared" si="5"/>
        <v>0</v>
      </c>
      <c r="BG98" s="174">
        <f t="shared" si="6"/>
        <v>0</v>
      </c>
      <c r="BH98" s="174">
        <f t="shared" si="7"/>
        <v>0</v>
      </c>
      <c r="BI98" s="174">
        <f t="shared" si="8"/>
        <v>0</v>
      </c>
      <c r="BJ98" s="24" t="s">
        <v>24</v>
      </c>
      <c r="BK98" s="174">
        <f t="shared" si="9"/>
        <v>0</v>
      </c>
      <c r="BL98" s="24" t="s">
        <v>161</v>
      </c>
      <c r="BM98" s="24" t="s">
        <v>3245</v>
      </c>
    </row>
    <row r="99" spans="2:65" s="1" customFormat="1" ht="16.5" customHeight="1">
      <c r="B99" s="42"/>
      <c r="C99" s="163" t="s">
        <v>223</v>
      </c>
      <c r="D99" s="163" t="s">
        <v>156</v>
      </c>
      <c r="E99" s="164" t="s">
        <v>3119</v>
      </c>
      <c r="F99" s="165" t="s">
        <v>3120</v>
      </c>
      <c r="G99" s="166" t="s">
        <v>173</v>
      </c>
      <c r="H99" s="167">
        <v>2.59</v>
      </c>
      <c r="I99" s="168"/>
      <c r="J99" s="169">
        <f t="shared" si="0"/>
        <v>0</v>
      </c>
      <c r="K99" s="165" t="s">
        <v>2765</v>
      </c>
      <c r="L99" s="62"/>
      <c r="M99" s="170" t="s">
        <v>37</v>
      </c>
      <c r="N99" s="171" t="s">
        <v>53</v>
      </c>
      <c r="O99" s="43"/>
      <c r="P99" s="172">
        <f t="shared" si="1"/>
        <v>0</v>
      </c>
      <c r="Q99" s="172">
        <v>0</v>
      </c>
      <c r="R99" s="172">
        <f t="shared" si="2"/>
        <v>0</v>
      </c>
      <c r="S99" s="172">
        <v>0</v>
      </c>
      <c r="T99" s="173">
        <f t="shared" si="3"/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174">
        <f t="shared" si="4"/>
        <v>0</v>
      </c>
      <c r="BF99" s="174">
        <f t="shared" si="5"/>
        <v>0</v>
      </c>
      <c r="BG99" s="174">
        <f t="shared" si="6"/>
        <v>0</v>
      </c>
      <c r="BH99" s="174">
        <f t="shared" si="7"/>
        <v>0</v>
      </c>
      <c r="BI99" s="174">
        <f t="shared" si="8"/>
        <v>0</v>
      </c>
      <c r="BJ99" s="24" t="s">
        <v>24</v>
      </c>
      <c r="BK99" s="174">
        <f t="shared" si="9"/>
        <v>0</v>
      </c>
      <c r="BL99" s="24" t="s">
        <v>161</v>
      </c>
      <c r="BM99" s="24" t="s">
        <v>3246</v>
      </c>
    </row>
    <row r="100" spans="2:65" s="1" customFormat="1" ht="16.5" customHeight="1">
      <c r="B100" s="42"/>
      <c r="C100" s="175" t="s">
        <v>227</v>
      </c>
      <c r="D100" s="175" t="s">
        <v>277</v>
      </c>
      <c r="E100" s="176" t="s">
        <v>3122</v>
      </c>
      <c r="F100" s="177" t="s">
        <v>3123</v>
      </c>
      <c r="G100" s="178" t="s">
        <v>201</v>
      </c>
      <c r="H100" s="179">
        <v>15</v>
      </c>
      <c r="I100" s="180"/>
      <c r="J100" s="181">
        <f t="shared" si="0"/>
        <v>0</v>
      </c>
      <c r="K100" s="177" t="s">
        <v>2765</v>
      </c>
      <c r="L100" s="182"/>
      <c r="M100" s="183" t="s">
        <v>37</v>
      </c>
      <c r="N100" s="184" t="s">
        <v>53</v>
      </c>
      <c r="O100" s="43"/>
      <c r="P100" s="172">
        <f t="shared" si="1"/>
        <v>0</v>
      </c>
      <c r="Q100" s="172">
        <v>0</v>
      </c>
      <c r="R100" s="172">
        <f t="shared" si="2"/>
        <v>0</v>
      </c>
      <c r="S100" s="172">
        <v>0</v>
      </c>
      <c r="T100" s="173">
        <f t="shared" si="3"/>
        <v>0</v>
      </c>
      <c r="AR100" s="24" t="s">
        <v>187</v>
      </c>
      <c r="AT100" s="24" t="s">
        <v>277</v>
      </c>
      <c r="AU100" s="24" t="s">
        <v>24</v>
      </c>
      <c r="AY100" s="24" t="s">
        <v>162</v>
      </c>
      <c r="BE100" s="174">
        <f t="shared" si="4"/>
        <v>0</v>
      </c>
      <c r="BF100" s="174">
        <f t="shared" si="5"/>
        <v>0</v>
      </c>
      <c r="BG100" s="174">
        <f t="shared" si="6"/>
        <v>0</v>
      </c>
      <c r="BH100" s="174">
        <f t="shared" si="7"/>
        <v>0</v>
      </c>
      <c r="BI100" s="174">
        <f t="shared" si="8"/>
        <v>0</v>
      </c>
      <c r="BJ100" s="24" t="s">
        <v>24</v>
      </c>
      <c r="BK100" s="174">
        <f t="shared" si="9"/>
        <v>0</v>
      </c>
      <c r="BL100" s="24" t="s">
        <v>161</v>
      </c>
      <c r="BM100" s="24" t="s">
        <v>3247</v>
      </c>
    </row>
    <row r="101" spans="2:65" s="10" customFormat="1" ht="37.35" customHeight="1">
      <c r="B101" s="203"/>
      <c r="C101" s="204"/>
      <c r="D101" s="205" t="s">
        <v>81</v>
      </c>
      <c r="E101" s="206" t="s">
        <v>161</v>
      </c>
      <c r="F101" s="206" t="s">
        <v>489</v>
      </c>
      <c r="G101" s="204"/>
      <c r="H101" s="204"/>
      <c r="I101" s="207"/>
      <c r="J101" s="208">
        <f>BK101</f>
        <v>0</v>
      </c>
      <c r="K101" s="204"/>
      <c r="L101" s="209"/>
      <c r="M101" s="210"/>
      <c r="N101" s="211"/>
      <c r="O101" s="211"/>
      <c r="P101" s="212">
        <f>SUM(P102:P103)</f>
        <v>0</v>
      </c>
      <c r="Q101" s="211"/>
      <c r="R101" s="212">
        <f>SUM(R102:R103)</f>
        <v>0</v>
      </c>
      <c r="S101" s="211"/>
      <c r="T101" s="213">
        <f>SUM(T102:T103)</f>
        <v>0</v>
      </c>
      <c r="AR101" s="214" t="s">
        <v>24</v>
      </c>
      <c r="AT101" s="215" t="s">
        <v>81</v>
      </c>
      <c r="AU101" s="215" t="s">
        <v>82</v>
      </c>
      <c r="AY101" s="214" t="s">
        <v>162</v>
      </c>
      <c r="BK101" s="216">
        <f>SUM(BK102:BK103)</f>
        <v>0</v>
      </c>
    </row>
    <row r="102" spans="2:65" s="1" customFormat="1" ht="16.5" customHeight="1">
      <c r="B102" s="42"/>
      <c r="C102" s="163" t="s">
        <v>231</v>
      </c>
      <c r="D102" s="163" t="s">
        <v>156</v>
      </c>
      <c r="E102" s="164" t="s">
        <v>3125</v>
      </c>
      <c r="F102" s="165" t="s">
        <v>3126</v>
      </c>
      <c r="G102" s="166" t="s">
        <v>173</v>
      </c>
      <c r="H102" s="167">
        <v>3.2040000000000002</v>
      </c>
      <c r="I102" s="168"/>
      <c r="J102" s="169">
        <f>ROUND(I102*H102,2)</f>
        <v>0</v>
      </c>
      <c r="K102" s="165" t="s">
        <v>2765</v>
      </c>
      <c r="L102" s="62"/>
      <c r="M102" s="170" t="s">
        <v>37</v>
      </c>
      <c r="N102" s="171" t="s">
        <v>53</v>
      </c>
      <c r="O102" s="43"/>
      <c r="P102" s="172">
        <f>O102*H102</f>
        <v>0</v>
      </c>
      <c r="Q102" s="172">
        <v>0</v>
      </c>
      <c r="R102" s="172">
        <f>Q102*H102</f>
        <v>0</v>
      </c>
      <c r="S102" s="172">
        <v>0</v>
      </c>
      <c r="T102" s="173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174">
        <f>IF(N102="základní",J102,0)</f>
        <v>0</v>
      </c>
      <c r="BF102" s="174">
        <f>IF(N102="snížená",J102,0)</f>
        <v>0</v>
      </c>
      <c r="BG102" s="174">
        <f>IF(N102="zákl. přenesená",J102,0)</f>
        <v>0</v>
      </c>
      <c r="BH102" s="174">
        <f>IF(N102="sníž. přenesená",J102,0)</f>
        <v>0</v>
      </c>
      <c r="BI102" s="174">
        <f>IF(N102="nulová",J102,0)</f>
        <v>0</v>
      </c>
      <c r="BJ102" s="24" t="s">
        <v>24</v>
      </c>
      <c r="BK102" s="174">
        <f>ROUND(I102*H102,2)</f>
        <v>0</v>
      </c>
      <c r="BL102" s="24" t="s">
        <v>161</v>
      </c>
      <c r="BM102" s="24" t="s">
        <v>3248</v>
      </c>
    </row>
    <row r="103" spans="2:65" s="1" customFormat="1" ht="16.5" customHeight="1">
      <c r="B103" s="42"/>
      <c r="C103" s="163" t="s">
        <v>235</v>
      </c>
      <c r="D103" s="163" t="s">
        <v>156</v>
      </c>
      <c r="E103" s="164" t="s">
        <v>3128</v>
      </c>
      <c r="F103" s="165" t="s">
        <v>3129</v>
      </c>
      <c r="G103" s="166" t="s">
        <v>159</v>
      </c>
      <c r="H103" s="167">
        <v>2.88</v>
      </c>
      <c r="I103" s="168"/>
      <c r="J103" s="169">
        <f>ROUND(I103*H103,2)</f>
        <v>0</v>
      </c>
      <c r="K103" s="165" t="s">
        <v>2765</v>
      </c>
      <c r="L103" s="62"/>
      <c r="M103" s="170" t="s">
        <v>37</v>
      </c>
      <c r="N103" s="171" t="s">
        <v>53</v>
      </c>
      <c r="O103" s="43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24" t="s">
        <v>24</v>
      </c>
      <c r="BK103" s="174">
        <f>ROUND(I103*H103,2)</f>
        <v>0</v>
      </c>
      <c r="BL103" s="24" t="s">
        <v>161</v>
      </c>
      <c r="BM103" s="24" t="s">
        <v>3249</v>
      </c>
    </row>
    <row r="104" spans="2:65" s="10" customFormat="1" ht="37.35" customHeight="1">
      <c r="B104" s="203"/>
      <c r="C104" s="204"/>
      <c r="D104" s="205" t="s">
        <v>81</v>
      </c>
      <c r="E104" s="206" t="s">
        <v>175</v>
      </c>
      <c r="F104" s="206" t="s">
        <v>3134</v>
      </c>
      <c r="G104" s="204"/>
      <c r="H104" s="204"/>
      <c r="I104" s="207"/>
      <c r="J104" s="208">
        <f>BK104</f>
        <v>0</v>
      </c>
      <c r="K104" s="204"/>
      <c r="L104" s="209"/>
      <c r="M104" s="210"/>
      <c r="N104" s="211"/>
      <c r="O104" s="211"/>
      <c r="P104" s="212">
        <f>SUM(P105:P107)</f>
        <v>0</v>
      </c>
      <c r="Q104" s="211"/>
      <c r="R104" s="212">
        <f>SUM(R105:R107)</f>
        <v>0</v>
      </c>
      <c r="S104" s="211"/>
      <c r="T104" s="213">
        <f>SUM(T105:T107)</f>
        <v>0</v>
      </c>
      <c r="AR104" s="214" t="s">
        <v>24</v>
      </c>
      <c r="AT104" s="215" t="s">
        <v>81</v>
      </c>
      <c r="AU104" s="215" t="s">
        <v>82</v>
      </c>
      <c r="AY104" s="214" t="s">
        <v>162</v>
      </c>
      <c r="BK104" s="216">
        <f>SUM(BK105:BK107)</f>
        <v>0</v>
      </c>
    </row>
    <row r="105" spans="2:65" s="1" customFormat="1" ht="16.5" customHeight="1">
      <c r="B105" s="42"/>
      <c r="C105" s="163" t="s">
        <v>9</v>
      </c>
      <c r="D105" s="163" t="s">
        <v>156</v>
      </c>
      <c r="E105" s="164" t="s">
        <v>3135</v>
      </c>
      <c r="F105" s="165" t="s">
        <v>3136</v>
      </c>
      <c r="G105" s="166" t="s">
        <v>173</v>
      </c>
      <c r="H105" s="167">
        <v>1.53</v>
      </c>
      <c r="I105" s="168"/>
      <c r="J105" s="169">
        <f>ROUND(I105*H105,2)</f>
        <v>0</v>
      </c>
      <c r="K105" s="165" t="s">
        <v>2765</v>
      </c>
      <c r="L105" s="62"/>
      <c r="M105" s="170" t="s">
        <v>37</v>
      </c>
      <c r="N105" s="171" t="s">
        <v>53</v>
      </c>
      <c r="O105" s="43"/>
      <c r="P105" s="172">
        <f>O105*H105</f>
        <v>0</v>
      </c>
      <c r="Q105" s="172">
        <v>0</v>
      </c>
      <c r="R105" s="172">
        <f>Q105*H105</f>
        <v>0</v>
      </c>
      <c r="S105" s="172">
        <v>0</v>
      </c>
      <c r="T105" s="173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174">
        <f>IF(N105="základní",J105,0)</f>
        <v>0</v>
      </c>
      <c r="BF105" s="174">
        <f>IF(N105="snížená",J105,0)</f>
        <v>0</v>
      </c>
      <c r="BG105" s="174">
        <f>IF(N105="zákl. přenesená",J105,0)</f>
        <v>0</v>
      </c>
      <c r="BH105" s="174">
        <f>IF(N105="sníž. přenesená",J105,0)</f>
        <v>0</v>
      </c>
      <c r="BI105" s="174">
        <f>IF(N105="nulová",J105,0)</f>
        <v>0</v>
      </c>
      <c r="BJ105" s="24" t="s">
        <v>24</v>
      </c>
      <c r="BK105" s="174">
        <f>ROUND(I105*H105,2)</f>
        <v>0</v>
      </c>
      <c r="BL105" s="24" t="s">
        <v>161</v>
      </c>
      <c r="BM105" s="24" t="s">
        <v>3250</v>
      </c>
    </row>
    <row r="106" spans="2:65" s="1" customFormat="1" ht="16.5" customHeight="1">
      <c r="B106" s="42"/>
      <c r="C106" s="163" t="s">
        <v>242</v>
      </c>
      <c r="D106" s="163" t="s">
        <v>156</v>
      </c>
      <c r="E106" s="164" t="s">
        <v>3138</v>
      </c>
      <c r="F106" s="165" t="s">
        <v>3139</v>
      </c>
      <c r="G106" s="166" t="s">
        <v>159</v>
      </c>
      <c r="H106" s="167">
        <v>4.5</v>
      </c>
      <c r="I106" s="168"/>
      <c r="J106" s="169">
        <f>ROUND(I106*H106,2)</f>
        <v>0</v>
      </c>
      <c r="K106" s="165" t="s">
        <v>2765</v>
      </c>
      <c r="L106" s="62"/>
      <c r="M106" s="170" t="s">
        <v>37</v>
      </c>
      <c r="N106" s="171" t="s">
        <v>53</v>
      </c>
      <c r="O106" s="43"/>
      <c r="P106" s="172">
        <f>O106*H106</f>
        <v>0</v>
      </c>
      <c r="Q106" s="172">
        <v>0</v>
      </c>
      <c r="R106" s="172">
        <f>Q106*H106</f>
        <v>0</v>
      </c>
      <c r="S106" s="172">
        <v>0</v>
      </c>
      <c r="T106" s="173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174">
        <f>IF(N106="základní",J106,0)</f>
        <v>0</v>
      </c>
      <c r="BF106" s="174">
        <f>IF(N106="snížená",J106,0)</f>
        <v>0</v>
      </c>
      <c r="BG106" s="174">
        <f>IF(N106="zákl. přenesená",J106,0)</f>
        <v>0</v>
      </c>
      <c r="BH106" s="174">
        <f>IF(N106="sníž. přenesená",J106,0)</f>
        <v>0</v>
      </c>
      <c r="BI106" s="174">
        <f>IF(N106="nulová",J106,0)</f>
        <v>0</v>
      </c>
      <c r="BJ106" s="24" t="s">
        <v>24</v>
      </c>
      <c r="BK106" s="174">
        <f>ROUND(I106*H106,2)</f>
        <v>0</v>
      </c>
      <c r="BL106" s="24" t="s">
        <v>161</v>
      </c>
      <c r="BM106" s="24" t="s">
        <v>3251</v>
      </c>
    </row>
    <row r="107" spans="2:65" s="1" customFormat="1" ht="16.5" customHeight="1">
      <c r="B107" s="42"/>
      <c r="C107" s="175" t="s">
        <v>246</v>
      </c>
      <c r="D107" s="175" t="s">
        <v>277</v>
      </c>
      <c r="E107" s="176" t="s">
        <v>3141</v>
      </c>
      <c r="F107" s="177" t="s">
        <v>3142</v>
      </c>
      <c r="G107" s="178" t="s">
        <v>3143</v>
      </c>
      <c r="H107" s="179">
        <v>2.4500000000000002</v>
      </c>
      <c r="I107" s="180"/>
      <c r="J107" s="181">
        <f>ROUND(I107*H107,2)</f>
        <v>0</v>
      </c>
      <c r="K107" s="177" t="s">
        <v>2765</v>
      </c>
      <c r="L107" s="182"/>
      <c r="M107" s="183" t="s">
        <v>37</v>
      </c>
      <c r="N107" s="184" t="s">
        <v>53</v>
      </c>
      <c r="O107" s="43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24" t="s">
        <v>187</v>
      </c>
      <c r="AT107" s="24" t="s">
        <v>277</v>
      </c>
      <c r="AU107" s="24" t="s">
        <v>24</v>
      </c>
      <c r="AY107" s="24" t="s">
        <v>162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24" t="s">
        <v>24</v>
      </c>
      <c r="BK107" s="174">
        <f>ROUND(I107*H107,2)</f>
        <v>0</v>
      </c>
      <c r="BL107" s="24" t="s">
        <v>161</v>
      </c>
      <c r="BM107" s="24" t="s">
        <v>3252</v>
      </c>
    </row>
    <row r="108" spans="2:65" s="10" customFormat="1" ht="37.35" customHeight="1">
      <c r="B108" s="203"/>
      <c r="C108" s="204"/>
      <c r="D108" s="205" t="s">
        <v>81</v>
      </c>
      <c r="E108" s="206" t="s">
        <v>187</v>
      </c>
      <c r="F108" s="206" t="s">
        <v>3145</v>
      </c>
      <c r="G108" s="204"/>
      <c r="H108" s="204"/>
      <c r="I108" s="207"/>
      <c r="J108" s="208">
        <f>BK108</f>
        <v>0</v>
      </c>
      <c r="K108" s="204"/>
      <c r="L108" s="209"/>
      <c r="M108" s="210"/>
      <c r="N108" s="211"/>
      <c r="O108" s="211"/>
      <c r="P108" s="212">
        <f>SUM(P109:P125)</f>
        <v>0</v>
      </c>
      <c r="Q108" s="211"/>
      <c r="R108" s="212">
        <f>SUM(R109:R125)</f>
        <v>0</v>
      </c>
      <c r="S108" s="211"/>
      <c r="T108" s="213">
        <f>SUM(T109:T125)</f>
        <v>0</v>
      </c>
      <c r="AR108" s="214" t="s">
        <v>24</v>
      </c>
      <c r="AT108" s="215" t="s">
        <v>81</v>
      </c>
      <c r="AU108" s="215" t="s">
        <v>82</v>
      </c>
      <c r="AY108" s="214" t="s">
        <v>162</v>
      </c>
      <c r="BK108" s="216">
        <f>SUM(BK109:BK125)</f>
        <v>0</v>
      </c>
    </row>
    <row r="109" spans="2:65" s="1" customFormat="1" ht="16.5" customHeight="1">
      <c r="B109" s="42"/>
      <c r="C109" s="163" t="s">
        <v>250</v>
      </c>
      <c r="D109" s="163" t="s">
        <v>156</v>
      </c>
      <c r="E109" s="164" t="s">
        <v>3253</v>
      </c>
      <c r="F109" s="165" t="s">
        <v>3254</v>
      </c>
      <c r="G109" s="166" t="s">
        <v>214</v>
      </c>
      <c r="H109" s="167">
        <v>5.6</v>
      </c>
      <c r="I109" s="168"/>
      <c r="J109" s="169">
        <f t="shared" ref="J109:J125" si="10">ROUND(I109*H109,2)</f>
        <v>0</v>
      </c>
      <c r="K109" s="165" t="s">
        <v>2765</v>
      </c>
      <c r="L109" s="62"/>
      <c r="M109" s="170" t="s">
        <v>37</v>
      </c>
      <c r="N109" s="171" t="s">
        <v>53</v>
      </c>
      <c r="O109" s="43"/>
      <c r="P109" s="172">
        <f t="shared" ref="P109:P125" si="11">O109*H109</f>
        <v>0</v>
      </c>
      <c r="Q109" s="172">
        <v>0</v>
      </c>
      <c r="R109" s="172">
        <f t="shared" ref="R109:R125" si="12">Q109*H109</f>
        <v>0</v>
      </c>
      <c r="S109" s="172">
        <v>0</v>
      </c>
      <c r="T109" s="173">
        <f t="shared" ref="T109:T125" si="13"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174">
        <f t="shared" ref="BE109:BE125" si="14">IF(N109="základní",J109,0)</f>
        <v>0</v>
      </c>
      <c r="BF109" s="174">
        <f t="shared" ref="BF109:BF125" si="15">IF(N109="snížená",J109,0)</f>
        <v>0</v>
      </c>
      <c r="BG109" s="174">
        <f t="shared" ref="BG109:BG125" si="16">IF(N109="zákl. přenesená",J109,0)</f>
        <v>0</v>
      </c>
      <c r="BH109" s="174">
        <f t="shared" ref="BH109:BH125" si="17">IF(N109="sníž. přenesená",J109,0)</f>
        <v>0</v>
      </c>
      <c r="BI109" s="174">
        <f t="shared" ref="BI109:BI125" si="18">IF(N109="nulová",J109,0)</f>
        <v>0</v>
      </c>
      <c r="BJ109" s="24" t="s">
        <v>24</v>
      </c>
      <c r="BK109" s="174">
        <f t="shared" ref="BK109:BK125" si="19">ROUND(I109*H109,2)</f>
        <v>0</v>
      </c>
      <c r="BL109" s="24" t="s">
        <v>161</v>
      </c>
      <c r="BM109" s="24" t="s">
        <v>3255</v>
      </c>
    </row>
    <row r="110" spans="2:65" s="1" customFormat="1" ht="16.5" customHeight="1">
      <c r="B110" s="42"/>
      <c r="C110" s="163" t="s">
        <v>254</v>
      </c>
      <c r="D110" s="163" t="s">
        <v>156</v>
      </c>
      <c r="E110" s="164" t="s">
        <v>3256</v>
      </c>
      <c r="F110" s="165" t="s">
        <v>3257</v>
      </c>
      <c r="G110" s="166" t="s">
        <v>214</v>
      </c>
      <c r="H110" s="167">
        <v>30</v>
      </c>
      <c r="I110" s="168"/>
      <c r="J110" s="169">
        <f t="shared" si="10"/>
        <v>0</v>
      </c>
      <c r="K110" s="165" t="s">
        <v>2765</v>
      </c>
      <c r="L110" s="62"/>
      <c r="M110" s="170" t="s">
        <v>37</v>
      </c>
      <c r="N110" s="171" t="s">
        <v>53</v>
      </c>
      <c r="O110" s="43"/>
      <c r="P110" s="172">
        <f t="shared" si="11"/>
        <v>0</v>
      </c>
      <c r="Q110" s="172">
        <v>0</v>
      </c>
      <c r="R110" s="172">
        <f t="shared" si="12"/>
        <v>0</v>
      </c>
      <c r="S110" s="172">
        <v>0</v>
      </c>
      <c r="T110" s="173">
        <f t="shared" si="13"/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174">
        <f t="shared" si="14"/>
        <v>0</v>
      </c>
      <c r="BF110" s="174">
        <f t="shared" si="15"/>
        <v>0</v>
      </c>
      <c r="BG110" s="174">
        <f t="shared" si="16"/>
        <v>0</v>
      </c>
      <c r="BH110" s="174">
        <f t="shared" si="17"/>
        <v>0</v>
      </c>
      <c r="BI110" s="174">
        <f t="shared" si="18"/>
        <v>0</v>
      </c>
      <c r="BJ110" s="24" t="s">
        <v>24</v>
      </c>
      <c r="BK110" s="174">
        <f t="shared" si="19"/>
        <v>0</v>
      </c>
      <c r="BL110" s="24" t="s">
        <v>161</v>
      </c>
      <c r="BM110" s="24" t="s">
        <v>3258</v>
      </c>
    </row>
    <row r="111" spans="2:65" s="1" customFormat="1" ht="16.5" customHeight="1">
      <c r="B111" s="42"/>
      <c r="C111" s="163" t="s">
        <v>256</v>
      </c>
      <c r="D111" s="163" t="s">
        <v>156</v>
      </c>
      <c r="E111" s="164" t="s">
        <v>3259</v>
      </c>
      <c r="F111" s="165" t="s">
        <v>3260</v>
      </c>
      <c r="G111" s="166" t="s">
        <v>214</v>
      </c>
      <c r="H111" s="167">
        <v>36.6</v>
      </c>
      <c r="I111" s="168"/>
      <c r="J111" s="169">
        <f t="shared" si="10"/>
        <v>0</v>
      </c>
      <c r="K111" s="165" t="s">
        <v>2765</v>
      </c>
      <c r="L111" s="62"/>
      <c r="M111" s="170" t="s">
        <v>37</v>
      </c>
      <c r="N111" s="171" t="s">
        <v>53</v>
      </c>
      <c r="O111" s="43"/>
      <c r="P111" s="172">
        <f t="shared" si="11"/>
        <v>0</v>
      </c>
      <c r="Q111" s="172">
        <v>0</v>
      </c>
      <c r="R111" s="172">
        <f t="shared" si="12"/>
        <v>0</v>
      </c>
      <c r="S111" s="172">
        <v>0</v>
      </c>
      <c r="T111" s="173">
        <f t="shared" si="13"/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174">
        <f t="shared" si="14"/>
        <v>0</v>
      </c>
      <c r="BF111" s="174">
        <f t="shared" si="15"/>
        <v>0</v>
      </c>
      <c r="BG111" s="174">
        <f t="shared" si="16"/>
        <v>0</v>
      </c>
      <c r="BH111" s="174">
        <f t="shared" si="17"/>
        <v>0</v>
      </c>
      <c r="BI111" s="174">
        <f t="shared" si="18"/>
        <v>0</v>
      </c>
      <c r="BJ111" s="24" t="s">
        <v>24</v>
      </c>
      <c r="BK111" s="174">
        <f t="shared" si="19"/>
        <v>0</v>
      </c>
      <c r="BL111" s="24" t="s">
        <v>161</v>
      </c>
      <c r="BM111" s="24" t="s">
        <v>3261</v>
      </c>
    </row>
    <row r="112" spans="2:65" s="1" customFormat="1" ht="16.5" customHeight="1">
      <c r="B112" s="42"/>
      <c r="C112" s="163" t="s">
        <v>258</v>
      </c>
      <c r="D112" s="163" t="s">
        <v>156</v>
      </c>
      <c r="E112" s="164" t="s">
        <v>3262</v>
      </c>
      <c r="F112" s="165" t="s">
        <v>3263</v>
      </c>
      <c r="G112" s="166" t="s">
        <v>3264</v>
      </c>
      <c r="H112" s="167">
        <v>2</v>
      </c>
      <c r="I112" s="168"/>
      <c r="J112" s="169">
        <f t="shared" si="10"/>
        <v>0</v>
      </c>
      <c r="K112" s="165" t="s">
        <v>2765</v>
      </c>
      <c r="L112" s="62"/>
      <c r="M112" s="170" t="s">
        <v>37</v>
      </c>
      <c r="N112" s="171" t="s">
        <v>53</v>
      </c>
      <c r="O112" s="43"/>
      <c r="P112" s="172">
        <f t="shared" si="11"/>
        <v>0</v>
      </c>
      <c r="Q112" s="172">
        <v>0</v>
      </c>
      <c r="R112" s="172">
        <f t="shared" si="12"/>
        <v>0</v>
      </c>
      <c r="S112" s="172">
        <v>0</v>
      </c>
      <c r="T112" s="173">
        <f t="shared" si="13"/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174">
        <f t="shared" si="14"/>
        <v>0</v>
      </c>
      <c r="BF112" s="174">
        <f t="shared" si="15"/>
        <v>0</v>
      </c>
      <c r="BG112" s="174">
        <f t="shared" si="16"/>
        <v>0</v>
      </c>
      <c r="BH112" s="174">
        <f t="shared" si="17"/>
        <v>0</v>
      </c>
      <c r="BI112" s="174">
        <f t="shared" si="18"/>
        <v>0</v>
      </c>
      <c r="BJ112" s="24" t="s">
        <v>24</v>
      </c>
      <c r="BK112" s="174">
        <f t="shared" si="19"/>
        <v>0</v>
      </c>
      <c r="BL112" s="24" t="s">
        <v>161</v>
      </c>
      <c r="BM112" s="24" t="s">
        <v>3265</v>
      </c>
    </row>
    <row r="113" spans="2:65" s="1" customFormat="1" ht="16.5" customHeight="1">
      <c r="B113" s="42"/>
      <c r="C113" s="163" t="s">
        <v>260</v>
      </c>
      <c r="D113" s="163" t="s">
        <v>156</v>
      </c>
      <c r="E113" s="164" t="s">
        <v>3266</v>
      </c>
      <c r="F113" s="165" t="s">
        <v>3267</v>
      </c>
      <c r="G113" s="166" t="s">
        <v>373</v>
      </c>
      <c r="H113" s="167">
        <v>2</v>
      </c>
      <c r="I113" s="168"/>
      <c r="J113" s="169">
        <f t="shared" si="10"/>
        <v>0</v>
      </c>
      <c r="K113" s="165" t="s">
        <v>2765</v>
      </c>
      <c r="L113" s="62"/>
      <c r="M113" s="170" t="s">
        <v>37</v>
      </c>
      <c r="N113" s="171" t="s">
        <v>53</v>
      </c>
      <c r="O113" s="43"/>
      <c r="P113" s="172">
        <f t="shared" si="11"/>
        <v>0</v>
      </c>
      <c r="Q113" s="172">
        <v>0</v>
      </c>
      <c r="R113" s="172">
        <f t="shared" si="12"/>
        <v>0</v>
      </c>
      <c r="S113" s="172">
        <v>0</v>
      </c>
      <c r="T113" s="173">
        <f t="shared" si="13"/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174">
        <f t="shared" si="14"/>
        <v>0</v>
      </c>
      <c r="BF113" s="174">
        <f t="shared" si="15"/>
        <v>0</v>
      </c>
      <c r="BG113" s="174">
        <f t="shared" si="16"/>
        <v>0</v>
      </c>
      <c r="BH113" s="174">
        <f t="shared" si="17"/>
        <v>0</v>
      </c>
      <c r="BI113" s="174">
        <f t="shared" si="18"/>
        <v>0</v>
      </c>
      <c r="BJ113" s="24" t="s">
        <v>24</v>
      </c>
      <c r="BK113" s="174">
        <f t="shared" si="19"/>
        <v>0</v>
      </c>
      <c r="BL113" s="24" t="s">
        <v>161</v>
      </c>
      <c r="BM113" s="24" t="s">
        <v>3268</v>
      </c>
    </row>
    <row r="114" spans="2:65" s="1" customFormat="1" ht="16.5" customHeight="1">
      <c r="B114" s="42"/>
      <c r="C114" s="163" t="s">
        <v>264</v>
      </c>
      <c r="D114" s="163" t="s">
        <v>156</v>
      </c>
      <c r="E114" s="164" t="s">
        <v>3269</v>
      </c>
      <c r="F114" s="165" t="s">
        <v>3270</v>
      </c>
      <c r="G114" s="166" t="s">
        <v>373</v>
      </c>
      <c r="H114" s="167">
        <v>1</v>
      </c>
      <c r="I114" s="168"/>
      <c r="J114" s="169">
        <f t="shared" si="10"/>
        <v>0</v>
      </c>
      <c r="K114" s="165" t="s">
        <v>2765</v>
      </c>
      <c r="L114" s="62"/>
      <c r="M114" s="170" t="s">
        <v>37</v>
      </c>
      <c r="N114" s="171" t="s">
        <v>53</v>
      </c>
      <c r="O114" s="43"/>
      <c r="P114" s="172">
        <f t="shared" si="11"/>
        <v>0</v>
      </c>
      <c r="Q114" s="172">
        <v>0</v>
      </c>
      <c r="R114" s="172">
        <f t="shared" si="12"/>
        <v>0</v>
      </c>
      <c r="S114" s="172">
        <v>0</v>
      </c>
      <c r="T114" s="173">
        <f t="shared" si="13"/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174">
        <f t="shared" si="14"/>
        <v>0</v>
      </c>
      <c r="BF114" s="174">
        <f t="shared" si="15"/>
        <v>0</v>
      </c>
      <c r="BG114" s="174">
        <f t="shared" si="16"/>
        <v>0</v>
      </c>
      <c r="BH114" s="174">
        <f t="shared" si="17"/>
        <v>0</v>
      </c>
      <c r="BI114" s="174">
        <f t="shared" si="18"/>
        <v>0</v>
      </c>
      <c r="BJ114" s="24" t="s">
        <v>24</v>
      </c>
      <c r="BK114" s="174">
        <f t="shared" si="19"/>
        <v>0</v>
      </c>
      <c r="BL114" s="24" t="s">
        <v>161</v>
      </c>
      <c r="BM114" s="24" t="s">
        <v>3271</v>
      </c>
    </row>
    <row r="115" spans="2:65" s="1" customFormat="1" ht="16.5" customHeight="1">
      <c r="B115" s="42"/>
      <c r="C115" s="163" t="s">
        <v>266</v>
      </c>
      <c r="D115" s="163" t="s">
        <v>156</v>
      </c>
      <c r="E115" s="164" t="s">
        <v>3272</v>
      </c>
      <c r="F115" s="165" t="s">
        <v>3273</v>
      </c>
      <c r="G115" s="166" t="s">
        <v>373</v>
      </c>
      <c r="H115" s="167">
        <v>1</v>
      </c>
      <c r="I115" s="168"/>
      <c r="J115" s="169">
        <f t="shared" si="10"/>
        <v>0</v>
      </c>
      <c r="K115" s="165" t="s">
        <v>2765</v>
      </c>
      <c r="L115" s="62"/>
      <c r="M115" s="170" t="s">
        <v>37</v>
      </c>
      <c r="N115" s="171" t="s">
        <v>53</v>
      </c>
      <c r="O115" s="43"/>
      <c r="P115" s="172">
        <f t="shared" si="11"/>
        <v>0</v>
      </c>
      <c r="Q115" s="172">
        <v>0</v>
      </c>
      <c r="R115" s="172">
        <f t="shared" si="12"/>
        <v>0</v>
      </c>
      <c r="S115" s="172">
        <v>0</v>
      </c>
      <c r="T115" s="173">
        <f t="shared" si="13"/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174">
        <f t="shared" si="14"/>
        <v>0</v>
      </c>
      <c r="BF115" s="174">
        <f t="shared" si="15"/>
        <v>0</v>
      </c>
      <c r="BG115" s="174">
        <f t="shared" si="16"/>
        <v>0</v>
      </c>
      <c r="BH115" s="174">
        <f t="shared" si="17"/>
        <v>0</v>
      </c>
      <c r="BI115" s="174">
        <f t="shared" si="18"/>
        <v>0</v>
      </c>
      <c r="BJ115" s="24" t="s">
        <v>24</v>
      </c>
      <c r="BK115" s="174">
        <f t="shared" si="19"/>
        <v>0</v>
      </c>
      <c r="BL115" s="24" t="s">
        <v>161</v>
      </c>
      <c r="BM115" s="24" t="s">
        <v>3274</v>
      </c>
    </row>
    <row r="116" spans="2:65" s="1" customFormat="1" ht="16.5" customHeight="1">
      <c r="B116" s="42"/>
      <c r="C116" s="163" t="s">
        <v>268</v>
      </c>
      <c r="D116" s="163" t="s">
        <v>156</v>
      </c>
      <c r="E116" s="164" t="s">
        <v>3275</v>
      </c>
      <c r="F116" s="165" t="s">
        <v>3276</v>
      </c>
      <c r="G116" s="166" t="s">
        <v>373</v>
      </c>
      <c r="H116" s="167">
        <v>2</v>
      </c>
      <c r="I116" s="168"/>
      <c r="J116" s="169">
        <f t="shared" si="10"/>
        <v>0</v>
      </c>
      <c r="K116" s="165" t="s">
        <v>2765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161</v>
      </c>
      <c r="BM116" s="24" t="s">
        <v>3277</v>
      </c>
    </row>
    <row r="117" spans="2:65" s="1" customFormat="1" ht="16.5" customHeight="1">
      <c r="B117" s="42"/>
      <c r="C117" s="163" t="s">
        <v>272</v>
      </c>
      <c r="D117" s="163" t="s">
        <v>156</v>
      </c>
      <c r="E117" s="164" t="s">
        <v>3278</v>
      </c>
      <c r="F117" s="165" t="s">
        <v>3279</v>
      </c>
      <c r="G117" s="166" t="s">
        <v>373</v>
      </c>
      <c r="H117" s="167">
        <v>2</v>
      </c>
      <c r="I117" s="168"/>
      <c r="J117" s="169">
        <f t="shared" si="10"/>
        <v>0</v>
      </c>
      <c r="K117" s="165" t="s">
        <v>2765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161</v>
      </c>
      <c r="BM117" s="24" t="s">
        <v>3280</v>
      </c>
    </row>
    <row r="118" spans="2:65" s="1" customFormat="1" ht="16.5" customHeight="1">
      <c r="B118" s="42"/>
      <c r="C118" s="163" t="s">
        <v>276</v>
      </c>
      <c r="D118" s="163" t="s">
        <v>156</v>
      </c>
      <c r="E118" s="164" t="s">
        <v>3281</v>
      </c>
      <c r="F118" s="165" t="s">
        <v>3282</v>
      </c>
      <c r="G118" s="166" t="s">
        <v>373</v>
      </c>
      <c r="H118" s="167">
        <v>2</v>
      </c>
      <c r="I118" s="168"/>
      <c r="J118" s="169">
        <f t="shared" si="10"/>
        <v>0</v>
      </c>
      <c r="K118" s="165" t="s">
        <v>2765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161</v>
      </c>
      <c r="BM118" s="24" t="s">
        <v>3283</v>
      </c>
    </row>
    <row r="119" spans="2:65" s="1" customFormat="1" ht="16.5" customHeight="1">
      <c r="B119" s="42"/>
      <c r="C119" s="163" t="s">
        <v>281</v>
      </c>
      <c r="D119" s="163" t="s">
        <v>156</v>
      </c>
      <c r="E119" s="164" t="s">
        <v>3170</v>
      </c>
      <c r="F119" s="165" t="s">
        <v>3171</v>
      </c>
      <c r="G119" s="166" t="s">
        <v>214</v>
      </c>
      <c r="H119" s="167">
        <v>30</v>
      </c>
      <c r="I119" s="168"/>
      <c r="J119" s="169">
        <f t="shared" si="10"/>
        <v>0</v>
      </c>
      <c r="K119" s="165" t="s">
        <v>2765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161</v>
      </c>
      <c r="BM119" s="24" t="s">
        <v>3284</v>
      </c>
    </row>
    <row r="120" spans="2:65" s="1" customFormat="1" ht="16.5" customHeight="1">
      <c r="B120" s="42"/>
      <c r="C120" s="175" t="s">
        <v>285</v>
      </c>
      <c r="D120" s="175" t="s">
        <v>277</v>
      </c>
      <c r="E120" s="176" t="s">
        <v>3285</v>
      </c>
      <c r="F120" s="177" t="s">
        <v>3286</v>
      </c>
      <c r="G120" s="178" t="s">
        <v>214</v>
      </c>
      <c r="H120" s="179">
        <v>30</v>
      </c>
      <c r="I120" s="180"/>
      <c r="J120" s="181">
        <f t="shared" si="10"/>
        <v>0</v>
      </c>
      <c r="K120" s="177" t="s">
        <v>2765</v>
      </c>
      <c r="L120" s="182"/>
      <c r="M120" s="183" t="s">
        <v>37</v>
      </c>
      <c r="N120" s="184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187</v>
      </c>
      <c r="AT120" s="24" t="s">
        <v>277</v>
      </c>
      <c r="AU120" s="24" t="s">
        <v>24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161</v>
      </c>
      <c r="BM120" s="24" t="s">
        <v>3287</v>
      </c>
    </row>
    <row r="121" spans="2:65" s="1" customFormat="1" ht="16.5" customHeight="1">
      <c r="B121" s="42"/>
      <c r="C121" s="175" t="s">
        <v>289</v>
      </c>
      <c r="D121" s="175" t="s">
        <v>277</v>
      </c>
      <c r="E121" s="176" t="s">
        <v>3288</v>
      </c>
      <c r="F121" s="177" t="s">
        <v>3289</v>
      </c>
      <c r="G121" s="178" t="s">
        <v>373</v>
      </c>
      <c r="H121" s="179">
        <v>2</v>
      </c>
      <c r="I121" s="180"/>
      <c r="J121" s="181">
        <f t="shared" si="10"/>
        <v>0</v>
      </c>
      <c r="K121" s="177" t="s">
        <v>2765</v>
      </c>
      <c r="L121" s="182"/>
      <c r="M121" s="183" t="s">
        <v>37</v>
      </c>
      <c r="N121" s="184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161</v>
      </c>
      <c r="BM121" s="24" t="s">
        <v>3290</v>
      </c>
    </row>
    <row r="122" spans="2:65" s="1" customFormat="1" ht="16.5" customHeight="1">
      <c r="B122" s="42"/>
      <c r="C122" s="175" t="s">
        <v>293</v>
      </c>
      <c r="D122" s="175" t="s">
        <v>277</v>
      </c>
      <c r="E122" s="176" t="s">
        <v>3291</v>
      </c>
      <c r="F122" s="177" t="s">
        <v>3292</v>
      </c>
      <c r="G122" s="178" t="s">
        <v>373</v>
      </c>
      <c r="H122" s="179">
        <v>5</v>
      </c>
      <c r="I122" s="180"/>
      <c r="J122" s="181">
        <f t="shared" si="10"/>
        <v>0</v>
      </c>
      <c r="K122" s="177" t="s">
        <v>2765</v>
      </c>
      <c r="L122" s="182"/>
      <c r="M122" s="183" t="s">
        <v>37</v>
      </c>
      <c r="N122" s="184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161</v>
      </c>
      <c r="BM122" s="24" t="s">
        <v>3293</v>
      </c>
    </row>
    <row r="123" spans="2:65" s="1" customFormat="1" ht="16.5" customHeight="1">
      <c r="B123" s="42"/>
      <c r="C123" s="175" t="s">
        <v>297</v>
      </c>
      <c r="D123" s="175" t="s">
        <v>277</v>
      </c>
      <c r="E123" s="176" t="s">
        <v>3294</v>
      </c>
      <c r="F123" s="177" t="s">
        <v>3295</v>
      </c>
      <c r="G123" s="178" t="s">
        <v>373</v>
      </c>
      <c r="H123" s="179">
        <v>5</v>
      </c>
      <c r="I123" s="180"/>
      <c r="J123" s="181">
        <f t="shared" si="10"/>
        <v>0</v>
      </c>
      <c r="K123" s="177" t="s">
        <v>2765</v>
      </c>
      <c r="L123" s="182"/>
      <c r="M123" s="183" t="s">
        <v>37</v>
      </c>
      <c r="N123" s="184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161</v>
      </c>
      <c r="BM123" s="24" t="s">
        <v>3296</v>
      </c>
    </row>
    <row r="124" spans="2:65" s="1" customFormat="1" ht="16.5" customHeight="1">
      <c r="B124" s="42"/>
      <c r="C124" s="163" t="s">
        <v>301</v>
      </c>
      <c r="D124" s="163" t="s">
        <v>156</v>
      </c>
      <c r="E124" s="164" t="s">
        <v>3197</v>
      </c>
      <c r="F124" s="165" t="s">
        <v>3198</v>
      </c>
      <c r="G124" s="166" t="s">
        <v>2476</v>
      </c>
      <c r="H124" s="167">
        <v>6</v>
      </c>
      <c r="I124" s="168"/>
      <c r="J124" s="169">
        <f t="shared" si="10"/>
        <v>0</v>
      </c>
      <c r="K124" s="165" t="s">
        <v>2765</v>
      </c>
      <c r="L124" s="62"/>
      <c r="M124" s="170" t="s">
        <v>37</v>
      </c>
      <c r="N124" s="171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161</v>
      </c>
      <c r="BM124" s="24" t="s">
        <v>3297</v>
      </c>
    </row>
    <row r="125" spans="2:65" s="1" customFormat="1" ht="16.5" customHeight="1">
      <c r="B125" s="42"/>
      <c r="C125" s="163" t="s">
        <v>305</v>
      </c>
      <c r="D125" s="163" t="s">
        <v>156</v>
      </c>
      <c r="E125" s="164" t="s">
        <v>3200</v>
      </c>
      <c r="F125" s="165" t="s">
        <v>3201</v>
      </c>
      <c r="G125" s="166" t="s">
        <v>2476</v>
      </c>
      <c r="H125" s="167">
        <v>14</v>
      </c>
      <c r="I125" s="168"/>
      <c r="J125" s="169">
        <f t="shared" si="10"/>
        <v>0</v>
      </c>
      <c r="K125" s="165" t="s">
        <v>2765</v>
      </c>
      <c r="L125" s="62"/>
      <c r="M125" s="170" t="s">
        <v>37</v>
      </c>
      <c r="N125" s="171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161</v>
      </c>
      <c r="BM125" s="24" t="s">
        <v>3298</v>
      </c>
    </row>
    <row r="126" spans="2:65" s="10" customFormat="1" ht="37.35" customHeight="1">
      <c r="B126" s="203"/>
      <c r="C126" s="204"/>
      <c r="D126" s="205" t="s">
        <v>81</v>
      </c>
      <c r="E126" s="206" t="s">
        <v>865</v>
      </c>
      <c r="F126" s="206" t="s">
        <v>2340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</f>
        <v>0</v>
      </c>
      <c r="Q126" s="211"/>
      <c r="R126" s="212">
        <f>R127</f>
        <v>0</v>
      </c>
      <c r="S126" s="211"/>
      <c r="T126" s="213">
        <f>T127</f>
        <v>0</v>
      </c>
      <c r="AR126" s="214" t="s">
        <v>24</v>
      </c>
      <c r="AT126" s="215" t="s">
        <v>81</v>
      </c>
      <c r="AU126" s="215" t="s">
        <v>82</v>
      </c>
      <c r="AY126" s="214" t="s">
        <v>162</v>
      </c>
      <c r="BK126" s="216">
        <f>BK127</f>
        <v>0</v>
      </c>
    </row>
    <row r="127" spans="2:65" s="1" customFormat="1" ht="16.5" customHeight="1">
      <c r="B127" s="42"/>
      <c r="C127" s="163" t="s">
        <v>33</v>
      </c>
      <c r="D127" s="163" t="s">
        <v>156</v>
      </c>
      <c r="E127" s="164" t="s">
        <v>3203</v>
      </c>
      <c r="F127" s="165" t="s">
        <v>3204</v>
      </c>
      <c r="G127" s="166" t="s">
        <v>201</v>
      </c>
      <c r="H127" s="167">
        <v>55.476999999999997</v>
      </c>
      <c r="I127" s="168"/>
      <c r="J127" s="169">
        <f>ROUND(I127*H127,2)</f>
        <v>0</v>
      </c>
      <c r="K127" s="165" t="s">
        <v>2765</v>
      </c>
      <c r="L127" s="62"/>
      <c r="M127" s="170" t="s">
        <v>37</v>
      </c>
      <c r="N127" s="185" t="s">
        <v>53</v>
      </c>
      <c r="O127" s="186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24" t="s">
        <v>24</v>
      </c>
      <c r="BK127" s="174">
        <f>ROUND(I127*H127,2)</f>
        <v>0</v>
      </c>
      <c r="BL127" s="24" t="s">
        <v>161</v>
      </c>
      <c r="BM127" s="24" t="s">
        <v>3299</v>
      </c>
    </row>
    <row r="128" spans="2:65" s="1" customFormat="1" ht="6.9" customHeight="1">
      <c r="B128" s="57"/>
      <c r="C128" s="58"/>
      <c r="D128" s="58"/>
      <c r="E128" s="58"/>
      <c r="F128" s="58"/>
      <c r="G128" s="58"/>
      <c r="H128" s="58"/>
      <c r="I128" s="140"/>
      <c r="J128" s="58"/>
      <c r="K128" s="58"/>
      <c r="L128" s="62"/>
    </row>
  </sheetData>
  <sheetProtection algorithmName="SHA-512" hashValue="xVc5VeCam4WxTspeIS1vQLvPyDAl3/hCDkIRD+g/OjYunlMl+VzVO8TKlia4LM5201ikrtsnNYWqLhE4iHS1SA==" saltValue="lFhKWFGLCfVlUCA2emt75ZiHZNRAHHSyEQP6eP+tlZvCus45UnmUa6Mvzwy+Y394wYwzVvJuRjZxb5D+xEOL3g==" spinCount="100000" sheet="1" objects="1" scenarios="1" formatColumns="0" formatRows="0" autoFilter="0"/>
  <autoFilter ref="C80:K127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121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3300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ROUND(J82,2)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ROUND(SUM(BE82:BE133), 2)</f>
        <v>0</v>
      </c>
      <c r="G30" s="43"/>
      <c r="H30" s="43"/>
      <c r="I30" s="132">
        <v>0.21</v>
      </c>
      <c r="J30" s="131">
        <f>ROUND(ROUND((SUM(BE82:BE133)),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ROUND(SUM(BF82:BF133), 2)</f>
        <v>0</v>
      </c>
      <c r="G31" s="43"/>
      <c r="H31" s="43"/>
      <c r="I31" s="132">
        <v>0.15</v>
      </c>
      <c r="J31" s="131">
        <f>ROUND(ROUND((SUM(BF82:BF133)),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ROUND(SUM(BG82:BG133),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ROUND(SUM(BH82:BH133),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ROUND(SUM(BI82:BI133),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>SO 06.3 - SO 06.3 Přípojka dešťové kanalizace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J82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3066</v>
      </c>
      <c r="E57" s="192"/>
      <c r="F57" s="192"/>
      <c r="G57" s="192"/>
      <c r="H57" s="192"/>
      <c r="I57" s="193"/>
      <c r="J57" s="194">
        <f>J83</f>
        <v>0</v>
      </c>
      <c r="K57" s="195"/>
    </row>
    <row r="58" spans="2:47" s="8" customFormat="1" ht="24.9" customHeight="1">
      <c r="B58" s="189"/>
      <c r="C58" s="190"/>
      <c r="D58" s="191" t="s">
        <v>2306</v>
      </c>
      <c r="E58" s="192"/>
      <c r="F58" s="192"/>
      <c r="G58" s="192"/>
      <c r="H58" s="192"/>
      <c r="I58" s="193"/>
      <c r="J58" s="194">
        <f>J99</f>
        <v>0</v>
      </c>
      <c r="K58" s="195"/>
    </row>
    <row r="59" spans="2:47" s="8" customFormat="1" ht="24.9" customHeight="1">
      <c r="B59" s="189"/>
      <c r="C59" s="190"/>
      <c r="D59" s="191" t="s">
        <v>3067</v>
      </c>
      <c r="E59" s="192"/>
      <c r="F59" s="192"/>
      <c r="G59" s="192"/>
      <c r="H59" s="192"/>
      <c r="I59" s="193"/>
      <c r="J59" s="194">
        <f>J102</f>
        <v>0</v>
      </c>
      <c r="K59" s="195"/>
    </row>
    <row r="60" spans="2:47" s="8" customFormat="1" ht="24.9" customHeight="1">
      <c r="B60" s="189"/>
      <c r="C60" s="190"/>
      <c r="D60" s="191" t="s">
        <v>3068</v>
      </c>
      <c r="E60" s="192"/>
      <c r="F60" s="192"/>
      <c r="G60" s="192"/>
      <c r="H60" s="192"/>
      <c r="I60" s="193"/>
      <c r="J60" s="194">
        <f>J106</f>
        <v>0</v>
      </c>
      <c r="K60" s="195"/>
    </row>
    <row r="61" spans="2:47" s="8" customFormat="1" ht="24.9" customHeight="1">
      <c r="B61" s="189"/>
      <c r="C61" s="190"/>
      <c r="D61" s="191" t="s">
        <v>2309</v>
      </c>
      <c r="E61" s="192"/>
      <c r="F61" s="192"/>
      <c r="G61" s="192"/>
      <c r="H61" s="192"/>
      <c r="I61" s="193"/>
      <c r="J61" s="194">
        <f>J129</f>
        <v>0</v>
      </c>
      <c r="K61" s="195"/>
    </row>
    <row r="62" spans="2:47" s="8" customFormat="1" ht="24.9" customHeight="1">
      <c r="B62" s="189"/>
      <c r="C62" s="190"/>
      <c r="D62" s="191" t="s">
        <v>2311</v>
      </c>
      <c r="E62" s="192"/>
      <c r="F62" s="192"/>
      <c r="G62" s="192"/>
      <c r="H62" s="192"/>
      <c r="I62" s="193"/>
      <c r="J62" s="194">
        <f>J131</f>
        <v>0</v>
      </c>
      <c r="K62" s="195"/>
    </row>
    <row r="63" spans="2:47" s="1" customFormat="1" ht="21.75" customHeight="1">
      <c r="B63" s="42"/>
      <c r="C63" s="43"/>
      <c r="D63" s="43"/>
      <c r="E63" s="43"/>
      <c r="F63" s="43"/>
      <c r="G63" s="43"/>
      <c r="H63" s="43"/>
      <c r="I63" s="119"/>
      <c r="J63" s="43"/>
      <c r="K63" s="46"/>
    </row>
    <row r="64" spans="2:47" s="1" customFormat="1" ht="6.9" customHeight="1">
      <c r="B64" s="57"/>
      <c r="C64" s="58"/>
      <c r="D64" s="58"/>
      <c r="E64" s="58"/>
      <c r="F64" s="58"/>
      <c r="G64" s="58"/>
      <c r="H64" s="58"/>
      <c r="I64" s="140"/>
      <c r="J64" s="58"/>
      <c r="K64" s="59"/>
    </row>
    <row r="68" spans="2:12" s="1" customFormat="1" ht="6.9" customHeight="1">
      <c r="B68" s="60"/>
      <c r="C68" s="61"/>
      <c r="D68" s="61"/>
      <c r="E68" s="61"/>
      <c r="F68" s="61"/>
      <c r="G68" s="61"/>
      <c r="H68" s="61"/>
      <c r="I68" s="143"/>
      <c r="J68" s="61"/>
      <c r="K68" s="61"/>
      <c r="L68" s="62"/>
    </row>
    <row r="69" spans="2:12" s="1" customFormat="1" ht="36.9" customHeight="1">
      <c r="B69" s="42"/>
      <c r="C69" s="63" t="s">
        <v>142</v>
      </c>
      <c r="D69" s="64"/>
      <c r="E69" s="64"/>
      <c r="F69" s="64"/>
      <c r="G69" s="64"/>
      <c r="H69" s="64"/>
      <c r="I69" s="150"/>
      <c r="J69" s="64"/>
      <c r="K69" s="64"/>
      <c r="L69" s="62"/>
    </row>
    <row r="70" spans="2:12" s="1" customFormat="1" ht="6.9" customHeight="1">
      <c r="B70" s="42"/>
      <c r="C70" s="64"/>
      <c r="D70" s="64"/>
      <c r="E70" s="64"/>
      <c r="F70" s="64"/>
      <c r="G70" s="64"/>
      <c r="H70" s="64"/>
      <c r="I70" s="150"/>
      <c r="J70" s="64"/>
      <c r="K70" s="64"/>
      <c r="L70" s="62"/>
    </row>
    <row r="71" spans="2:12" s="1" customFormat="1" ht="14.4" customHeight="1">
      <c r="B71" s="42"/>
      <c r="C71" s="66" t="s">
        <v>18</v>
      </c>
      <c r="D71" s="64"/>
      <c r="E71" s="64"/>
      <c r="F71" s="64"/>
      <c r="G71" s="64"/>
      <c r="H71" s="64"/>
      <c r="I71" s="150"/>
      <c r="J71" s="64"/>
      <c r="K71" s="64"/>
      <c r="L71" s="62"/>
    </row>
    <row r="72" spans="2:12" s="1" customFormat="1" ht="16.5" customHeight="1">
      <c r="B72" s="42"/>
      <c r="C72" s="64"/>
      <c r="D72" s="64"/>
      <c r="E72" s="390" t="str">
        <f>E7</f>
        <v>Rekonstrukce a přístavby hasičské zbrojnice Hošťálkovice</v>
      </c>
      <c r="F72" s="391"/>
      <c r="G72" s="391"/>
      <c r="H72" s="391"/>
      <c r="I72" s="150"/>
      <c r="J72" s="64"/>
      <c r="K72" s="64"/>
      <c r="L72" s="62"/>
    </row>
    <row r="73" spans="2:12" s="1" customFormat="1" ht="14.4" customHeight="1">
      <c r="B73" s="42"/>
      <c r="C73" s="66" t="s">
        <v>134</v>
      </c>
      <c r="D73" s="64"/>
      <c r="E73" s="64"/>
      <c r="F73" s="64"/>
      <c r="G73" s="64"/>
      <c r="H73" s="64"/>
      <c r="I73" s="150"/>
      <c r="J73" s="64"/>
      <c r="K73" s="64"/>
      <c r="L73" s="62"/>
    </row>
    <row r="74" spans="2:12" s="1" customFormat="1" ht="17.25" customHeight="1">
      <c r="B74" s="42"/>
      <c r="C74" s="64"/>
      <c r="D74" s="64"/>
      <c r="E74" s="365" t="str">
        <f>E9</f>
        <v>SO 06.3 - SO 06.3 Přípojka dešťové kanalizace</v>
      </c>
      <c r="F74" s="392"/>
      <c r="G74" s="392"/>
      <c r="H74" s="392"/>
      <c r="I74" s="150"/>
      <c r="J74" s="64"/>
      <c r="K74" s="64"/>
      <c r="L74" s="62"/>
    </row>
    <row r="75" spans="2:12" s="1" customFormat="1" ht="6.9" customHeight="1">
      <c r="B75" s="42"/>
      <c r="C75" s="64"/>
      <c r="D75" s="64"/>
      <c r="E75" s="64"/>
      <c r="F75" s="64"/>
      <c r="G75" s="64"/>
      <c r="H75" s="64"/>
      <c r="I75" s="150"/>
      <c r="J75" s="64"/>
      <c r="K75" s="64"/>
      <c r="L75" s="62"/>
    </row>
    <row r="76" spans="2:12" s="1" customFormat="1" ht="18" customHeight="1">
      <c r="B76" s="42"/>
      <c r="C76" s="66" t="s">
        <v>25</v>
      </c>
      <c r="D76" s="64"/>
      <c r="E76" s="64"/>
      <c r="F76" s="151" t="str">
        <f>F12</f>
        <v xml:space="preserve"> </v>
      </c>
      <c r="G76" s="64"/>
      <c r="H76" s="64"/>
      <c r="I76" s="152" t="s">
        <v>27</v>
      </c>
      <c r="J76" s="74" t="str">
        <f>IF(J12="","",J12)</f>
        <v>2. 12. 2016</v>
      </c>
      <c r="K76" s="64"/>
      <c r="L76" s="62"/>
    </row>
    <row r="77" spans="2:12" s="1" customFormat="1" ht="6.9" customHeight="1">
      <c r="B77" s="42"/>
      <c r="C77" s="64"/>
      <c r="D77" s="64"/>
      <c r="E77" s="64"/>
      <c r="F77" s="64"/>
      <c r="G77" s="64"/>
      <c r="H77" s="64"/>
      <c r="I77" s="150"/>
      <c r="J77" s="64"/>
      <c r="K77" s="64"/>
      <c r="L77" s="62"/>
    </row>
    <row r="78" spans="2:12" s="1" customFormat="1" ht="13.2">
      <c r="B78" s="42"/>
      <c r="C78" s="66" t="s">
        <v>35</v>
      </c>
      <c r="D78" s="64"/>
      <c r="E78" s="64"/>
      <c r="F78" s="151" t="str">
        <f>E15</f>
        <v xml:space="preserve">Statutární město Ostrava,MOb Hošťálkovice </v>
      </c>
      <c r="G78" s="64"/>
      <c r="H78" s="64"/>
      <c r="I78" s="152" t="s">
        <v>42</v>
      </c>
      <c r="J78" s="151" t="str">
        <f>E21</f>
        <v xml:space="preserve">Lenka Jerakasová </v>
      </c>
      <c r="K78" s="64"/>
      <c r="L78" s="62"/>
    </row>
    <row r="79" spans="2:12" s="1" customFormat="1" ht="14.4" customHeight="1">
      <c r="B79" s="42"/>
      <c r="C79" s="66" t="s">
        <v>40</v>
      </c>
      <c r="D79" s="64"/>
      <c r="E79" s="64"/>
      <c r="F79" s="151" t="str">
        <f>IF(E18="","",E18)</f>
        <v/>
      </c>
      <c r="G79" s="64"/>
      <c r="H79" s="64"/>
      <c r="I79" s="150"/>
      <c r="J79" s="64"/>
      <c r="K79" s="64"/>
      <c r="L79" s="62"/>
    </row>
    <row r="80" spans="2:12" s="1" customFormat="1" ht="10.35" customHeight="1">
      <c r="B80" s="42"/>
      <c r="C80" s="64"/>
      <c r="D80" s="64"/>
      <c r="E80" s="64"/>
      <c r="F80" s="64"/>
      <c r="G80" s="64"/>
      <c r="H80" s="64"/>
      <c r="I80" s="150"/>
      <c r="J80" s="64"/>
      <c r="K80" s="64"/>
      <c r="L80" s="62"/>
    </row>
    <row r="81" spans="2:65" s="7" customFormat="1" ht="29.25" customHeight="1">
      <c r="B81" s="153"/>
      <c r="C81" s="154" t="s">
        <v>143</v>
      </c>
      <c r="D81" s="155" t="s">
        <v>67</v>
      </c>
      <c r="E81" s="155" t="s">
        <v>63</v>
      </c>
      <c r="F81" s="155" t="s">
        <v>144</v>
      </c>
      <c r="G81" s="155" t="s">
        <v>145</v>
      </c>
      <c r="H81" s="155" t="s">
        <v>146</v>
      </c>
      <c r="I81" s="156" t="s">
        <v>147</v>
      </c>
      <c r="J81" s="155" t="s">
        <v>139</v>
      </c>
      <c r="K81" s="157" t="s">
        <v>148</v>
      </c>
      <c r="L81" s="158"/>
      <c r="M81" s="82" t="s">
        <v>149</v>
      </c>
      <c r="N81" s="83" t="s">
        <v>52</v>
      </c>
      <c r="O81" s="83" t="s">
        <v>150</v>
      </c>
      <c r="P81" s="83" t="s">
        <v>151</v>
      </c>
      <c r="Q81" s="83" t="s">
        <v>152</v>
      </c>
      <c r="R81" s="83" t="s">
        <v>153</v>
      </c>
      <c r="S81" s="83" t="s">
        <v>154</v>
      </c>
      <c r="T81" s="84" t="s">
        <v>155</v>
      </c>
    </row>
    <row r="82" spans="2:65" s="1" customFormat="1" ht="29.25" customHeight="1">
      <c r="B82" s="42"/>
      <c r="C82" s="88" t="s">
        <v>140</v>
      </c>
      <c r="D82" s="64"/>
      <c r="E82" s="64"/>
      <c r="F82" s="64"/>
      <c r="G82" s="64"/>
      <c r="H82" s="64"/>
      <c r="I82" s="150"/>
      <c r="J82" s="159">
        <f>BK82</f>
        <v>0</v>
      </c>
      <c r="K82" s="64"/>
      <c r="L82" s="62"/>
      <c r="M82" s="85"/>
      <c r="N82" s="86"/>
      <c r="O82" s="86"/>
      <c r="P82" s="160">
        <f>P83+P99+P102+P106+P129+P131</f>
        <v>0</v>
      </c>
      <c r="Q82" s="86"/>
      <c r="R82" s="160">
        <f>R83+R99+R102+R106+R129+R131</f>
        <v>0</v>
      </c>
      <c r="S82" s="86"/>
      <c r="T82" s="161">
        <f>T83+T99+T102+T106+T129+T131</f>
        <v>0</v>
      </c>
      <c r="AT82" s="24" t="s">
        <v>81</v>
      </c>
      <c r="AU82" s="24" t="s">
        <v>141</v>
      </c>
      <c r="BK82" s="162">
        <f>BK83+BK99+BK102+BK106+BK129+BK131</f>
        <v>0</v>
      </c>
    </row>
    <row r="83" spans="2:65" s="10" customFormat="1" ht="37.35" customHeight="1">
      <c r="B83" s="203"/>
      <c r="C83" s="204"/>
      <c r="D83" s="205" t="s">
        <v>81</v>
      </c>
      <c r="E83" s="206" t="s">
        <v>24</v>
      </c>
      <c r="F83" s="206" t="s">
        <v>1432</v>
      </c>
      <c r="G83" s="204"/>
      <c r="H83" s="204"/>
      <c r="I83" s="207"/>
      <c r="J83" s="208">
        <f>BK83</f>
        <v>0</v>
      </c>
      <c r="K83" s="204"/>
      <c r="L83" s="209"/>
      <c r="M83" s="210"/>
      <c r="N83" s="211"/>
      <c r="O83" s="211"/>
      <c r="P83" s="212">
        <f>SUM(P84:P98)</f>
        <v>0</v>
      </c>
      <c r="Q83" s="211"/>
      <c r="R83" s="212">
        <f>SUM(R84:R98)</f>
        <v>0</v>
      </c>
      <c r="S83" s="211"/>
      <c r="T83" s="213">
        <f>SUM(T84:T98)</f>
        <v>0</v>
      </c>
      <c r="AR83" s="214" t="s">
        <v>24</v>
      </c>
      <c r="AT83" s="215" t="s">
        <v>81</v>
      </c>
      <c r="AU83" s="215" t="s">
        <v>82</v>
      </c>
      <c r="AY83" s="214" t="s">
        <v>162</v>
      </c>
      <c r="BK83" s="216">
        <f>SUM(BK84:BK98)</f>
        <v>0</v>
      </c>
    </row>
    <row r="84" spans="2:65" s="1" customFormat="1" ht="16.5" customHeight="1">
      <c r="B84" s="42"/>
      <c r="C84" s="163" t="s">
        <v>24</v>
      </c>
      <c r="D84" s="163" t="s">
        <v>156</v>
      </c>
      <c r="E84" s="164" t="s">
        <v>3079</v>
      </c>
      <c r="F84" s="165" t="s">
        <v>3080</v>
      </c>
      <c r="G84" s="166" t="s">
        <v>173</v>
      </c>
      <c r="H84" s="167">
        <v>103.979</v>
      </c>
      <c r="I84" s="168"/>
      <c r="J84" s="169">
        <f t="shared" ref="J84:J98" si="0">ROUND(I84*H84,2)</f>
        <v>0</v>
      </c>
      <c r="K84" s="165" t="s">
        <v>2765</v>
      </c>
      <c r="L84" s="62"/>
      <c r="M84" s="170" t="s">
        <v>37</v>
      </c>
      <c r="N84" s="171" t="s">
        <v>53</v>
      </c>
      <c r="O84" s="43"/>
      <c r="P84" s="172">
        <f t="shared" ref="P84:P98" si="1">O84*H84</f>
        <v>0</v>
      </c>
      <c r="Q84" s="172">
        <v>0</v>
      </c>
      <c r="R84" s="172">
        <f t="shared" ref="R84:R98" si="2">Q84*H84</f>
        <v>0</v>
      </c>
      <c r="S84" s="172">
        <v>0</v>
      </c>
      <c r="T84" s="173">
        <f t="shared" ref="T84:T98" si="3"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174">
        <f t="shared" ref="BE84:BE98" si="4">IF(N84="základní",J84,0)</f>
        <v>0</v>
      </c>
      <c r="BF84" s="174">
        <f t="shared" ref="BF84:BF98" si="5">IF(N84="snížená",J84,0)</f>
        <v>0</v>
      </c>
      <c r="BG84" s="174">
        <f t="shared" ref="BG84:BG98" si="6">IF(N84="zákl. přenesená",J84,0)</f>
        <v>0</v>
      </c>
      <c r="BH84" s="174">
        <f t="shared" ref="BH84:BH98" si="7">IF(N84="sníž. přenesená",J84,0)</f>
        <v>0</v>
      </c>
      <c r="BI84" s="174">
        <f t="shared" ref="BI84:BI98" si="8">IF(N84="nulová",J84,0)</f>
        <v>0</v>
      </c>
      <c r="BJ84" s="24" t="s">
        <v>24</v>
      </c>
      <c r="BK84" s="174">
        <f t="shared" ref="BK84:BK98" si="9">ROUND(I84*H84,2)</f>
        <v>0</v>
      </c>
      <c r="BL84" s="24" t="s">
        <v>161</v>
      </c>
      <c r="BM84" s="24" t="s">
        <v>3301</v>
      </c>
    </row>
    <row r="85" spans="2:65" s="1" customFormat="1" ht="16.5" customHeight="1">
      <c r="B85" s="42"/>
      <c r="C85" s="163" t="s">
        <v>91</v>
      </c>
      <c r="D85" s="163" t="s">
        <v>156</v>
      </c>
      <c r="E85" s="164" t="s">
        <v>3082</v>
      </c>
      <c r="F85" s="165" t="s">
        <v>3083</v>
      </c>
      <c r="G85" s="166" t="s">
        <v>173</v>
      </c>
      <c r="H85" s="167">
        <v>103.98</v>
      </c>
      <c r="I85" s="168"/>
      <c r="J85" s="169">
        <f t="shared" si="0"/>
        <v>0</v>
      </c>
      <c r="K85" s="165" t="s">
        <v>2765</v>
      </c>
      <c r="L85" s="62"/>
      <c r="M85" s="170" t="s">
        <v>37</v>
      </c>
      <c r="N85" s="171" t="s">
        <v>53</v>
      </c>
      <c r="O85" s="43"/>
      <c r="P85" s="172">
        <f t="shared" si="1"/>
        <v>0</v>
      </c>
      <c r="Q85" s="172">
        <v>0</v>
      </c>
      <c r="R85" s="172">
        <f t="shared" si="2"/>
        <v>0</v>
      </c>
      <c r="S85" s="172">
        <v>0</v>
      </c>
      <c r="T85" s="173">
        <f t="shared" si="3"/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174">
        <f t="shared" si="4"/>
        <v>0</v>
      </c>
      <c r="BF85" s="174">
        <f t="shared" si="5"/>
        <v>0</v>
      </c>
      <c r="BG85" s="174">
        <f t="shared" si="6"/>
        <v>0</v>
      </c>
      <c r="BH85" s="174">
        <f t="shared" si="7"/>
        <v>0</v>
      </c>
      <c r="BI85" s="174">
        <f t="shared" si="8"/>
        <v>0</v>
      </c>
      <c r="BJ85" s="24" t="s">
        <v>24</v>
      </c>
      <c r="BK85" s="174">
        <f t="shared" si="9"/>
        <v>0</v>
      </c>
      <c r="BL85" s="24" t="s">
        <v>161</v>
      </c>
      <c r="BM85" s="24" t="s">
        <v>3302</v>
      </c>
    </row>
    <row r="86" spans="2:65" s="1" customFormat="1" ht="16.5" customHeight="1">
      <c r="B86" s="42"/>
      <c r="C86" s="163" t="s">
        <v>167</v>
      </c>
      <c r="D86" s="163" t="s">
        <v>156</v>
      </c>
      <c r="E86" s="164" t="s">
        <v>3091</v>
      </c>
      <c r="F86" s="165" t="s">
        <v>3092</v>
      </c>
      <c r="G86" s="166" t="s">
        <v>173</v>
      </c>
      <c r="H86" s="167">
        <v>103.98</v>
      </c>
      <c r="I86" s="168"/>
      <c r="J86" s="169">
        <f t="shared" si="0"/>
        <v>0</v>
      </c>
      <c r="K86" s="165" t="s">
        <v>2765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3303</v>
      </c>
    </row>
    <row r="87" spans="2:65" s="1" customFormat="1" ht="16.5" customHeight="1">
      <c r="B87" s="42"/>
      <c r="C87" s="163" t="s">
        <v>161</v>
      </c>
      <c r="D87" s="163" t="s">
        <v>156</v>
      </c>
      <c r="E87" s="164" t="s">
        <v>3094</v>
      </c>
      <c r="F87" s="165" t="s">
        <v>3095</v>
      </c>
      <c r="G87" s="166" t="s">
        <v>173</v>
      </c>
      <c r="H87" s="167">
        <v>103.98</v>
      </c>
      <c r="I87" s="168"/>
      <c r="J87" s="169">
        <f t="shared" si="0"/>
        <v>0</v>
      </c>
      <c r="K87" s="165" t="s">
        <v>2765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3304</v>
      </c>
    </row>
    <row r="88" spans="2:65" s="1" customFormat="1" ht="16.5" customHeight="1">
      <c r="B88" s="42"/>
      <c r="C88" s="163" t="s">
        <v>175</v>
      </c>
      <c r="D88" s="163" t="s">
        <v>156</v>
      </c>
      <c r="E88" s="164" t="s">
        <v>1452</v>
      </c>
      <c r="F88" s="165" t="s">
        <v>196</v>
      </c>
      <c r="G88" s="166" t="s">
        <v>173</v>
      </c>
      <c r="H88" s="167">
        <v>103.98</v>
      </c>
      <c r="I88" s="168"/>
      <c r="J88" s="169">
        <f t="shared" si="0"/>
        <v>0</v>
      </c>
      <c r="K88" s="165" t="s">
        <v>2765</v>
      </c>
      <c r="L88" s="62"/>
      <c r="M88" s="170" t="s">
        <v>37</v>
      </c>
      <c r="N88" s="171" t="s">
        <v>53</v>
      </c>
      <c r="O88" s="43"/>
      <c r="P88" s="172">
        <f t="shared" si="1"/>
        <v>0</v>
      </c>
      <c r="Q88" s="172">
        <v>0</v>
      </c>
      <c r="R88" s="172">
        <f t="shared" si="2"/>
        <v>0</v>
      </c>
      <c r="S88" s="172">
        <v>0</v>
      </c>
      <c r="T88" s="173">
        <f t="shared" si="3"/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174">
        <f t="shared" si="4"/>
        <v>0</v>
      </c>
      <c r="BF88" s="174">
        <f t="shared" si="5"/>
        <v>0</v>
      </c>
      <c r="BG88" s="174">
        <f t="shared" si="6"/>
        <v>0</v>
      </c>
      <c r="BH88" s="174">
        <f t="shared" si="7"/>
        <v>0</v>
      </c>
      <c r="BI88" s="174">
        <f t="shared" si="8"/>
        <v>0</v>
      </c>
      <c r="BJ88" s="24" t="s">
        <v>24</v>
      </c>
      <c r="BK88" s="174">
        <f t="shared" si="9"/>
        <v>0</v>
      </c>
      <c r="BL88" s="24" t="s">
        <v>161</v>
      </c>
      <c r="BM88" s="24" t="s">
        <v>3305</v>
      </c>
    </row>
    <row r="89" spans="2:65" s="1" customFormat="1" ht="16.5" customHeight="1">
      <c r="B89" s="42"/>
      <c r="C89" s="163" t="s">
        <v>179</v>
      </c>
      <c r="D89" s="163" t="s">
        <v>156</v>
      </c>
      <c r="E89" s="164" t="s">
        <v>3098</v>
      </c>
      <c r="F89" s="165" t="s">
        <v>3099</v>
      </c>
      <c r="G89" s="166" t="s">
        <v>173</v>
      </c>
      <c r="H89" s="167">
        <v>1039.8</v>
      </c>
      <c r="I89" s="168"/>
      <c r="J89" s="169">
        <f t="shared" si="0"/>
        <v>0</v>
      </c>
      <c r="K89" s="165" t="s">
        <v>2765</v>
      </c>
      <c r="L89" s="62"/>
      <c r="M89" s="170" t="s">
        <v>37</v>
      </c>
      <c r="N89" s="171" t="s">
        <v>53</v>
      </c>
      <c r="O89" s="43"/>
      <c r="P89" s="172">
        <f t="shared" si="1"/>
        <v>0</v>
      </c>
      <c r="Q89" s="172">
        <v>0</v>
      </c>
      <c r="R89" s="172">
        <f t="shared" si="2"/>
        <v>0</v>
      </c>
      <c r="S89" s="172">
        <v>0</v>
      </c>
      <c r="T89" s="173">
        <f t="shared" si="3"/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174">
        <f t="shared" si="4"/>
        <v>0</v>
      </c>
      <c r="BF89" s="174">
        <f t="shared" si="5"/>
        <v>0</v>
      </c>
      <c r="BG89" s="174">
        <f t="shared" si="6"/>
        <v>0</v>
      </c>
      <c r="BH89" s="174">
        <f t="shared" si="7"/>
        <v>0</v>
      </c>
      <c r="BI89" s="174">
        <f t="shared" si="8"/>
        <v>0</v>
      </c>
      <c r="BJ89" s="24" t="s">
        <v>24</v>
      </c>
      <c r="BK89" s="174">
        <f t="shared" si="9"/>
        <v>0</v>
      </c>
      <c r="BL89" s="24" t="s">
        <v>161</v>
      </c>
      <c r="BM89" s="24" t="s">
        <v>3306</v>
      </c>
    </row>
    <row r="90" spans="2:65" s="1" customFormat="1" ht="16.5" customHeight="1">
      <c r="B90" s="42"/>
      <c r="C90" s="163" t="s">
        <v>183</v>
      </c>
      <c r="D90" s="163" t="s">
        <v>156</v>
      </c>
      <c r="E90" s="164" t="s">
        <v>1455</v>
      </c>
      <c r="F90" s="165" t="s">
        <v>189</v>
      </c>
      <c r="G90" s="166" t="s">
        <v>173</v>
      </c>
      <c r="H90" s="167">
        <v>103.98</v>
      </c>
      <c r="I90" s="168"/>
      <c r="J90" s="169">
        <f t="shared" si="0"/>
        <v>0</v>
      </c>
      <c r="K90" s="165" t="s">
        <v>2765</v>
      </c>
      <c r="L90" s="62"/>
      <c r="M90" s="170" t="s">
        <v>37</v>
      </c>
      <c r="N90" s="171" t="s">
        <v>53</v>
      </c>
      <c r="O90" s="43"/>
      <c r="P90" s="172">
        <f t="shared" si="1"/>
        <v>0</v>
      </c>
      <c r="Q90" s="172">
        <v>0</v>
      </c>
      <c r="R90" s="172">
        <f t="shared" si="2"/>
        <v>0</v>
      </c>
      <c r="S90" s="172">
        <v>0</v>
      </c>
      <c r="T90" s="173">
        <f t="shared" si="3"/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174">
        <f t="shared" si="4"/>
        <v>0</v>
      </c>
      <c r="BF90" s="174">
        <f t="shared" si="5"/>
        <v>0</v>
      </c>
      <c r="BG90" s="174">
        <f t="shared" si="6"/>
        <v>0</v>
      </c>
      <c r="BH90" s="174">
        <f t="shared" si="7"/>
        <v>0</v>
      </c>
      <c r="BI90" s="174">
        <f t="shared" si="8"/>
        <v>0</v>
      </c>
      <c r="BJ90" s="24" t="s">
        <v>24</v>
      </c>
      <c r="BK90" s="174">
        <f t="shared" si="9"/>
        <v>0</v>
      </c>
      <c r="BL90" s="24" t="s">
        <v>161</v>
      </c>
      <c r="BM90" s="24" t="s">
        <v>3307</v>
      </c>
    </row>
    <row r="91" spans="2:65" s="1" customFormat="1" ht="16.5" customHeight="1">
      <c r="B91" s="42"/>
      <c r="C91" s="163" t="s">
        <v>187</v>
      </c>
      <c r="D91" s="163" t="s">
        <v>156</v>
      </c>
      <c r="E91" s="164" t="s">
        <v>3102</v>
      </c>
      <c r="F91" s="165" t="s">
        <v>3103</v>
      </c>
      <c r="G91" s="166" t="s">
        <v>173</v>
      </c>
      <c r="H91" s="167">
        <v>103.98</v>
      </c>
      <c r="I91" s="168"/>
      <c r="J91" s="169">
        <f t="shared" si="0"/>
        <v>0</v>
      </c>
      <c r="K91" s="165" t="s">
        <v>2765</v>
      </c>
      <c r="L91" s="62"/>
      <c r="M91" s="170" t="s">
        <v>37</v>
      </c>
      <c r="N91" s="171" t="s">
        <v>53</v>
      </c>
      <c r="O91" s="43"/>
      <c r="P91" s="172">
        <f t="shared" si="1"/>
        <v>0</v>
      </c>
      <c r="Q91" s="172">
        <v>0</v>
      </c>
      <c r="R91" s="172">
        <f t="shared" si="2"/>
        <v>0</v>
      </c>
      <c r="S91" s="172">
        <v>0</v>
      </c>
      <c r="T91" s="173">
        <f t="shared" si="3"/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161</v>
      </c>
      <c r="BM91" s="24" t="s">
        <v>3308</v>
      </c>
    </row>
    <row r="92" spans="2:65" s="1" customFormat="1" ht="16.5" customHeight="1">
      <c r="B92" s="42"/>
      <c r="C92" s="163" t="s">
        <v>191</v>
      </c>
      <c r="D92" s="163" t="s">
        <v>156</v>
      </c>
      <c r="E92" s="164" t="s">
        <v>1461</v>
      </c>
      <c r="F92" s="165" t="s">
        <v>3105</v>
      </c>
      <c r="G92" s="166" t="s">
        <v>201</v>
      </c>
      <c r="H92" s="167">
        <v>176.8</v>
      </c>
      <c r="I92" s="168"/>
      <c r="J92" s="169">
        <f t="shared" si="0"/>
        <v>0</v>
      </c>
      <c r="K92" s="165" t="s">
        <v>2765</v>
      </c>
      <c r="L92" s="62"/>
      <c r="M92" s="170" t="s">
        <v>37</v>
      </c>
      <c r="N92" s="171" t="s">
        <v>53</v>
      </c>
      <c r="O92" s="43"/>
      <c r="P92" s="172">
        <f t="shared" si="1"/>
        <v>0</v>
      </c>
      <c r="Q92" s="172">
        <v>0</v>
      </c>
      <c r="R92" s="172">
        <f t="shared" si="2"/>
        <v>0</v>
      </c>
      <c r="S92" s="172">
        <v>0</v>
      </c>
      <c r="T92" s="173">
        <f t="shared" si="3"/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161</v>
      </c>
      <c r="BM92" s="24" t="s">
        <v>3309</v>
      </c>
    </row>
    <row r="93" spans="2:65" s="1" customFormat="1" ht="16.5" customHeight="1">
      <c r="B93" s="42"/>
      <c r="C93" s="163" t="s">
        <v>29</v>
      </c>
      <c r="D93" s="163" t="s">
        <v>156</v>
      </c>
      <c r="E93" s="164" t="s">
        <v>3107</v>
      </c>
      <c r="F93" s="165" t="s">
        <v>3108</v>
      </c>
      <c r="G93" s="166" t="s">
        <v>173</v>
      </c>
      <c r="H93" s="167">
        <v>62.32</v>
      </c>
      <c r="I93" s="168"/>
      <c r="J93" s="169">
        <f t="shared" si="0"/>
        <v>0</v>
      </c>
      <c r="K93" s="165" t="s">
        <v>2765</v>
      </c>
      <c r="L93" s="62"/>
      <c r="M93" s="170" t="s">
        <v>37</v>
      </c>
      <c r="N93" s="171" t="s">
        <v>53</v>
      </c>
      <c r="O93" s="43"/>
      <c r="P93" s="172">
        <f t="shared" si="1"/>
        <v>0</v>
      </c>
      <c r="Q93" s="172">
        <v>0</v>
      </c>
      <c r="R93" s="172">
        <f t="shared" si="2"/>
        <v>0</v>
      </c>
      <c r="S93" s="172">
        <v>0</v>
      </c>
      <c r="T93" s="173">
        <f t="shared" si="3"/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161</v>
      </c>
      <c r="BM93" s="24" t="s">
        <v>3310</v>
      </c>
    </row>
    <row r="94" spans="2:65" s="1" customFormat="1" ht="25.5" customHeight="1">
      <c r="B94" s="42"/>
      <c r="C94" s="163" t="s">
        <v>198</v>
      </c>
      <c r="D94" s="163" t="s">
        <v>156</v>
      </c>
      <c r="E94" s="164" t="s">
        <v>3110</v>
      </c>
      <c r="F94" s="165" t="s">
        <v>3111</v>
      </c>
      <c r="G94" s="166" t="s">
        <v>173</v>
      </c>
      <c r="H94" s="167">
        <v>32.613999999999997</v>
      </c>
      <c r="I94" s="168"/>
      <c r="J94" s="169">
        <f t="shared" si="0"/>
        <v>0</v>
      </c>
      <c r="K94" s="165" t="s">
        <v>2765</v>
      </c>
      <c r="L94" s="62"/>
      <c r="M94" s="170" t="s">
        <v>37</v>
      </c>
      <c r="N94" s="171" t="s">
        <v>53</v>
      </c>
      <c r="O94" s="43"/>
      <c r="P94" s="172">
        <f t="shared" si="1"/>
        <v>0</v>
      </c>
      <c r="Q94" s="172">
        <v>0</v>
      </c>
      <c r="R94" s="172">
        <f t="shared" si="2"/>
        <v>0</v>
      </c>
      <c r="S94" s="172">
        <v>0</v>
      </c>
      <c r="T94" s="173">
        <f t="shared" si="3"/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161</v>
      </c>
      <c r="BM94" s="24" t="s">
        <v>3311</v>
      </c>
    </row>
    <row r="95" spans="2:65" s="1" customFormat="1" ht="16.5" customHeight="1">
      <c r="B95" s="42"/>
      <c r="C95" s="163" t="s">
        <v>203</v>
      </c>
      <c r="D95" s="163" t="s">
        <v>156</v>
      </c>
      <c r="E95" s="164" t="s">
        <v>3113</v>
      </c>
      <c r="F95" s="165" t="s">
        <v>3114</v>
      </c>
      <c r="G95" s="166" t="s">
        <v>173</v>
      </c>
      <c r="H95" s="167">
        <v>32.619999999999997</v>
      </c>
      <c r="I95" s="168"/>
      <c r="J95" s="169">
        <f t="shared" si="0"/>
        <v>0</v>
      </c>
      <c r="K95" s="165" t="s">
        <v>2765</v>
      </c>
      <c r="L95" s="62"/>
      <c r="M95" s="170" t="s">
        <v>37</v>
      </c>
      <c r="N95" s="171" t="s">
        <v>53</v>
      </c>
      <c r="O95" s="43"/>
      <c r="P95" s="172">
        <f t="shared" si="1"/>
        <v>0</v>
      </c>
      <c r="Q95" s="172">
        <v>0</v>
      </c>
      <c r="R95" s="172">
        <f t="shared" si="2"/>
        <v>0</v>
      </c>
      <c r="S95" s="172">
        <v>0</v>
      </c>
      <c r="T95" s="173">
        <f t="shared" si="3"/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161</v>
      </c>
      <c r="BM95" s="24" t="s">
        <v>3312</v>
      </c>
    </row>
    <row r="96" spans="2:65" s="1" customFormat="1" ht="16.5" customHeight="1">
      <c r="B96" s="42"/>
      <c r="C96" s="163" t="s">
        <v>207</v>
      </c>
      <c r="D96" s="163" t="s">
        <v>156</v>
      </c>
      <c r="E96" s="164" t="s">
        <v>3116</v>
      </c>
      <c r="F96" s="165" t="s">
        <v>3117</v>
      </c>
      <c r="G96" s="166" t="s">
        <v>173</v>
      </c>
      <c r="H96" s="167">
        <v>4.508</v>
      </c>
      <c r="I96" s="168"/>
      <c r="J96" s="169">
        <f t="shared" si="0"/>
        <v>0</v>
      </c>
      <c r="K96" s="165" t="s">
        <v>2765</v>
      </c>
      <c r="L96" s="62"/>
      <c r="M96" s="170" t="s">
        <v>37</v>
      </c>
      <c r="N96" s="171" t="s">
        <v>53</v>
      </c>
      <c r="O96" s="43"/>
      <c r="P96" s="172">
        <f t="shared" si="1"/>
        <v>0</v>
      </c>
      <c r="Q96" s="172">
        <v>0</v>
      </c>
      <c r="R96" s="172">
        <f t="shared" si="2"/>
        <v>0</v>
      </c>
      <c r="S96" s="172">
        <v>0</v>
      </c>
      <c r="T96" s="173">
        <f t="shared" si="3"/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174">
        <f t="shared" si="4"/>
        <v>0</v>
      </c>
      <c r="BF96" s="174">
        <f t="shared" si="5"/>
        <v>0</v>
      </c>
      <c r="BG96" s="174">
        <f t="shared" si="6"/>
        <v>0</v>
      </c>
      <c r="BH96" s="174">
        <f t="shared" si="7"/>
        <v>0</v>
      </c>
      <c r="BI96" s="174">
        <f t="shared" si="8"/>
        <v>0</v>
      </c>
      <c r="BJ96" s="24" t="s">
        <v>24</v>
      </c>
      <c r="BK96" s="174">
        <f t="shared" si="9"/>
        <v>0</v>
      </c>
      <c r="BL96" s="24" t="s">
        <v>161</v>
      </c>
      <c r="BM96" s="24" t="s">
        <v>3313</v>
      </c>
    </row>
    <row r="97" spans="2:65" s="1" customFormat="1" ht="16.5" customHeight="1">
      <c r="B97" s="42"/>
      <c r="C97" s="163" t="s">
        <v>211</v>
      </c>
      <c r="D97" s="163" t="s">
        <v>156</v>
      </c>
      <c r="E97" s="164" t="s">
        <v>3119</v>
      </c>
      <c r="F97" s="165" t="s">
        <v>3120</v>
      </c>
      <c r="G97" s="166" t="s">
        <v>173</v>
      </c>
      <c r="H97" s="167">
        <v>4.51</v>
      </c>
      <c r="I97" s="168"/>
      <c r="J97" s="169">
        <f t="shared" si="0"/>
        <v>0</v>
      </c>
      <c r="K97" s="165" t="s">
        <v>2765</v>
      </c>
      <c r="L97" s="62"/>
      <c r="M97" s="170" t="s">
        <v>37</v>
      </c>
      <c r="N97" s="171" t="s">
        <v>53</v>
      </c>
      <c r="O97" s="43"/>
      <c r="P97" s="172">
        <f t="shared" si="1"/>
        <v>0</v>
      </c>
      <c r="Q97" s="172">
        <v>0</v>
      </c>
      <c r="R97" s="172">
        <f t="shared" si="2"/>
        <v>0</v>
      </c>
      <c r="S97" s="172">
        <v>0</v>
      </c>
      <c r="T97" s="173">
        <f t="shared" si="3"/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174">
        <f t="shared" si="4"/>
        <v>0</v>
      </c>
      <c r="BF97" s="174">
        <f t="shared" si="5"/>
        <v>0</v>
      </c>
      <c r="BG97" s="174">
        <f t="shared" si="6"/>
        <v>0</v>
      </c>
      <c r="BH97" s="174">
        <f t="shared" si="7"/>
        <v>0</v>
      </c>
      <c r="BI97" s="174">
        <f t="shared" si="8"/>
        <v>0</v>
      </c>
      <c r="BJ97" s="24" t="s">
        <v>24</v>
      </c>
      <c r="BK97" s="174">
        <f t="shared" si="9"/>
        <v>0</v>
      </c>
      <c r="BL97" s="24" t="s">
        <v>161</v>
      </c>
      <c r="BM97" s="24" t="s">
        <v>3314</v>
      </c>
    </row>
    <row r="98" spans="2:65" s="1" customFormat="1" ht="16.5" customHeight="1">
      <c r="B98" s="42"/>
      <c r="C98" s="175" t="s">
        <v>10</v>
      </c>
      <c r="D98" s="175" t="s">
        <v>277</v>
      </c>
      <c r="E98" s="176" t="s">
        <v>3122</v>
      </c>
      <c r="F98" s="177" t="s">
        <v>3123</v>
      </c>
      <c r="G98" s="178" t="s">
        <v>201</v>
      </c>
      <c r="H98" s="179">
        <v>63</v>
      </c>
      <c r="I98" s="180"/>
      <c r="J98" s="181">
        <f t="shared" si="0"/>
        <v>0</v>
      </c>
      <c r="K98" s="177" t="s">
        <v>2765</v>
      </c>
      <c r="L98" s="182"/>
      <c r="M98" s="183" t="s">
        <v>37</v>
      </c>
      <c r="N98" s="184" t="s">
        <v>53</v>
      </c>
      <c r="O98" s="43"/>
      <c r="P98" s="172">
        <f t="shared" si="1"/>
        <v>0</v>
      </c>
      <c r="Q98" s="172">
        <v>0</v>
      </c>
      <c r="R98" s="172">
        <f t="shared" si="2"/>
        <v>0</v>
      </c>
      <c r="S98" s="172">
        <v>0</v>
      </c>
      <c r="T98" s="173">
        <f t="shared" si="3"/>
        <v>0</v>
      </c>
      <c r="AR98" s="24" t="s">
        <v>187</v>
      </c>
      <c r="AT98" s="24" t="s">
        <v>277</v>
      </c>
      <c r="AU98" s="24" t="s">
        <v>24</v>
      </c>
      <c r="AY98" s="24" t="s">
        <v>162</v>
      </c>
      <c r="BE98" s="174">
        <f t="shared" si="4"/>
        <v>0</v>
      </c>
      <c r="BF98" s="174">
        <f t="shared" si="5"/>
        <v>0</v>
      </c>
      <c r="BG98" s="174">
        <f t="shared" si="6"/>
        <v>0</v>
      </c>
      <c r="BH98" s="174">
        <f t="shared" si="7"/>
        <v>0</v>
      </c>
      <c r="BI98" s="174">
        <f t="shared" si="8"/>
        <v>0</v>
      </c>
      <c r="BJ98" s="24" t="s">
        <v>24</v>
      </c>
      <c r="BK98" s="174">
        <f t="shared" si="9"/>
        <v>0</v>
      </c>
      <c r="BL98" s="24" t="s">
        <v>161</v>
      </c>
      <c r="BM98" s="24" t="s">
        <v>3315</v>
      </c>
    </row>
    <row r="99" spans="2:65" s="10" customFormat="1" ht="37.35" customHeight="1">
      <c r="B99" s="203"/>
      <c r="C99" s="204"/>
      <c r="D99" s="205" t="s">
        <v>81</v>
      </c>
      <c r="E99" s="206" t="s">
        <v>161</v>
      </c>
      <c r="F99" s="206" t="s">
        <v>489</v>
      </c>
      <c r="G99" s="204"/>
      <c r="H99" s="204"/>
      <c r="I99" s="207"/>
      <c r="J99" s="208">
        <f>BK99</f>
        <v>0</v>
      </c>
      <c r="K99" s="204"/>
      <c r="L99" s="209"/>
      <c r="M99" s="210"/>
      <c r="N99" s="211"/>
      <c r="O99" s="211"/>
      <c r="P99" s="212">
        <f>SUM(P100:P101)</f>
        <v>0</v>
      </c>
      <c r="Q99" s="211"/>
      <c r="R99" s="212">
        <f>SUM(R100:R101)</f>
        <v>0</v>
      </c>
      <c r="S99" s="211"/>
      <c r="T99" s="213">
        <f>SUM(T100:T101)</f>
        <v>0</v>
      </c>
      <c r="AR99" s="214" t="s">
        <v>24</v>
      </c>
      <c r="AT99" s="215" t="s">
        <v>81</v>
      </c>
      <c r="AU99" s="215" t="s">
        <v>82</v>
      </c>
      <c r="AY99" s="214" t="s">
        <v>162</v>
      </c>
      <c r="BK99" s="216">
        <f>SUM(BK100:BK101)</f>
        <v>0</v>
      </c>
    </row>
    <row r="100" spans="2:65" s="1" customFormat="1" ht="16.5" customHeight="1">
      <c r="B100" s="42"/>
      <c r="C100" s="163" t="s">
        <v>219</v>
      </c>
      <c r="D100" s="163" t="s">
        <v>156</v>
      </c>
      <c r="E100" s="164" t="s">
        <v>3125</v>
      </c>
      <c r="F100" s="165" t="s">
        <v>3126</v>
      </c>
      <c r="G100" s="166" t="s">
        <v>173</v>
      </c>
      <c r="H100" s="167">
        <v>6.9569999999999999</v>
      </c>
      <c r="I100" s="168"/>
      <c r="J100" s="169">
        <f>ROUND(I100*H100,2)</f>
        <v>0</v>
      </c>
      <c r="K100" s="165" t="s">
        <v>2765</v>
      </c>
      <c r="L100" s="62"/>
      <c r="M100" s="170" t="s">
        <v>37</v>
      </c>
      <c r="N100" s="171" t="s">
        <v>53</v>
      </c>
      <c r="O100" s="43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24" t="s">
        <v>24</v>
      </c>
      <c r="BK100" s="174">
        <f>ROUND(I100*H100,2)</f>
        <v>0</v>
      </c>
      <c r="BL100" s="24" t="s">
        <v>161</v>
      </c>
      <c r="BM100" s="24" t="s">
        <v>3316</v>
      </c>
    </row>
    <row r="101" spans="2:65" s="1" customFormat="1" ht="16.5" customHeight="1">
      <c r="B101" s="42"/>
      <c r="C101" s="163" t="s">
        <v>223</v>
      </c>
      <c r="D101" s="163" t="s">
        <v>156</v>
      </c>
      <c r="E101" s="164" t="s">
        <v>3128</v>
      </c>
      <c r="F101" s="165" t="s">
        <v>3129</v>
      </c>
      <c r="G101" s="166" t="s">
        <v>159</v>
      </c>
      <c r="H101" s="167">
        <v>2.08</v>
      </c>
      <c r="I101" s="168"/>
      <c r="J101" s="169">
        <f>ROUND(I101*H101,2)</f>
        <v>0</v>
      </c>
      <c r="K101" s="165" t="s">
        <v>2765</v>
      </c>
      <c r="L101" s="62"/>
      <c r="M101" s="170" t="s">
        <v>37</v>
      </c>
      <c r="N101" s="171" t="s">
        <v>53</v>
      </c>
      <c r="O101" s="43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174">
        <f>IF(N101="základní",J101,0)</f>
        <v>0</v>
      </c>
      <c r="BF101" s="174">
        <f>IF(N101="snížená",J101,0)</f>
        <v>0</v>
      </c>
      <c r="BG101" s="174">
        <f>IF(N101="zákl. přenesená",J101,0)</f>
        <v>0</v>
      </c>
      <c r="BH101" s="174">
        <f>IF(N101="sníž. přenesená",J101,0)</f>
        <v>0</v>
      </c>
      <c r="BI101" s="174">
        <f>IF(N101="nulová",J101,0)</f>
        <v>0</v>
      </c>
      <c r="BJ101" s="24" t="s">
        <v>24</v>
      </c>
      <c r="BK101" s="174">
        <f>ROUND(I101*H101,2)</f>
        <v>0</v>
      </c>
      <c r="BL101" s="24" t="s">
        <v>161</v>
      </c>
      <c r="BM101" s="24" t="s">
        <v>3317</v>
      </c>
    </row>
    <row r="102" spans="2:65" s="10" customFormat="1" ht="37.35" customHeight="1">
      <c r="B102" s="203"/>
      <c r="C102" s="204"/>
      <c r="D102" s="205" t="s">
        <v>81</v>
      </c>
      <c r="E102" s="206" t="s">
        <v>175</v>
      </c>
      <c r="F102" s="206" t="s">
        <v>3134</v>
      </c>
      <c r="G102" s="204"/>
      <c r="H102" s="204"/>
      <c r="I102" s="207"/>
      <c r="J102" s="208">
        <f>BK102</f>
        <v>0</v>
      </c>
      <c r="K102" s="204"/>
      <c r="L102" s="209"/>
      <c r="M102" s="210"/>
      <c r="N102" s="211"/>
      <c r="O102" s="211"/>
      <c r="P102" s="212">
        <f>SUM(P103:P105)</f>
        <v>0</v>
      </c>
      <c r="Q102" s="211"/>
      <c r="R102" s="212">
        <f>SUM(R103:R105)</f>
        <v>0</v>
      </c>
      <c r="S102" s="211"/>
      <c r="T102" s="213">
        <f>SUM(T103:T105)</f>
        <v>0</v>
      </c>
      <c r="AR102" s="214" t="s">
        <v>24</v>
      </c>
      <c r="AT102" s="215" t="s">
        <v>81</v>
      </c>
      <c r="AU102" s="215" t="s">
        <v>82</v>
      </c>
      <c r="AY102" s="214" t="s">
        <v>162</v>
      </c>
      <c r="BK102" s="216">
        <f>SUM(BK103:BK105)</f>
        <v>0</v>
      </c>
    </row>
    <row r="103" spans="2:65" s="1" customFormat="1" ht="25.5" customHeight="1">
      <c r="B103" s="42"/>
      <c r="C103" s="163" t="s">
        <v>227</v>
      </c>
      <c r="D103" s="163" t="s">
        <v>156</v>
      </c>
      <c r="E103" s="164" t="s">
        <v>3318</v>
      </c>
      <c r="F103" s="165" t="s">
        <v>3319</v>
      </c>
      <c r="G103" s="166" t="s">
        <v>214</v>
      </c>
      <c r="H103" s="167">
        <v>38</v>
      </c>
      <c r="I103" s="168"/>
      <c r="J103" s="169">
        <f>ROUND(I103*H103,2)</f>
        <v>0</v>
      </c>
      <c r="K103" s="165" t="s">
        <v>2765</v>
      </c>
      <c r="L103" s="62"/>
      <c r="M103" s="170" t="s">
        <v>37</v>
      </c>
      <c r="N103" s="171" t="s">
        <v>53</v>
      </c>
      <c r="O103" s="43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24" t="s">
        <v>24</v>
      </c>
      <c r="BK103" s="174">
        <f>ROUND(I103*H103,2)</f>
        <v>0</v>
      </c>
      <c r="BL103" s="24" t="s">
        <v>161</v>
      </c>
      <c r="BM103" s="24" t="s">
        <v>3320</v>
      </c>
    </row>
    <row r="104" spans="2:65" s="1" customFormat="1" ht="16.5" customHeight="1">
      <c r="B104" s="42"/>
      <c r="C104" s="175" t="s">
        <v>231</v>
      </c>
      <c r="D104" s="175" t="s">
        <v>277</v>
      </c>
      <c r="E104" s="176" t="s">
        <v>3321</v>
      </c>
      <c r="F104" s="177" t="s">
        <v>3322</v>
      </c>
      <c r="G104" s="178" t="s">
        <v>373</v>
      </c>
      <c r="H104" s="179">
        <v>38</v>
      </c>
      <c r="I104" s="180"/>
      <c r="J104" s="181">
        <f>ROUND(I104*H104,2)</f>
        <v>0</v>
      </c>
      <c r="K104" s="177" t="s">
        <v>2765</v>
      </c>
      <c r="L104" s="182"/>
      <c r="M104" s="183" t="s">
        <v>37</v>
      </c>
      <c r="N104" s="184" t="s">
        <v>53</v>
      </c>
      <c r="O104" s="43"/>
      <c r="P104" s="172">
        <f>O104*H104</f>
        <v>0</v>
      </c>
      <c r="Q104" s="172">
        <v>0</v>
      </c>
      <c r="R104" s="172">
        <f>Q104*H104</f>
        <v>0</v>
      </c>
      <c r="S104" s="172">
        <v>0</v>
      </c>
      <c r="T104" s="173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174">
        <f>IF(N104="základní",J104,0)</f>
        <v>0</v>
      </c>
      <c r="BF104" s="174">
        <f>IF(N104="snížená",J104,0)</f>
        <v>0</v>
      </c>
      <c r="BG104" s="174">
        <f>IF(N104="zákl. přenesená",J104,0)</f>
        <v>0</v>
      </c>
      <c r="BH104" s="174">
        <f>IF(N104="sníž. přenesená",J104,0)</f>
        <v>0</v>
      </c>
      <c r="BI104" s="174">
        <f>IF(N104="nulová",J104,0)</f>
        <v>0</v>
      </c>
      <c r="BJ104" s="24" t="s">
        <v>24</v>
      </c>
      <c r="BK104" s="174">
        <f>ROUND(I104*H104,2)</f>
        <v>0</v>
      </c>
      <c r="BL104" s="24" t="s">
        <v>161</v>
      </c>
      <c r="BM104" s="24" t="s">
        <v>3323</v>
      </c>
    </row>
    <row r="105" spans="2:65" s="1" customFormat="1" ht="16.5" customHeight="1">
      <c r="B105" s="42"/>
      <c r="C105" s="163" t="s">
        <v>235</v>
      </c>
      <c r="D105" s="163" t="s">
        <v>156</v>
      </c>
      <c r="E105" s="164" t="s">
        <v>3324</v>
      </c>
      <c r="F105" s="165" t="s">
        <v>393</v>
      </c>
      <c r="G105" s="166" t="s">
        <v>201</v>
      </c>
      <c r="H105" s="167">
        <v>142.05199999999999</v>
      </c>
      <c r="I105" s="168"/>
      <c r="J105" s="169">
        <f>ROUND(I105*H105,2)</f>
        <v>0</v>
      </c>
      <c r="K105" s="165" t="s">
        <v>2765</v>
      </c>
      <c r="L105" s="62"/>
      <c r="M105" s="170" t="s">
        <v>37</v>
      </c>
      <c r="N105" s="171" t="s">
        <v>53</v>
      </c>
      <c r="O105" s="43"/>
      <c r="P105" s="172">
        <f>O105*H105</f>
        <v>0</v>
      </c>
      <c r="Q105" s="172">
        <v>0</v>
      </c>
      <c r="R105" s="172">
        <f>Q105*H105</f>
        <v>0</v>
      </c>
      <c r="S105" s="172">
        <v>0</v>
      </c>
      <c r="T105" s="173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174">
        <f>IF(N105="základní",J105,0)</f>
        <v>0</v>
      </c>
      <c r="BF105" s="174">
        <f>IF(N105="snížená",J105,0)</f>
        <v>0</v>
      </c>
      <c r="BG105" s="174">
        <f>IF(N105="zákl. přenesená",J105,0)</f>
        <v>0</v>
      </c>
      <c r="BH105" s="174">
        <f>IF(N105="sníž. přenesená",J105,0)</f>
        <v>0</v>
      </c>
      <c r="BI105" s="174">
        <f>IF(N105="nulová",J105,0)</f>
        <v>0</v>
      </c>
      <c r="BJ105" s="24" t="s">
        <v>24</v>
      </c>
      <c r="BK105" s="174">
        <f>ROUND(I105*H105,2)</f>
        <v>0</v>
      </c>
      <c r="BL105" s="24" t="s">
        <v>161</v>
      </c>
      <c r="BM105" s="24" t="s">
        <v>3325</v>
      </c>
    </row>
    <row r="106" spans="2:65" s="10" customFormat="1" ht="37.35" customHeight="1">
      <c r="B106" s="203"/>
      <c r="C106" s="204"/>
      <c r="D106" s="205" t="s">
        <v>81</v>
      </c>
      <c r="E106" s="206" t="s">
        <v>187</v>
      </c>
      <c r="F106" s="206" t="s">
        <v>3145</v>
      </c>
      <c r="G106" s="204"/>
      <c r="H106" s="204"/>
      <c r="I106" s="207"/>
      <c r="J106" s="208">
        <f>BK106</f>
        <v>0</v>
      </c>
      <c r="K106" s="204"/>
      <c r="L106" s="209"/>
      <c r="M106" s="210"/>
      <c r="N106" s="211"/>
      <c r="O106" s="211"/>
      <c r="P106" s="212">
        <f>SUM(P107:P128)</f>
        <v>0</v>
      </c>
      <c r="Q106" s="211"/>
      <c r="R106" s="212">
        <f>SUM(R107:R128)</f>
        <v>0</v>
      </c>
      <c r="S106" s="211"/>
      <c r="T106" s="213">
        <f>SUM(T107:T128)</f>
        <v>0</v>
      </c>
      <c r="AR106" s="214" t="s">
        <v>24</v>
      </c>
      <c r="AT106" s="215" t="s">
        <v>81</v>
      </c>
      <c r="AU106" s="215" t="s">
        <v>82</v>
      </c>
      <c r="AY106" s="214" t="s">
        <v>162</v>
      </c>
      <c r="BK106" s="216">
        <f>SUM(BK107:BK128)</f>
        <v>0</v>
      </c>
    </row>
    <row r="107" spans="2:65" s="1" customFormat="1" ht="16.5" customHeight="1">
      <c r="B107" s="42"/>
      <c r="C107" s="163" t="s">
        <v>9</v>
      </c>
      <c r="D107" s="163" t="s">
        <v>156</v>
      </c>
      <c r="E107" s="164" t="s">
        <v>3253</v>
      </c>
      <c r="F107" s="165" t="s">
        <v>3254</v>
      </c>
      <c r="G107" s="166" t="s">
        <v>214</v>
      </c>
      <c r="H107" s="167">
        <v>63.7</v>
      </c>
      <c r="I107" s="168"/>
      <c r="J107" s="169">
        <f t="shared" ref="J107:J128" si="10">ROUND(I107*H107,2)</f>
        <v>0</v>
      </c>
      <c r="K107" s="165" t="s">
        <v>2765</v>
      </c>
      <c r="L107" s="62"/>
      <c r="M107" s="170" t="s">
        <v>37</v>
      </c>
      <c r="N107" s="171" t="s">
        <v>53</v>
      </c>
      <c r="O107" s="43"/>
      <c r="P107" s="172">
        <f t="shared" ref="P107:P128" si="11">O107*H107</f>
        <v>0</v>
      </c>
      <c r="Q107" s="172">
        <v>0</v>
      </c>
      <c r="R107" s="172">
        <f t="shared" ref="R107:R128" si="12">Q107*H107</f>
        <v>0</v>
      </c>
      <c r="S107" s="172">
        <v>0</v>
      </c>
      <c r="T107" s="173">
        <f t="shared" ref="T107:T128" si="13"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174">
        <f t="shared" ref="BE107:BE128" si="14">IF(N107="základní",J107,0)</f>
        <v>0</v>
      </c>
      <c r="BF107" s="174">
        <f t="shared" ref="BF107:BF128" si="15">IF(N107="snížená",J107,0)</f>
        <v>0</v>
      </c>
      <c r="BG107" s="174">
        <f t="shared" ref="BG107:BG128" si="16">IF(N107="zákl. přenesená",J107,0)</f>
        <v>0</v>
      </c>
      <c r="BH107" s="174">
        <f t="shared" ref="BH107:BH128" si="17">IF(N107="sníž. přenesená",J107,0)</f>
        <v>0</v>
      </c>
      <c r="BI107" s="174">
        <f t="shared" ref="BI107:BI128" si="18">IF(N107="nulová",J107,0)</f>
        <v>0</v>
      </c>
      <c r="BJ107" s="24" t="s">
        <v>24</v>
      </c>
      <c r="BK107" s="174">
        <f t="shared" ref="BK107:BK128" si="19">ROUND(I107*H107,2)</f>
        <v>0</v>
      </c>
      <c r="BL107" s="24" t="s">
        <v>161</v>
      </c>
      <c r="BM107" s="24" t="s">
        <v>3326</v>
      </c>
    </row>
    <row r="108" spans="2:65" s="1" customFormat="1" ht="16.5" customHeight="1">
      <c r="B108" s="42"/>
      <c r="C108" s="163" t="s">
        <v>242</v>
      </c>
      <c r="D108" s="163" t="s">
        <v>156</v>
      </c>
      <c r="E108" s="164" t="s">
        <v>3256</v>
      </c>
      <c r="F108" s="165" t="s">
        <v>3257</v>
      </c>
      <c r="G108" s="166" t="s">
        <v>214</v>
      </c>
      <c r="H108" s="167">
        <v>13.6</v>
      </c>
      <c r="I108" s="168"/>
      <c r="J108" s="169">
        <f t="shared" si="10"/>
        <v>0</v>
      </c>
      <c r="K108" s="165" t="s">
        <v>2765</v>
      </c>
      <c r="L108" s="62"/>
      <c r="M108" s="170" t="s">
        <v>37</v>
      </c>
      <c r="N108" s="171" t="s">
        <v>53</v>
      </c>
      <c r="O108" s="43"/>
      <c r="P108" s="172">
        <f t="shared" si="11"/>
        <v>0</v>
      </c>
      <c r="Q108" s="172">
        <v>0</v>
      </c>
      <c r="R108" s="172">
        <f t="shared" si="12"/>
        <v>0</v>
      </c>
      <c r="S108" s="172">
        <v>0</v>
      </c>
      <c r="T108" s="173">
        <f t="shared" si="13"/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174">
        <f t="shared" si="14"/>
        <v>0</v>
      </c>
      <c r="BF108" s="174">
        <f t="shared" si="15"/>
        <v>0</v>
      </c>
      <c r="BG108" s="174">
        <f t="shared" si="16"/>
        <v>0</v>
      </c>
      <c r="BH108" s="174">
        <f t="shared" si="17"/>
        <v>0</v>
      </c>
      <c r="BI108" s="174">
        <f t="shared" si="18"/>
        <v>0</v>
      </c>
      <c r="BJ108" s="24" t="s">
        <v>24</v>
      </c>
      <c r="BK108" s="174">
        <f t="shared" si="19"/>
        <v>0</v>
      </c>
      <c r="BL108" s="24" t="s">
        <v>161</v>
      </c>
      <c r="BM108" s="24" t="s">
        <v>3327</v>
      </c>
    </row>
    <row r="109" spans="2:65" s="1" customFormat="1" ht="16.5" customHeight="1">
      <c r="B109" s="42"/>
      <c r="C109" s="163" t="s">
        <v>246</v>
      </c>
      <c r="D109" s="163" t="s">
        <v>156</v>
      </c>
      <c r="E109" s="164" t="s">
        <v>3259</v>
      </c>
      <c r="F109" s="165" t="s">
        <v>3260</v>
      </c>
      <c r="G109" s="166" t="s">
        <v>214</v>
      </c>
      <c r="H109" s="167">
        <v>77.3</v>
      </c>
      <c r="I109" s="168"/>
      <c r="J109" s="169">
        <f t="shared" si="10"/>
        <v>0</v>
      </c>
      <c r="K109" s="165" t="s">
        <v>2765</v>
      </c>
      <c r="L109" s="62"/>
      <c r="M109" s="170" t="s">
        <v>37</v>
      </c>
      <c r="N109" s="171" t="s">
        <v>53</v>
      </c>
      <c r="O109" s="43"/>
      <c r="P109" s="172">
        <f t="shared" si="11"/>
        <v>0</v>
      </c>
      <c r="Q109" s="172">
        <v>0</v>
      </c>
      <c r="R109" s="172">
        <f t="shared" si="12"/>
        <v>0</v>
      </c>
      <c r="S109" s="172">
        <v>0</v>
      </c>
      <c r="T109" s="173">
        <f t="shared" si="13"/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174">
        <f t="shared" si="14"/>
        <v>0</v>
      </c>
      <c r="BF109" s="174">
        <f t="shared" si="15"/>
        <v>0</v>
      </c>
      <c r="BG109" s="174">
        <f t="shared" si="16"/>
        <v>0</v>
      </c>
      <c r="BH109" s="174">
        <f t="shared" si="17"/>
        <v>0</v>
      </c>
      <c r="BI109" s="174">
        <f t="shared" si="18"/>
        <v>0</v>
      </c>
      <c r="BJ109" s="24" t="s">
        <v>24</v>
      </c>
      <c r="BK109" s="174">
        <f t="shared" si="19"/>
        <v>0</v>
      </c>
      <c r="BL109" s="24" t="s">
        <v>161</v>
      </c>
      <c r="BM109" s="24" t="s">
        <v>3328</v>
      </c>
    </row>
    <row r="110" spans="2:65" s="1" customFormat="1" ht="16.5" customHeight="1">
      <c r="B110" s="42"/>
      <c r="C110" s="163" t="s">
        <v>250</v>
      </c>
      <c r="D110" s="163" t="s">
        <v>156</v>
      </c>
      <c r="E110" s="164" t="s">
        <v>3262</v>
      </c>
      <c r="F110" s="165" t="s">
        <v>3263</v>
      </c>
      <c r="G110" s="166" t="s">
        <v>3264</v>
      </c>
      <c r="H110" s="167">
        <v>4</v>
      </c>
      <c r="I110" s="168"/>
      <c r="J110" s="169">
        <f t="shared" si="10"/>
        <v>0</v>
      </c>
      <c r="K110" s="165" t="s">
        <v>2765</v>
      </c>
      <c r="L110" s="62"/>
      <c r="M110" s="170" t="s">
        <v>37</v>
      </c>
      <c r="N110" s="171" t="s">
        <v>53</v>
      </c>
      <c r="O110" s="43"/>
      <c r="P110" s="172">
        <f t="shared" si="11"/>
        <v>0</v>
      </c>
      <c r="Q110" s="172">
        <v>0</v>
      </c>
      <c r="R110" s="172">
        <f t="shared" si="12"/>
        <v>0</v>
      </c>
      <c r="S110" s="172">
        <v>0</v>
      </c>
      <c r="T110" s="173">
        <f t="shared" si="13"/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174">
        <f t="shared" si="14"/>
        <v>0</v>
      </c>
      <c r="BF110" s="174">
        <f t="shared" si="15"/>
        <v>0</v>
      </c>
      <c r="BG110" s="174">
        <f t="shared" si="16"/>
        <v>0</v>
      </c>
      <c r="BH110" s="174">
        <f t="shared" si="17"/>
        <v>0</v>
      </c>
      <c r="BI110" s="174">
        <f t="shared" si="18"/>
        <v>0</v>
      </c>
      <c r="BJ110" s="24" t="s">
        <v>24</v>
      </c>
      <c r="BK110" s="174">
        <f t="shared" si="19"/>
        <v>0</v>
      </c>
      <c r="BL110" s="24" t="s">
        <v>161</v>
      </c>
      <c r="BM110" s="24" t="s">
        <v>3329</v>
      </c>
    </row>
    <row r="111" spans="2:65" s="1" customFormat="1" ht="16.5" customHeight="1">
      <c r="B111" s="42"/>
      <c r="C111" s="163" t="s">
        <v>254</v>
      </c>
      <c r="D111" s="163" t="s">
        <v>156</v>
      </c>
      <c r="E111" s="164" t="s">
        <v>3266</v>
      </c>
      <c r="F111" s="165" t="s">
        <v>3267</v>
      </c>
      <c r="G111" s="166" t="s">
        <v>373</v>
      </c>
      <c r="H111" s="167">
        <v>4</v>
      </c>
      <c r="I111" s="168"/>
      <c r="J111" s="169">
        <f t="shared" si="10"/>
        <v>0</v>
      </c>
      <c r="K111" s="165" t="s">
        <v>2765</v>
      </c>
      <c r="L111" s="62"/>
      <c r="M111" s="170" t="s">
        <v>37</v>
      </c>
      <c r="N111" s="171" t="s">
        <v>53</v>
      </c>
      <c r="O111" s="43"/>
      <c r="P111" s="172">
        <f t="shared" si="11"/>
        <v>0</v>
      </c>
      <c r="Q111" s="172">
        <v>0</v>
      </c>
      <c r="R111" s="172">
        <f t="shared" si="12"/>
        <v>0</v>
      </c>
      <c r="S111" s="172">
        <v>0</v>
      </c>
      <c r="T111" s="173">
        <f t="shared" si="13"/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174">
        <f t="shared" si="14"/>
        <v>0</v>
      </c>
      <c r="BF111" s="174">
        <f t="shared" si="15"/>
        <v>0</v>
      </c>
      <c r="BG111" s="174">
        <f t="shared" si="16"/>
        <v>0</v>
      </c>
      <c r="BH111" s="174">
        <f t="shared" si="17"/>
        <v>0</v>
      </c>
      <c r="BI111" s="174">
        <f t="shared" si="18"/>
        <v>0</v>
      </c>
      <c r="BJ111" s="24" t="s">
        <v>24</v>
      </c>
      <c r="BK111" s="174">
        <f t="shared" si="19"/>
        <v>0</v>
      </c>
      <c r="BL111" s="24" t="s">
        <v>161</v>
      </c>
      <c r="BM111" s="24" t="s">
        <v>3330</v>
      </c>
    </row>
    <row r="112" spans="2:65" s="1" customFormat="1" ht="16.5" customHeight="1">
      <c r="B112" s="42"/>
      <c r="C112" s="163" t="s">
        <v>256</v>
      </c>
      <c r="D112" s="163" t="s">
        <v>156</v>
      </c>
      <c r="E112" s="164" t="s">
        <v>3269</v>
      </c>
      <c r="F112" s="165" t="s">
        <v>3270</v>
      </c>
      <c r="G112" s="166" t="s">
        <v>373</v>
      </c>
      <c r="H112" s="167">
        <v>3</v>
      </c>
      <c r="I112" s="168"/>
      <c r="J112" s="169">
        <f t="shared" si="10"/>
        <v>0</v>
      </c>
      <c r="K112" s="165" t="s">
        <v>2765</v>
      </c>
      <c r="L112" s="62"/>
      <c r="M112" s="170" t="s">
        <v>37</v>
      </c>
      <c r="N112" s="171" t="s">
        <v>53</v>
      </c>
      <c r="O112" s="43"/>
      <c r="P112" s="172">
        <f t="shared" si="11"/>
        <v>0</v>
      </c>
      <c r="Q112" s="172">
        <v>0</v>
      </c>
      <c r="R112" s="172">
        <f t="shared" si="12"/>
        <v>0</v>
      </c>
      <c r="S112" s="172">
        <v>0</v>
      </c>
      <c r="T112" s="173">
        <f t="shared" si="13"/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174">
        <f t="shared" si="14"/>
        <v>0</v>
      </c>
      <c r="BF112" s="174">
        <f t="shared" si="15"/>
        <v>0</v>
      </c>
      <c r="BG112" s="174">
        <f t="shared" si="16"/>
        <v>0</v>
      </c>
      <c r="BH112" s="174">
        <f t="shared" si="17"/>
        <v>0</v>
      </c>
      <c r="BI112" s="174">
        <f t="shared" si="18"/>
        <v>0</v>
      </c>
      <c r="BJ112" s="24" t="s">
        <v>24</v>
      </c>
      <c r="BK112" s="174">
        <f t="shared" si="19"/>
        <v>0</v>
      </c>
      <c r="BL112" s="24" t="s">
        <v>161</v>
      </c>
      <c r="BM112" s="24" t="s">
        <v>3331</v>
      </c>
    </row>
    <row r="113" spans="2:65" s="1" customFormat="1" ht="16.5" customHeight="1">
      <c r="B113" s="42"/>
      <c r="C113" s="163" t="s">
        <v>258</v>
      </c>
      <c r="D113" s="163" t="s">
        <v>156</v>
      </c>
      <c r="E113" s="164" t="s">
        <v>3272</v>
      </c>
      <c r="F113" s="165" t="s">
        <v>3273</v>
      </c>
      <c r="G113" s="166" t="s">
        <v>373</v>
      </c>
      <c r="H113" s="167">
        <v>1</v>
      </c>
      <c r="I113" s="168"/>
      <c r="J113" s="169">
        <f t="shared" si="10"/>
        <v>0</v>
      </c>
      <c r="K113" s="165" t="s">
        <v>2765</v>
      </c>
      <c r="L113" s="62"/>
      <c r="M113" s="170" t="s">
        <v>37</v>
      </c>
      <c r="N113" s="171" t="s">
        <v>53</v>
      </c>
      <c r="O113" s="43"/>
      <c r="P113" s="172">
        <f t="shared" si="11"/>
        <v>0</v>
      </c>
      <c r="Q113" s="172">
        <v>0</v>
      </c>
      <c r="R113" s="172">
        <f t="shared" si="12"/>
        <v>0</v>
      </c>
      <c r="S113" s="172">
        <v>0</v>
      </c>
      <c r="T113" s="173">
        <f t="shared" si="13"/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174">
        <f t="shared" si="14"/>
        <v>0</v>
      </c>
      <c r="BF113" s="174">
        <f t="shared" si="15"/>
        <v>0</v>
      </c>
      <c r="BG113" s="174">
        <f t="shared" si="16"/>
        <v>0</v>
      </c>
      <c r="BH113" s="174">
        <f t="shared" si="17"/>
        <v>0</v>
      </c>
      <c r="BI113" s="174">
        <f t="shared" si="18"/>
        <v>0</v>
      </c>
      <c r="BJ113" s="24" t="s">
        <v>24</v>
      </c>
      <c r="BK113" s="174">
        <f t="shared" si="19"/>
        <v>0</v>
      </c>
      <c r="BL113" s="24" t="s">
        <v>161</v>
      </c>
      <c r="BM113" s="24" t="s">
        <v>3332</v>
      </c>
    </row>
    <row r="114" spans="2:65" s="1" customFormat="1" ht="16.5" customHeight="1">
      <c r="B114" s="42"/>
      <c r="C114" s="163" t="s">
        <v>260</v>
      </c>
      <c r="D114" s="163" t="s">
        <v>156</v>
      </c>
      <c r="E114" s="164" t="s">
        <v>3275</v>
      </c>
      <c r="F114" s="165" t="s">
        <v>3276</v>
      </c>
      <c r="G114" s="166" t="s">
        <v>373</v>
      </c>
      <c r="H114" s="167">
        <v>2</v>
      </c>
      <c r="I114" s="168"/>
      <c r="J114" s="169">
        <f t="shared" si="10"/>
        <v>0</v>
      </c>
      <c r="K114" s="165" t="s">
        <v>2765</v>
      </c>
      <c r="L114" s="62"/>
      <c r="M114" s="170" t="s">
        <v>37</v>
      </c>
      <c r="N114" s="171" t="s">
        <v>53</v>
      </c>
      <c r="O114" s="43"/>
      <c r="P114" s="172">
        <f t="shared" si="11"/>
        <v>0</v>
      </c>
      <c r="Q114" s="172">
        <v>0</v>
      </c>
      <c r="R114" s="172">
        <f t="shared" si="12"/>
        <v>0</v>
      </c>
      <c r="S114" s="172">
        <v>0</v>
      </c>
      <c r="T114" s="173">
        <f t="shared" si="13"/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174">
        <f t="shared" si="14"/>
        <v>0</v>
      </c>
      <c r="BF114" s="174">
        <f t="shared" si="15"/>
        <v>0</v>
      </c>
      <c r="BG114" s="174">
        <f t="shared" si="16"/>
        <v>0</v>
      </c>
      <c r="BH114" s="174">
        <f t="shared" si="17"/>
        <v>0</v>
      </c>
      <c r="BI114" s="174">
        <f t="shared" si="18"/>
        <v>0</v>
      </c>
      <c r="BJ114" s="24" t="s">
        <v>24</v>
      </c>
      <c r="BK114" s="174">
        <f t="shared" si="19"/>
        <v>0</v>
      </c>
      <c r="BL114" s="24" t="s">
        <v>161</v>
      </c>
      <c r="BM114" s="24" t="s">
        <v>3333</v>
      </c>
    </row>
    <row r="115" spans="2:65" s="1" customFormat="1" ht="16.5" customHeight="1">
      <c r="B115" s="42"/>
      <c r="C115" s="163" t="s">
        <v>264</v>
      </c>
      <c r="D115" s="163" t="s">
        <v>156</v>
      </c>
      <c r="E115" s="164" t="s">
        <v>3278</v>
      </c>
      <c r="F115" s="165" t="s">
        <v>3279</v>
      </c>
      <c r="G115" s="166" t="s">
        <v>373</v>
      </c>
      <c r="H115" s="167">
        <v>4</v>
      </c>
      <c r="I115" s="168"/>
      <c r="J115" s="169">
        <f t="shared" si="10"/>
        <v>0</v>
      </c>
      <c r="K115" s="165" t="s">
        <v>2765</v>
      </c>
      <c r="L115" s="62"/>
      <c r="M115" s="170" t="s">
        <v>37</v>
      </c>
      <c r="N115" s="171" t="s">
        <v>53</v>
      </c>
      <c r="O115" s="43"/>
      <c r="P115" s="172">
        <f t="shared" si="11"/>
        <v>0</v>
      </c>
      <c r="Q115" s="172">
        <v>0</v>
      </c>
      <c r="R115" s="172">
        <f t="shared" si="12"/>
        <v>0</v>
      </c>
      <c r="S115" s="172">
        <v>0</v>
      </c>
      <c r="T115" s="173">
        <f t="shared" si="13"/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174">
        <f t="shared" si="14"/>
        <v>0</v>
      </c>
      <c r="BF115" s="174">
        <f t="shared" si="15"/>
        <v>0</v>
      </c>
      <c r="BG115" s="174">
        <f t="shared" si="16"/>
        <v>0</v>
      </c>
      <c r="BH115" s="174">
        <f t="shared" si="17"/>
        <v>0</v>
      </c>
      <c r="BI115" s="174">
        <f t="shared" si="18"/>
        <v>0</v>
      </c>
      <c r="BJ115" s="24" t="s">
        <v>24</v>
      </c>
      <c r="BK115" s="174">
        <f t="shared" si="19"/>
        <v>0</v>
      </c>
      <c r="BL115" s="24" t="s">
        <v>161</v>
      </c>
      <c r="BM115" s="24" t="s">
        <v>3334</v>
      </c>
    </row>
    <row r="116" spans="2:65" s="1" customFormat="1" ht="16.5" customHeight="1">
      <c r="B116" s="42"/>
      <c r="C116" s="163" t="s">
        <v>266</v>
      </c>
      <c r="D116" s="163" t="s">
        <v>156</v>
      </c>
      <c r="E116" s="164" t="s">
        <v>3281</v>
      </c>
      <c r="F116" s="165" t="s">
        <v>3282</v>
      </c>
      <c r="G116" s="166" t="s">
        <v>373</v>
      </c>
      <c r="H116" s="167">
        <v>4</v>
      </c>
      <c r="I116" s="168"/>
      <c r="J116" s="169">
        <f t="shared" si="10"/>
        <v>0</v>
      </c>
      <c r="K116" s="165" t="s">
        <v>2765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161</v>
      </c>
      <c r="BM116" s="24" t="s">
        <v>3335</v>
      </c>
    </row>
    <row r="117" spans="2:65" s="1" customFormat="1" ht="16.5" customHeight="1">
      <c r="B117" s="42"/>
      <c r="C117" s="163" t="s">
        <v>268</v>
      </c>
      <c r="D117" s="163" t="s">
        <v>156</v>
      </c>
      <c r="E117" s="164" t="s">
        <v>3336</v>
      </c>
      <c r="F117" s="165" t="s">
        <v>3337</v>
      </c>
      <c r="G117" s="166" t="s">
        <v>373</v>
      </c>
      <c r="H117" s="167">
        <v>1</v>
      </c>
      <c r="I117" s="168"/>
      <c r="J117" s="169">
        <f t="shared" si="10"/>
        <v>0</v>
      </c>
      <c r="K117" s="165" t="s">
        <v>2765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161</v>
      </c>
      <c r="BM117" s="24" t="s">
        <v>3338</v>
      </c>
    </row>
    <row r="118" spans="2:65" s="1" customFormat="1" ht="16.5" customHeight="1">
      <c r="B118" s="42"/>
      <c r="C118" s="163" t="s">
        <v>272</v>
      </c>
      <c r="D118" s="163" t="s">
        <v>156</v>
      </c>
      <c r="E118" s="164" t="s">
        <v>3339</v>
      </c>
      <c r="F118" s="165" t="s">
        <v>3340</v>
      </c>
      <c r="G118" s="166" t="s">
        <v>373</v>
      </c>
      <c r="H118" s="167">
        <v>1</v>
      </c>
      <c r="I118" s="168"/>
      <c r="J118" s="169">
        <f t="shared" si="10"/>
        <v>0</v>
      </c>
      <c r="K118" s="165" t="s">
        <v>2765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161</v>
      </c>
      <c r="BM118" s="24" t="s">
        <v>3341</v>
      </c>
    </row>
    <row r="119" spans="2:65" s="1" customFormat="1" ht="16.5" customHeight="1">
      <c r="B119" s="42"/>
      <c r="C119" s="163" t="s">
        <v>276</v>
      </c>
      <c r="D119" s="163" t="s">
        <v>156</v>
      </c>
      <c r="E119" s="164" t="s">
        <v>3342</v>
      </c>
      <c r="F119" s="165" t="s">
        <v>3343</v>
      </c>
      <c r="G119" s="166" t="s">
        <v>373</v>
      </c>
      <c r="H119" s="167">
        <v>1</v>
      </c>
      <c r="I119" s="168"/>
      <c r="J119" s="169">
        <f t="shared" si="10"/>
        <v>0</v>
      </c>
      <c r="K119" s="165" t="s">
        <v>2765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161</v>
      </c>
      <c r="BM119" s="24" t="s">
        <v>3344</v>
      </c>
    </row>
    <row r="120" spans="2:65" s="1" customFormat="1" ht="16.5" customHeight="1">
      <c r="B120" s="42"/>
      <c r="C120" s="163" t="s">
        <v>281</v>
      </c>
      <c r="D120" s="163" t="s">
        <v>156</v>
      </c>
      <c r="E120" s="164" t="s">
        <v>3170</v>
      </c>
      <c r="F120" s="165" t="s">
        <v>3171</v>
      </c>
      <c r="G120" s="166" t="s">
        <v>214</v>
      </c>
      <c r="H120" s="167">
        <v>77.3</v>
      </c>
      <c r="I120" s="168"/>
      <c r="J120" s="169">
        <f t="shared" si="10"/>
        <v>0</v>
      </c>
      <c r="K120" s="165" t="s">
        <v>2765</v>
      </c>
      <c r="L120" s="62"/>
      <c r="M120" s="170" t="s">
        <v>37</v>
      </c>
      <c r="N120" s="171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161</v>
      </c>
      <c r="BM120" s="24" t="s">
        <v>3345</v>
      </c>
    </row>
    <row r="121" spans="2:65" s="1" customFormat="1" ht="16.5" customHeight="1">
      <c r="B121" s="42"/>
      <c r="C121" s="175" t="s">
        <v>285</v>
      </c>
      <c r="D121" s="175" t="s">
        <v>277</v>
      </c>
      <c r="E121" s="176" t="s">
        <v>3285</v>
      </c>
      <c r="F121" s="177" t="s">
        <v>3286</v>
      </c>
      <c r="G121" s="178" t="s">
        <v>214</v>
      </c>
      <c r="H121" s="179">
        <v>77.3</v>
      </c>
      <c r="I121" s="180"/>
      <c r="J121" s="181">
        <f t="shared" si="10"/>
        <v>0</v>
      </c>
      <c r="K121" s="177" t="s">
        <v>2765</v>
      </c>
      <c r="L121" s="182"/>
      <c r="M121" s="183" t="s">
        <v>37</v>
      </c>
      <c r="N121" s="184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161</v>
      </c>
      <c r="BM121" s="24" t="s">
        <v>3346</v>
      </c>
    </row>
    <row r="122" spans="2:65" s="1" customFormat="1" ht="16.5" customHeight="1">
      <c r="B122" s="42"/>
      <c r="C122" s="175" t="s">
        <v>289</v>
      </c>
      <c r="D122" s="175" t="s">
        <v>277</v>
      </c>
      <c r="E122" s="176" t="s">
        <v>3347</v>
      </c>
      <c r="F122" s="177" t="s">
        <v>3348</v>
      </c>
      <c r="G122" s="178" t="s">
        <v>373</v>
      </c>
      <c r="H122" s="179">
        <v>2</v>
      </c>
      <c r="I122" s="180"/>
      <c r="J122" s="181">
        <f t="shared" si="10"/>
        <v>0</v>
      </c>
      <c r="K122" s="177" t="s">
        <v>2765</v>
      </c>
      <c r="L122" s="182"/>
      <c r="M122" s="183" t="s">
        <v>37</v>
      </c>
      <c r="N122" s="184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161</v>
      </c>
      <c r="BM122" s="24" t="s">
        <v>3349</v>
      </c>
    </row>
    <row r="123" spans="2:65" s="1" customFormat="1" ht="16.5" customHeight="1">
      <c r="B123" s="42"/>
      <c r="C123" s="175" t="s">
        <v>293</v>
      </c>
      <c r="D123" s="175" t="s">
        <v>277</v>
      </c>
      <c r="E123" s="176" t="s">
        <v>3350</v>
      </c>
      <c r="F123" s="177" t="s">
        <v>3351</v>
      </c>
      <c r="G123" s="178" t="s">
        <v>373</v>
      </c>
      <c r="H123" s="179">
        <v>5</v>
      </c>
      <c r="I123" s="180"/>
      <c r="J123" s="181">
        <f t="shared" si="10"/>
        <v>0</v>
      </c>
      <c r="K123" s="177" t="s">
        <v>2765</v>
      </c>
      <c r="L123" s="182"/>
      <c r="M123" s="183" t="s">
        <v>37</v>
      </c>
      <c r="N123" s="184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161</v>
      </c>
      <c r="BM123" s="24" t="s">
        <v>3352</v>
      </c>
    </row>
    <row r="124" spans="2:65" s="1" customFormat="1" ht="16.5" customHeight="1">
      <c r="B124" s="42"/>
      <c r="C124" s="175" t="s">
        <v>297</v>
      </c>
      <c r="D124" s="175" t="s">
        <v>277</v>
      </c>
      <c r="E124" s="176" t="s">
        <v>3353</v>
      </c>
      <c r="F124" s="177" t="s">
        <v>3354</v>
      </c>
      <c r="G124" s="178" t="s">
        <v>373</v>
      </c>
      <c r="H124" s="179">
        <v>10</v>
      </c>
      <c r="I124" s="180"/>
      <c r="J124" s="181">
        <f t="shared" si="10"/>
        <v>0</v>
      </c>
      <c r="K124" s="177" t="s">
        <v>2765</v>
      </c>
      <c r="L124" s="182"/>
      <c r="M124" s="183" t="s">
        <v>37</v>
      </c>
      <c r="N124" s="184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161</v>
      </c>
      <c r="BM124" s="24" t="s">
        <v>3355</v>
      </c>
    </row>
    <row r="125" spans="2:65" s="1" customFormat="1" ht="16.5" customHeight="1">
      <c r="B125" s="42"/>
      <c r="C125" s="175" t="s">
        <v>301</v>
      </c>
      <c r="D125" s="175" t="s">
        <v>277</v>
      </c>
      <c r="E125" s="176" t="s">
        <v>3291</v>
      </c>
      <c r="F125" s="177" t="s">
        <v>3356</v>
      </c>
      <c r="G125" s="178" t="s">
        <v>373</v>
      </c>
      <c r="H125" s="179">
        <v>2</v>
      </c>
      <c r="I125" s="180"/>
      <c r="J125" s="181">
        <f t="shared" si="10"/>
        <v>0</v>
      </c>
      <c r="K125" s="177" t="s">
        <v>2765</v>
      </c>
      <c r="L125" s="182"/>
      <c r="M125" s="183" t="s">
        <v>37</v>
      </c>
      <c r="N125" s="184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161</v>
      </c>
      <c r="BM125" s="24" t="s">
        <v>3357</v>
      </c>
    </row>
    <row r="126" spans="2:65" s="1" customFormat="1" ht="16.5" customHeight="1">
      <c r="B126" s="42"/>
      <c r="C126" s="175" t="s">
        <v>305</v>
      </c>
      <c r="D126" s="175" t="s">
        <v>277</v>
      </c>
      <c r="E126" s="176" t="s">
        <v>3358</v>
      </c>
      <c r="F126" s="177" t="s">
        <v>3359</v>
      </c>
      <c r="G126" s="178" t="s">
        <v>373</v>
      </c>
      <c r="H126" s="179">
        <v>2</v>
      </c>
      <c r="I126" s="180"/>
      <c r="J126" s="181">
        <f t="shared" si="10"/>
        <v>0</v>
      </c>
      <c r="K126" s="177" t="s">
        <v>2765</v>
      </c>
      <c r="L126" s="182"/>
      <c r="M126" s="183" t="s">
        <v>37</v>
      </c>
      <c r="N126" s="184" t="s">
        <v>53</v>
      </c>
      <c r="O126" s="43"/>
      <c r="P126" s="172">
        <f t="shared" si="11"/>
        <v>0</v>
      </c>
      <c r="Q126" s="172">
        <v>0</v>
      </c>
      <c r="R126" s="172">
        <f t="shared" si="12"/>
        <v>0</v>
      </c>
      <c r="S126" s="172">
        <v>0</v>
      </c>
      <c r="T126" s="173">
        <f t="shared" si="13"/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161</v>
      </c>
      <c r="BM126" s="24" t="s">
        <v>3360</v>
      </c>
    </row>
    <row r="127" spans="2:65" s="1" customFormat="1" ht="16.5" customHeight="1">
      <c r="B127" s="42"/>
      <c r="C127" s="163" t="s">
        <v>33</v>
      </c>
      <c r="D127" s="163" t="s">
        <v>156</v>
      </c>
      <c r="E127" s="164" t="s">
        <v>3197</v>
      </c>
      <c r="F127" s="165" t="s">
        <v>3198</v>
      </c>
      <c r="G127" s="166" t="s">
        <v>2476</v>
      </c>
      <c r="H127" s="167">
        <v>6</v>
      </c>
      <c r="I127" s="168"/>
      <c r="J127" s="169">
        <f t="shared" si="10"/>
        <v>0</v>
      </c>
      <c r="K127" s="165" t="s">
        <v>2765</v>
      </c>
      <c r="L127" s="62"/>
      <c r="M127" s="170" t="s">
        <v>37</v>
      </c>
      <c r="N127" s="171" t="s">
        <v>53</v>
      </c>
      <c r="O127" s="43"/>
      <c r="P127" s="172">
        <f t="shared" si="11"/>
        <v>0</v>
      </c>
      <c r="Q127" s="172">
        <v>0</v>
      </c>
      <c r="R127" s="172">
        <f t="shared" si="12"/>
        <v>0</v>
      </c>
      <c r="S127" s="172">
        <v>0</v>
      </c>
      <c r="T127" s="173">
        <f t="shared" si="13"/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161</v>
      </c>
      <c r="BM127" s="24" t="s">
        <v>3361</v>
      </c>
    </row>
    <row r="128" spans="2:65" s="1" customFormat="1" ht="16.5" customHeight="1">
      <c r="B128" s="42"/>
      <c r="C128" s="163" t="s">
        <v>312</v>
      </c>
      <c r="D128" s="163" t="s">
        <v>156</v>
      </c>
      <c r="E128" s="164" t="s">
        <v>3200</v>
      </c>
      <c r="F128" s="165" t="s">
        <v>3201</v>
      </c>
      <c r="G128" s="166" t="s">
        <v>2476</v>
      </c>
      <c r="H128" s="167">
        <v>16</v>
      </c>
      <c r="I128" s="168"/>
      <c r="J128" s="169">
        <f t="shared" si="10"/>
        <v>0</v>
      </c>
      <c r="K128" s="165" t="s">
        <v>2765</v>
      </c>
      <c r="L128" s="62"/>
      <c r="M128" s="170" t="s">
        <v>37</v>
      </c>
      <c r="N128" s="171" t="s">
        <v>53</v>
      </c>
      <c r="O128" s="43"/>
      <c r="P128" s="172">
        <f t="shared" si="11"/>
        <v>0</v>
      </c>
      <c r="Q128" s="172">
        <v>0</v>
      </c>
      <c r="R128" s="172">
        <f t="shared" si="12"/>
        <v>0</v>
      </c>
      <c r="S128" s="172">
        <v>0</v>
      </c>
      <c r="T128" s="173">
        <f t="shared" si="13"/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161</v>
      </c>
      <c r="BM128" s="24" t="s">
        <v>3362</v>
      </c>
    </row>
    <row r="129" spans="2:65" s="10" customFormat="1" ht="37.35" customHeight="1">
      <c r="B129" s="203"/>
      <c r="C129" s="204"/>
      <c r="D129" s="205" t="s">
        <v>81</v>
      </c>
      <c r="E129" s="206" t="s">
        <v>865</v>
      </c>
      <c r="F129" s="206" t="s">
        <v>2340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</f>
        <v>0</v>
      </c>
      <c r="Q129" s="211"/>
      <c r="R129" s="212">
        <f>R130</f>
        <v>0</v>
      </c>
      <c r="S129" s="211"/>
      <c r="T129" s="213">
        <f>T130</f>
        <v>0</v>
      </c>
      <c r="AR129" s="214" t="s">
        <v>24</v>
      </c>
      <c r="AT129" s="215" t="s">
        <v>81</v>
      </c>
      <c r="AU129" s="215" t="s">
        <v>82</v>
      </c>
      <c r="AY129" s="214" t="s">
        <v>162</v>
      </c>
      <c r="BK129" s="216">
        <f>BK130</f>
        <v>0</v>
      </c>
    </row>
    <row r="130" spans="2:65" s="1" customFormat="1" ht="16.5" customHeight="1">
      <c r="B130" s="42"/>
      <c r="C130" s="163" t="s">
        <v>316</v>
      </c>
      <c r="D130" s="163" t="s">
        <v>156</v>
      </c>
      <c r="E130" s="164" t="s">
        <v>3203</v>
      </c>
      <c r="F130" s="165" t="s">
        <v>3204</v>
      </c>
      <c r="G130" s="166" t="s">
        <v>201</v>
      </c>
      <c r="H130" s="167">
        <v>1.2649999999999999</v>
      </c>
      <c r="I130" s="168"/>
      <c r="J130" s="169">
        <f>ROUND(I130*H130,2)</f>
        <v>0</v>
      </c>
      <c r="K130" s="165" t="s">
        <v>2765</v>
      </c>
      <c r="L130" s="62"/>
      <c r="M130" s="170" t="s">
        <v>37</v>
      </c>
      <c r="N130" s="171" t="s">
        <v>53</v>
      </c>
      <c r="O130" s="43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24" t="s">
        <v>24</v>
      </c>
      <c r="BK130" s="174">
        <f>ROUND(I130*H130,2)</f>
        <v>0</v>
      </c>
      <c r="BL130" s="24" t="s">
        <v>161</v>
      </c>
      <c r="BM130" s="24" t="s">
        <v>3363</v>
      </c>
    </row>
    <row r="131" spans="2:65" s="10" customFormat="1" ht="37.35" customHeight="1">
      <c r="B131" s="203"/>
      <c r="C131" s="204"/>
      <c r="D131" s="205" t="s">
        <v>81</v>
      </c>
      <c r="E131" s="206" t="s">
        <v>2374</v>
      </c>
      <c r="F131" s="206" t="s">
        <v>2375</v>
      </c>
      <c r="G131" s="204"/>
      <c r="H131" s="204"/>
      <c r="I131" s="207"/>
      <c r="J131" s="208">
        <f>BK131</f>
        <v>0</v>
      </c>
      <c r="K131" s="204"/>
      <c r="L131" s="209"/>
      <c r="M131" s="210"/>
      <c r="N131" s="211"/>
      <c r="O131" s="211"/>
      <c r="P131" s="212">
        <f>SUM(P132:P133)</f>
        <v>0</v>
      </c>
      <c r="Q131" s="211"/>
      <c r="R131" s="212">
        <f>SUM(R132:R133)</f>
        <v>0</v>
      </c>
      <c r="S131" s="211"/>
      <c r="T131" s="213">
        <f>SUM(T132:T133)</f>
        <v>0</v>
      </c>
      <c r="AR131" s="214" t="s">
        <v>91</v>
      </c>
      <c r="AT131" s="215" t="s">
        <v>81</v>
      </c>
      <c r="AU131" s="215" t="s">
        <v>82</v>
      </c>
      <c r="AY131" s="214" t="s">
        <v>162</v>
      </c>
      <c r="BK131" s="216">
        <f>SUM(BK132:BK133)</f>
        <v>0</v>
      </c>
    </row>
    <row r="132" spans="2:65" s="1" customFormat="1" ht="25.5" customHeight="1">
      <c r="B132" s="42"/>
      <c r="C132" s="163" t="s">
        <v>320</v>
      </c>
      <c r="D132" s="163" t="s">
        <v>156</v>
      </c>
      <c r="E132" s="164" t="s">
        <v>2823</v>
      </c>
      <c r="F132" s="165" t="s">
        <v>2824</v>
      </c>
      <c r="G132" s="166" t="s">
        <v>373</v>
      </c>
      <c r="H132" s="167">
        <v>3</v>
      </c>
      <c r="I132" s="168"/>
      <c r="J132" s="169">
        <f>ROUND(I132*H132,2)</f>
        <v>0</v>
      </c>
      <c r="K132" s="165" t="s">
        <v>2765</v>
      </c>
      <c r="L132" s="62"/>
      <c r="M132" s="170" t="s">
        <v>37</v>
      </c>
      <c r="N132" s="171" t="s">
        <v>53</v>
      </c>
      <c r="O132" s="43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24" t="s">
        <v>24</v>
      </c>
      <c r="BK132" s="174">
        <f>ROUND(I132*H132,2)</f>
        <v>0</v>
      </c>
      <c r="BL132" s="24" t="s">
        <v>219</v>
      </c>
      <c r="BM132" s="24" t="s">
        <v>3364</v>
      </c>
    </row>
    <row r="133" spans="2:65" s="1" customFormat="1" ht="16.5" customHeight="1">
      <c r="B133" s="42"/>
      <c r="C133" s="163" t="s">
        <v>324</v>
      </c>
      <c r="D133" s="163" t="s">
        <v>156</v>
      </c>
      <c r="E133" s="164" t="s">
        <v>2837</v>
      </c>
      <c r="F133" s="165" t="s">
        <v>2425</v>
      </c>
      <c r="G133" s="166" t="s">
        <v>201</v>
      </c>
      <c r="H133" s="167">
        <v>0.22900000000000001</v>
      </c>
      <c r="I133" s="168"/>
      <c r="J133" s="169">
        <f>ROUND(I133*H133,2)</f>
        <v>0</v>
      </c>
      <c r="K133" s="165" t="s">
        <v>2765</v>
      </c>
      <c r="L133" s="62"/>
      <c r="M133" s="170" t="s">
        <v>37</v>
      </c>
      <c r="N133" s="185" t="s">
        <v>53</v>
      </c>
      <c r="O133" s="186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24" t="s">
        <v>24</v>
      </c>
      <c r="BK133" s="174">
        <f>ROUND(I133*H133,2)</f>
        <v>0</v>
      </c>
      <c r="BL133" s="24" t="s">
        <v>219</v>
      </c>
      <c r="BM133" s="24" t="s">
        <v>3365</v>
      </c>
    </row>
    <row r="134" spans="2:65" s="1" customFormat="1" ht="6.9" customHeight="1">
      <c r="B134" s="57"/>
      <c r="C134" s="58"/>
      <c r="D134" s="58"/>
      <c r="E134" s="58"/>
      <c r="F134" s="58"/>
      <c r="G134" s="58"/>
      <c r="H134" s="58"/>
      <c r="I134" s="140"/>
      <c r="J134" s="58"/>
      <c r="K134" s="58"/>
      <c r="L134" s="62"/>
    </row>
  </sheetData>
  <sheetProtection algorithmName="SHA-512" hashValue="A2yALm3DcMevjBVk6FlELwf4aXsmljc0cixZvfUMa6Iq3327Tp7G9DBdL0NXLPOdnr8RmdzSaJOgB5jW7slMKQ==" saltValue="OP74k6wjiW1UeSvzJmlBQ034XUvOPjko1LqqiPALpKF2qZ0ZASgkD6teE/vHxnpKg3MfPIQiyyqbKv3I7mvHQA==" spinCount="100000" sheet="1" objects="1" scenarios="1" formatColumns="0" formatRows="0" autoFilter="0"/>
  <autoFilter ref="C81:K133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124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3366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ROUND(J81,2)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ROUND(SUM(BE81:BE111), 2)</f>
        <v>0</v>
      </c>
      <c r="G30" s="43"/>
      <c r="H30" s="43"/>
      <c r="I30" s="132">
        <v>0.21</v>
      </c>
      <c r="J30" s="131">
        <f>ROUND(ROUND((SUM(BE81:BE111)),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ROUND(SUM(BF81:BF111), 2)</f>
        <v>0</v>
      </c>
      <c r="G31" s="43"/>
      <c r="H31" s="43"/>
      <c r="I31" s="132">
        <v>0.15</v>
      </c>
      <c r="J31" s="131">
        <f>ROUND(ROUND((SUM(BF81:BF111)),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ROUND(SUM(BG81:BG111),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ROUND(SUM(BH81:BH111),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ROUND(SUM(BI81:BI111),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>SO 08 - SO 08 Odlučovač lehkých kapalin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J81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3066</v>
      </c>
      <c r="E57" s="192"/>
      <c r="F57" s="192"/>
      <c r="G57" s="192"/>
      <c r="H57" s="192"/>
      <c r="I57" s="193"/>
      <c r="J57" s="194">
        <f>J82</f>
        <v>0</v>
      </c>
      <c r="K57" s="195"/>
    </row>
    <row r="58" spans="2:47" s="8" customFormat="1" ht="24.9" customHeight="1">
      <c r="B58" s="189"/>
      <c r="C58" s="190"/>
      <c r="D58" s="191" t="s">
        <v>2306</v>
      </c>
      <c r="E58" s="192"/>
      <c r="F58" s="192"/>
      <c r="G58" s="192"/>
      <c r="H58" s="192"/>
      <c r="I58" s="193"/>
      <c r="J58" s="194">
        <f>J96</f>
        <v>0</v>
      </c>
      <c r="K58" s="195"/>
    </row>
    <row r="59" spans="2:47" s="8" customFormat="1" ht="24.9" customHeight="1">
      <c r="B59" s="189"/>
      <c r="C59" s="190"/>
      <c r="D59" s="191" t="s">
        <v>3068</v>
      </c>
      <c r="E59" s="192"/>
      <c r="F59" s="192"/>
      <c r="G59" s="192"/>
      <c r="H59" s="192"/>
      <c r="I59" s="193"/>
      <c r="J59" s="194">
        <f>J99</f>
        <v>0</v>
      </c>
      <c r="K59" s="195"/>
    </row>
    <row r="60" spans="2:47" s="8" customFormat="1" ht="24.9" customHeight="1">
      <c r="B60" s="189"/>
      <c r="C60" s="190"/>
      <c r="D60" s="191" t="s">
        <v>2309</v>
      </c>
      <c r="E60" s="192"/>
      <c r="F60" s="192"/>
      <c r="G60" s="192"/>
      <c r="H60" s="192"/>
      <c r="I60" s="193"/>
      <c r="J60" s="194">
        <f>J107</f>
        <v>0</v>
      </c>
      <c r="K60" s="195"/>
    </row>
    <row r="61" spans="2:47" s="8" customFormat="1" ht="24.9" customHeight="1">
      <c r="B61" s="189"/>
      <c r="C61" s="190"/>
      <c r="D61" s="191" t="s">
        <v>3367</v>
      </c>
      <c r="E61" s="192"/>
      <c r="F61" s="192"/>
      <c r="G61" s="192"/>
      <c r="H61" s="192"/>
      <c r="I61" s="193"/>
      <c r="J61" s="194">
        <f>J109</f>
        <v>0</v>
      </c>
      <c r="K61" s="195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19"/>
      <c r="J62" s="43"/>
      <c r="K62" s="46"/>
    </row>
    <row r="63" spans="2:47" s="1" customFormat="1" ht="6.9" customHeight="1">
      <c r="B63" s="57"/>
      <c r="C63" s="58"/>
      <c r="D63" s="58"/>
      <c r="E63" s="58"/>
      <c r="F63" s="58"/>
      <c r="G63" s="58"/>
      <c r="H63" s="58"/>
      <c r="I63" s="140"/>
      <c r="J63" s="58"/>
      <c r="K63" s="59"/>
    </row>
    <row r="67" spans="2:20" s="1" customFormat="1" ht="6.9" customHeight="1">
      <c r="B67" s="60"/>
      <c r="C67" s="61"/>
      <c r="D67" s="61"/>
      <c r="E67" s="61"/>
      <c r="F67" s="61"/>
      <c r="G67" s="61"/>
      <c r="H67" s="61"/>
      <c r="I67" s="143"/>
      <c r="J67" s="61"/>
      <c r="K67" s="61"/>
      <c r="L67" s="62"/>
    </row>
    <row r="68" spans="2:20" s="1" customFormat="1" ht="36.9" customHeight="1">
      <c r="B68" s="42"/>
      <c r="C68" s="63" t="s">
        <v>142</v>
      </c>
      <c r="D68" s="64"/>
      <c r="E68" s="64"/>
      <c r="F68" s="64"/>
      <c r="G68" s="64"/>
      <c r="H68" s="64"/>
      <c r="I68" s="150"/>
      <c r="J68" s="64"/>
      <c r="K68" s="64"/>
      <c r="L68" s="62"/>
    </row>
    <row r="69" spans="2:20" s="1" customFormat="1" ht="6.9" customHeight="1">
      <c r="B69" s="42"/>
      <c r="C69" s="64"/>
      <c r="D69" s="64"/>
      <c r="E69" s="64"/>
      <c r="F69" s="64"/>
      <c r="G69" s="64"/>
      <c r="H69" s="64"/>
      <c r="I69" s="150"/>
      <c r="J69" s="64"/>
      <c r="K69" s="64"/>
      <c r="L69" s="62"/>
    </row>
    <row r="70" spans="2:20" s="1" customFormat="1" ht="14.4" customHeight="1">
      <c r="B70" s="42"/>
      <c r="C70" s="66" t="s">
        <v>18</v>
      </c>
      <c r="D70" s="64"/>
      <c r="E70" s="64"/>
      <c r="F70" s="64"/>
      <c r="G70" s="64"/>
      <c r="H70" s="64"/>
      <c r="I70" s="150"/>
      <c r="J70" s="64"/>
      <c r="K70" s="64"/>
      <c r="L70" s="62"/>
    </row>
    <row r="71" spans="2:20" s="1" customFormat="1" ht="16.5" customHeight="1">
      <c r="B71" s="42"/>
      <c r="C71" s="64"/>
      <c r="D71" s="64"/>
      <c r="E71" s="390" t="str">
        <f>E7</f>
        <v>Rekonstrukce a přístavby hasičské zbrojnice Hošťálkovice</v>
      </c>
      <c r="F71" s="391"/>
      <c r="G71" s="391"/>
      <c r="H71" s="391"/>
      <c r="I71" s="150"/>
      <c r="J71" s="64"/>
      <c r="K71" s="64"/>
      <c r="L71" s="62"/>
    </row>
    <row r="72" spans="2:20" s="1" customFormat="1" ht="14.4" customHeight="1">
      <c r="B72" s="42"/>
      <c r="C72" s="66" t="s">
        <v>134</v>
      </c>
      <c r="D72" s="64"/>
      <c r="E72" s="64"/>
      <c r="F72" s="64"/>
      <c r="G72" s="64"/>
      <c r="H72" s="64"/>
      <c r="I72" s="150"/>
      <c r="J72" s="64"/>
      <c r="K72" s="64"/>
      <c r="L72" s="62"/>
    </row>
    <row r="73" spans="2:20" s="1" customFormat="1" ht="17.25" customHeight="1">
      <c r="B73" s="42"/>
      <c r="C73" s="64"/>
      <c r="D73" s="64"/>
      <c r="E73" s="365" t="str">
        <f>E9</f>
        <v>SO 08 - SO 08 Odlučovač lehkých kapalin</v>
      </c>
      <c r="F73" s="392"/>
      <c r="G73" s="392"/>
      <c r="H73" s="392"/>
      <c r="I73" s="150"/>
      <c r="J73" s="64"/>
      <c r="K73" s="64"/>
      <c r="L73" s="62"/>
    </row>
    <row r="74" spans="2:20" s="1" customFormat="1" ht="6.9" customHeight="1">
      <c r="B74" s="42"/>
      <c r="C74" s="64"/>
      <c r="D74" s="64"/>
      <c r="E74" s="64"/>
      <c r="F74" s="64"/>
      <c r="G74" s="64"/>
      <c r="H74" s="64"/>
      <c r="I74" s="150"/>
      <c r="J74" s="64"/>
      <c r="K74" s="64"/>
      <c r="L74" s="62"/>
    </row>
    <row r="75" spans="2:20" s="1" customFormat="1" ht="18" customHeight="1">
      <c r="B75" s="42"/>
      <c r="C75" s="66" t="s">
        <v>25</v>
      </c>
      <c r="D75" s="64"/>
      <c r="E75" s="64"/>
      <c r="F75" s="151" t="str">
        <f>F12</f>
        <v xml:space="preserve"> </v>
      </c>
      <c r="G75" s="64"/>
      <c r="H75" s="64"/>
      <c r="I75" s="152" t="s">
        <v>27</v>
      </c>
      <c r="J75" s="74" t="str">
        <f>IF(J12="","",J12)</f>
        <v>2. 12. 2016</v>
      </c>
      <c r="K75" s="64"/>
      <c r="L75" s="62"/>
    </row>
    <row r="76" spans="2:20" s="1" customFormat="1" ht="6.9" customHeight="1">
      <c r="B76" s="42"/>
      <c r="C76" s="64"/>
      <c r="D76" s="64"/>
      <c r="E76" s="64"/>
      <c r="F76" s="64"/>
      <c r="G76" s="64"/>
      <c r="H76" s="64"/>
      <c r="I76" s="150"/>
      <c r="J76" s="64"/>
      <c r="K76" s="64"/>
      <c r="L76" s="62"/>
    </row>
    <row r="77" spans="2:20" s="1" customFormat="1" ht="13.2">
      <c r="B77" s="42"/>
      <c r="C77" s="66" t="s">
        <v>35</v>
      </c>
      <c r="D77" s="64"/>
      <c r="E77" s="64"/>
      <c r="F77" s="151" t="str">
        <f>E15</f>
        <v xml:space="preserve">Statutární město Ostrava,MOb Hošťálkovice </v>
      </c>
      <c r="G77" s="64"/>
      <c r="H77" s="64"/>
      <c r="I77" s="152" t="s">
        <v>42</v>
      </c>
      <c r="J77" s="151" t="str">
        <f>E21</f>
        <v xml:space="preserve">Lenka Jerakasová </v>
      </c>
      <c r="K77" s="64"/>
      <c r="L77" s="62"/>
    </row>
    <row r="78" spans="2:20" s="1" customFormat="1" ht="14.4" customHeight="1">
      <c r="B78" s="42"/>
      <c r="C78" s="66" t="s">
        <v>40</v>
      </c>
      <c r="D78" s="64"/>
      <c r="E78" s="64"/>
      <c r="F78" s="151" t="str">
        <f>IF(E18="","",E18)</f>
        <v/>
      </c>
      <c r="G78" s="64"/>
      <c r="H78" s="64"/>
      <c r="I78" s="150"/>
      <c r="J78" s="64"/>
      <c r="K78" s="64"/>
      <c r="L78" s="62"/>
    </row>
    <row r="79" spans="2:20" s="1" customFormat="1" ht="10.35" customHeight="1">
      <c r="B79" s="42"/>
      <c r="C79" s="64"/>
      <c r="D79" s="64"/>
      <c r="E79" s="64"/>
      <c r="F79" s="64"/>
      <c r="G79" s="64"/>
      <c r="H79" s="64"/>
      <c r="I79" s="150"/>
      <c r="J79" s="64"/>
      <c r="K79" s="64"/>
      <c r="L79" s="62"/>
    </row>
    <row r="80" spans="2:20" s="7" customFormat="1" ht="29.25" customHeight="1">
      <c r="B80" s="153"/>
      <c r="C80" s="154" t="s">
        <v>143</v>
      </c>
      <c r="D80" s="155" t="s">
        <v>67</v>
      </c>
      <c r="E80" s="155" t="s">
        <v>63</v>
      </c>
      <c r="F80" s="155" t="s">
        <v>144</v>
      </c>
      <c r="G80" s="155" t="s">
        <v>145</v>
      </c>
      <c r="H80" s="155" t="s">
        <v>146</v>
      </c>
      <c r="I80" s="156" t="s">
        <v>147</v>
      </c>
      <c r="J80" s="155" t="s">
        <v>139</v>
      </c>
      <c r="K80" s="157" t="s">
        <v>148</v>
      </c>
      <c r="L80" s="158"/>
      <c r="M80" s="82" t="s">
        <v>149</v>
      </c>
      <c r="N80" s="83" t="s">
        <v>52</v>
      </c>
      <c r="O80" s="83" t="s">
        <v>150</v>
      </c>
      <c r="P80" s="83" t="s">
        <v>151</v>
      </c>
      <c r="Q80" s="83" t="s">
        <v>152</v>
      </c>
      <c r="R80" s="83" t="s">
        <v>153</v>
      </c>
      <c r="S80" s="83" t="s">
        <v>154</v>
      </c>
      <c r="T80" s="84" t="s">
        <v>155</v>
      </c>
    </row>
    <row r="81" spans="2:65" s="1" customFormat="1" ht="29.25" customHeight="1">
      <c r="B81" s="42"/>
      <c r="C81" s="88" t="s">
        <v>140</v>
      </c>
      <c r="D81" s="64"/>
      <c r="E81" s="64"/>
      <c r="F81" s="64"/>
      <c r="G81" s="64"/>
      <c r="H81" s="64"/>
      <c r="I81" s="150"/>
      <c r="J81" s="159">
        <f>BK81</f>
        <v>0</v>
      </c>
      <c r="K81" s="64"/>
      <c r="L81" s="62"/>
      <c r="M81" s="85"/>
      <c r="N81" s="86"/>
      <c r="O81" s="86"/>
      <c r="P81" s="160">
        <f>P82+P96+P99+P107+P109</f>
        <v>0</v>
      </c>
      <c r="Q81" s="86"/>
      <c r="R81" s="160">
        <f>R82+R96+R99+R107+R109</f>
        <v>0</v>
      </c>
      <c r="S81" s="86"/>
      <c r="T81" s="161">
        <f>T82+T96+T99+T107+T109</f>
        <v>0</v>
      </c>
      <c r="AT81" s="24" t="s">
        <v>81</v>
      </c>
      <c r="AU81" s="24" t="s">
        <v>141</v>
      </c>
      <c r="BK81" s="162">
        <f>BK82+BK96+BK99+BK107+BK109</f>
        <v>0</v>
      </c>
    </row>
    <row r="82" spans="2:65" s="10" customFormat="1" ht="37.35" customHeight="1">
      <c r="B82" s="203"/>
      <c r="C82" s="204"/>
      <c r="D82" s="205" t="s">
        <v>81</v>
      </c>
      <c r="E82" s="206" t="s">
        <v>24</v>
      </c>
      <c r="F82" s="206" t="s">
        <v>1432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SUM(P83:P95)</f>
        <v>0</v>
      </c>
      <c r="Q82" s="211"/>
      <c r="R82" s="212">
        <f>SUM(R83:R95)</f>
        <v>0</v>
      </c>
      <c r="S82" s="211"/>
      <c r="T82" s="213">
        <f>SUM(T83:T95)</f>
        <v>0</v>
      </c>
      <c r="AR82" s="214" t="s">
        <v>24</v>
      </c>
      <c r="AT82" s="215" t="s">
        <v>81</v>
      </c>
      <c r="AU82" s="215" t="s">
        <v>82</v>
      </c>
      <c r="AY82" s="214" t="s">
        <v>162</v>
      </c>
      <c r="BK82" s="216">
        <f>SUM(BK83:BK95)</f>
        <v>0</v>
      </c>
    </row>
    <row r="83" spans="2:65" s="1" customFormat="1" ht="16.5" customHeight="1">
      <c r="B83" s="42"/>
      <c r="C83" s="163" t="s">
        <v>24</v>
      </c>
      <c r="D83" s="163" t="s">
        <v>156</v>
      </c>
      <c r="E83" s="164" t="s">
        <v>3368</v>
      </c>
      <c r="F83" s="165" t="s">
        <v>3369</v>
      </c>
      <c r="G83" s="166" t="s">
        <v>173</v>
      </c>
      <c r="H83" s="167">
        <v>31.443000000000001</v>
      </c>
      <c r="I83" s="168"/>
      <c r="J83" s="169">
        <f t="shared" ref="J83:J95" si="0">ROUND(I83*H83,2)</f>
        <v>0</v>
      </c>
      <c r="K83" s="165" t="s">
        <v>2765</v>
      </c>
      <c r="L83" s="62"/>
      <c r="M83" s="170" t="s">
        <v>37</v>
      </c>
      <c r="N83" s="171" t="s">
        <v>53</v>
      </c>
      <c r="O83" s="43"/>
      <c r="P83" s="172">
        <f t="shared" ref="P83:P95" si="1">O83*H83</f>
        <v>0</v>
      </c>
      <c r="Q83" s="172">
        <v>0</v>
      </c>
      <c r="R83" s="172">
        <f t="shared" ref="R83:R95" si="2">Q83*H83</f>
        <v>0</v>
      </c>
      <c r="S83" s="172">
        <v>0</v>
      </c>
      <c r="T83" s="173">
        <f t="shared" ref="T83:T95" si="3"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174">
        <f t="shared" ref="BE83:BE95" si="4">IF(N83="základní",J83,0)</f>
        <v>0</v>
      </c>
      <c r="BF83" s="174">
        <f t="shared" ref="BF83:BF95" si="5">IF(N83="snížená",J83,0)</f>
        <v>0</v>
      </c>
      <c r="BG83" s="174">
        <f t="shared" ref="BG83:BG95" si="6">IF(N83="zákl. přenesená",J83,0)</f>
        <v>0</v>
      </c>
      <c r="BH83" s="174">
        <f t="shared" ref="BH83:BH95" si="7">IF(N83="sníž. přenesená",J83,0)</f>
        <v>0</v>
      </c>
      <c r="BI83" s="174">
        <f t="shared" ref="BI83:BI95" si="8">IF(N83="nulová",J83,0)</f>
        <v>0</v>
      </c>
      <c r="BJ83" s="24" t="s">
        <v>24</v>
      </c>
      <c r="BK83" s="174">
        <f t="shared" ref="BK83:BK95" si="9">ROUND(I83*H83,2)</f>
        <v>0</v>
      </c>
      <c r="BL83" s="24" t="s">
        <v>161</v>
      </c>
      <c r="BM83" s="24" t="s">
        <v>3370</v>
      </c>
    </row>
    <row r="84" spans="2:65" s="1" customFormat="1" ht="16.5" customHeight="1">
      <c r="B84" s="42"/>
      <c r="C84" s="163" t="s">
        <v>91</v>
      </c>
      <c r="D84" s="163" t="s">
        <v>156</v>
      </c>
      <c r="E84" s="164" t="s">
        <v>3371</v>
      </c>
      <c r="F84" s="165" t="s">
        <v>3372</v>
      </c>
      <c r="G84" s="166" t="s">
        <v>173</v>
      </c>
      <c r="H84" s="167">
        <v>31.45</v>
      </c>
      <c r="I84" s="168"/>
      <c r="J84" s="169">
        <f t="shared" si="0"/>
        <v>0</v>
      </c>
      <c r="K84" s="165" t="s">
        <v>2765</v>
      </c>
      <c r="L84" s="62"/>
      <c r="M84" s="170" t="s">
        <v>37</v>
      </c>
      <c r="N84" s="171" t="s">
        <v>53</v>
      </c>
      <c r="O84" s="43"/>
      <c r="P84" s="172">
        <f t="shared" si="1"/>
        <v>0</v>
      </c>
      <c r="Q84" s="172">
        <v>0</v>
      </c>
      <c r="R84" s="172">
        <f t="shared" si="2"/>
        <v>0</v>
      </c>
      <c r="S84" s="172">
        <v>0</v>
      </c>
      <c r="T84" s="173">
        <f t="shared" si="3"/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174">
        <f t="shared" si="4"/>
        <v>0</v>
      </c>
      <c r="BF84" s="174">
        <f t="shared" si="5"/>
        <v>0</v>
      </c>
      <c r="BG84" s="174">
        <f t="shared" si="6"/>
        <v>0</v>
      </c>
      <c r="BH84" s="174">
        <f t="shared" si="7"/>
        <v>0</v>
      </c>
      <c r="BI84" s="174">
        <f t="shared" si="8"/>
        <v>0</v>
      </c>
      <c r="BJ84" s="24" t="s">
        <v>24</v>
      </c>
      <c r="BK84" s="174">
        <f t="shared" si="9"/>
        <v>0</v>
      </c>
      <c r="BL84" s="24" t="s">
        <v>161</v>
      </c>
      <c r="BM84" s="24" t="s">
        <v>3373</v>
      </c>
    </row>
    <row r="85" spans="2:65" s="1" customFormat="1" ht="16.5" customHeight="1">
      <c r="B85" s="42"/>
      <c r="C85" s="163" t="s">
        <v>167</v>
      </c>
      <c r="D85" s="163" t="s">
        <v>156</v>
      </c>
      <c r="E85" s="164" t="s">
        <v>3088</v>
      </c>
      <c r="F85" s="165" t="s">
        <v>3089</v>
      </c>
      <c r="G85" s="166" t="s">
        <v>159</v>
      </c>
      <c r="H85" s="167">
        <v>20.399999999999999</v>
      </c>
      <c r="I85" s="168"/>
      <c r="J85" s="169">
        <f t="shared" si="0"/>
        <v>0</v>
      </c>
      <c r="K85" s="165" t="s">
        <v>2765</v>
      </c>
      <c r="L85" s="62"/>
      <c r="M85" s="170" t="s">
        <v>37</v>
      </c>
      <c r="N85" s="171" t="s">
        <v>53</v>
      </c>
      <c r="O85" s="43"/>
      <c r="P85" s="172">
        <f t="shared" si="1"/>
        <v>0</v>
      </c>
      <c r="Q85" s="172">
        <v>0</v>
      </c>
      <c r="R85" s="172">
        <f t="shared" si="2"/>
        <v>0</v>
      </c>
      <c r="S85" s="172">
        <v>0</v>
      </c>
      <c r="T85" s="173">
        <f t="shared" si="3"/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174">
        <f t="shared" si="4"/>
        <v>0</v>
      </c>
      <c r="BF85" s="174">
        <f t="shared" si="5"/>
        <v>0</v>
      </c>
      <c r="BG85" s="174">
        <f t="shared" si="6"/>
        <v>0</v>
      </c>
      <c r="BH85" s="174">
        <f t="shared" si="7"/>
        <v>0</v>
      </c>
      <c r="BI85" s="174">
        <f t="shared" si="8"/>
        <v>0</v>
      </c>
      <c r="BJ85" s="24" t="s">
        <v>24</v>
      </c>
      <c r="BK85" s="174">
        <f t="shared" si="9"/>
        <v>0</v>
      </c>
      <c r="BL85" s="24" t="s">
        <v>161</v>
      </c>
      <c r="BM85" s="24" t="s">
        <v>3374</v>
      </c>
    </row>
    <row r="86" spans="2:65" s="1" customFormat="1" ht="16.5" customHeight="1">
      <c r="B86" s="42"/>
      <c r="C86" s="163" t="s">
        <v>161</v>
      </c>
      <c r="D86" s="163" t="s">
        <v>156</v>
      </c>
      <c r="E86" s="164" t="s">
        <v>3375</v>
      </c>
      <c r="F86" s="165" t="s">
        <v>3376</v>
      </c>
      <c r="G86" s="166" t="s">
        <v>159</v>
      </c>
      <c r="H86" s="167">
        <v>20.399999999999999</v>
      </c>
      <c r="I86" s="168"/>
      <c r="J86" s="169">
        <f t="shared" si="0"/>
        <v>0</v>
      </c>
      <c r="K86" s="165" t="s">
        <v>2765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3377</v>
      </c>
    </row>
    <row r="87" spans="2:65" s="1" customFormat="1" ht="16.5" customHeight="1">
      <c r="B87" s="42"/>
      <c r="C87" s="163" t="s">
        <v>175</v>
      </c>
      <c r="D87" s="163" t="s">
        <v>156</v>
      </c>
      <c r="E87" s="164" t="s">
        <v>3091</v>
      </c>
      <c r="F87" s="165" t="s">
        <v>3092</v>
      </c>
      <c r="G87" s="166" t="s">
        <v>173</v>
      </c>
      <c r="H87" s="167">
        <v>31.45</v>
      </c>
      <c r="I87" s="168"/>
      <c r="J87" s="169">
        <f t="shared" si="0"/>
        <v>0</v>
      </c>
      <c r="K87" s="165" t="s">
        <v>2765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3378</v>
      </c>
    </row>
    <row r="88" spans="2:65" s="1" customFormat="1" ht="16.5" customHeight="1">
      <c r="B88" s="42"/>
      <c r="C88" s="163" t="s">
        <v>179</v>
      </c>
      <c r="D88" s="163" t="s">
        <v>156</v>
      </c>
      <c r="E88" s="164" t="s">
        <v>3094</v>
      </c>
      <c r="F88" s="165" t="s">
        <v>3095</v>
      </c>
      <c r="G88" s="166" t="s">
        <v>173</v>
      </c>
      <c r="H88" s="167">
        <v>31.45</v>
      </c>
      <c r="I88" s="168"/>
      <c r="J88" s="169">
        <f t="shared" si="0"/>
        <v>0</v>
      </c>
      <c r="K88" s="165" t="s">
        <v>2765</v>
      </c>
      <c r="L88" s="62"/>
      <c r="M88" s="170" t="s">
        <v>37</v>
      </c>
      <c r="N88" s="171" t="s">
        <v>53</v>
      </c>
      <c r="O88" s="43"/>
      <c r="P88" s="172">
        <f t="shared" si="1"/>
        <v>0</v>
      </c>
      <c r="Q88" s="172">
        <v>0</v>
      </c>
      <c r="R88" s="172">
        <f t="shared" si="2"/>
        <v>0</v>
      </c>
      <c r="S88" s="172">
        <v>0</v>
      </c>
      <c r="T88" s="173">
        <f t="shared" si="3"/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174">
        <f t="shared" si="4"/>
        <v>0</v>
      </c>
      <c r="BF88" s="174">
        <f t="shared" si="5"/>
        <v>0</v>
      </c>
      <c r="BG88" s="174">
        <f t="shared" si="6"/>
        <v>0</v>
      </c>
      <c r="BH88" s="174">
        <f t="shared" si="7"/>
        <v>0</v>
      </c>
      <c r="BI88" s="174">
        <f t="shared" si="8"/>
        <v>0</v>
      </c>
      <c r="BJ88" s="24" t="s">
        <v>24</v>
      </c>
      <c r="BK88" s="174">
        <f t="shared" si="9"/>
        <v>0</v>
      </c>
      <c r="BL88" s="24" t="s">
        <v>161</v>
      </c>
      <c r="BM88" s="24" t="s">
        <v>3379</v>
      </c>
    </row>
    <row r="89" spans="2:65" s="1" customFormat="1" ht="16.5" customHeight="1">
      <c r="B89" s="42"/>
      <c r="C89" s="163" t="s">
        <v>183</v>
      </c>
      <c r="D89" s="163" t="s">
        <v>156</v>
      </c>
      <c r="E89" s="164" t="s">
        <v>1452</v>
      </c>
      <c r="F89" s="165" t="s">
        <v>196</v>
      </c>
      <c r="G89" s="166" t="s">
        <v>173</v>
      </c>
      <c r="H89" s="167">
        <v>6.5</v>
      </c>
      <c r="I89" s="168"/>
      <c r="J89" s="169">
        <f t="shared" si="0"/>
        <v>0</v>
      </c>
      <c r="K89" s="165" t="s">
        <v>2765</v>
      </c>
      <c r="L89" s="62"/>
      <c r="M89" s="170" t="s">
        <v>37</v>
      </c>
      <c r="N89" s="171" t="s">
        <v>53</v>
      </c>
      <c r="O89" s="43"/>
      <c r="P89" s="172">
        <f t="shared" si="1"/>
        <v>0</v>
      </c>
      <c r="Q89" s="172">
        <v>0</v>
      </c>
      <c r="R89" s="172">
        <f t="shared" si="2"/>
        <v>0</v>
      </c>
      <c r="S89" s="172">
        <v>0</v>
      </c>
      <c r="T89" s="173">
        <f t="shared" si="3"/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174">
        <f t="shared" si="4"/>
        <v>0</v>
      </c>
      <c r="BF89" s="174">
        <f t="shared" si="5"/>
        <v>0</v>
      </c>
      <c r="BG89" s="174">
        <f t="shared" si="6"/>
        <v>0</v>
      </c>
      <c r="BH89" s="174">
        <f t="shared" si="7"/>
        <v>0</v>
      </c>
      <c r="BI89" s="174">
        <f t="shared" si="8"/>
        <v>0</v>
      </c>
      <c r="BJ89" s="24" t="s">
        <v>24</v>
      </c>
      <c r="BK89" s="174">
        <f t="shared" si="9"/>
        <v>0</v>
      </c>
      <c r="BL89" s="24" t="s">
        <v>161</v>
      </c>
      <c r="BM89" s="24" t="s">
        <v>3380</v>
      </c>
    </row>
    <row r="90" spans="2:65" s="1" customFormat="1" ht="16.5" customHeight="1">
      <c r="B90" s="42"/>
      <c r="C90" s="163" t="s">
        <v>187</v>
      </c>
      <c r="D90" s="163" t="s">
        <v>156</v>
      </c>
      <c r="E90" s="164" t="s">
        <v>3098</v>
      </c>
      <c r="F90" s="165" t="s">
        <v>3099</v>
      </c>
      <c r="G90" s="166" t="s">
        <v>173</v>
      </c>
      <c r="H90" s="167">
        <v>65</v>
      </c>
      <c r="I90" s="168"/>
      <c r="J90" s="169">
        <f t="shared" si="0"/>
        <v>0</v>
      </c>
      <c r="K90" s="165" t="s">
        <v>2765</v>
      </c>
      <c r="L90" s="62"/>
      <c r="M90" s="170" t="s">
        <v>37</v>
      </c>
      <c r="N90" s="171" t="s">
        <v>53</v>
      </c>
      <c r="O90" s="43"/>
      <c r="P90" s="172">
        <f t="shared" si="1"/>
        <v>0</v>
      </c>
      <c r="Q90" s="172">
        <v>0</v>
      </c>
      <c r="R90" s="172">
        <f t="shared" si="2"/>
        <v>0</v>
      </c>
      <c r="S90" s="172">
        <v>0</v>
      </c>
      <c r="T90" s="173">
        <f t="shared" si="3"/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174">
        <f t="shared" si="4"/>
        <v>0</v>
      </c>
      <c r="BF90" s="174">
        <f t="shared" si="5"/>
        <v>0</v>
      </c>
      <c r="BG90" s="174">
        <f t="shared" si="6"/>
        <v>0</v>
      </c>
      <c r="BH90" s="174">
        <f t="shared" si="7"/>
        <v>0</v>
      </c>
      <c r="BI90" s="174">
        <f t="shared" si="8"/>
        <v>0</v>
      </c>
      <c r="BJ90" s="24" t="s">
        <v>24</v>
      </c>
      <c r="BK90" s="174">
        <f t="shared" si="9"/>
        <v>0</v>
      </c>
      <c r="BL90" s="24" t="s">
        <v>161</v>
      </c>
      <c r="BM90" s="24" t="s">
        <v>3381</v>
      </c>
    </row>
    <row r="91" spans="2:65" s="1" customFormat="1" ht="16.5" customHeight="1">
      <c r="B91" s="42"/>
      <c r="C91" s="163" t="s">
        <v>191</v>
      </c>
      <c r="D91" s="163" t="s">
        <v>156</v>
      </c>
      <c r="E91" s="164" t="s">
        <v>1455</v>
      </c>
      <c r="F91" s="165" t="s">
        <v>189</v>
      </c>
      <c r="G91" s="166" t="s">
        <v>173</v>
      </c>
      <c r="H91" s="167">
        <v>6.5</v>
      </c>
      <c r="I91" s="168"/>
      <c r="J91" s="169">
        <f t="shared" si="0"/>
        <v>0</v>
      </c>
      <c r="K91" s="165" t="s">
        <v>2765</v>
      </c>
      <c r="L91" s="62"/>
      <c r="M91" s="170" t="s">
        <v>37</v>
      </c>
      <c r="N91" s="171" t="s">
        <v>53</v>
      </c>
      <c r="O91" s="43"/>
      <c r="P91" s="172">
        <f t="shared" si="1"/>
        <v>0</v>
      </c>
      <c r="Q91" s="172">
        <v>0</v>
      </c>
      <c r="R91" s="172">
        <f t="shared" si="2"/>
        <v>0</v>
      </c>
      <c r="S91" s="172">
        <v>0</v>
      </c>
      <c r="T91" s="173">
        <f t="shared" si="3"/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161</v>
      </c>
      <c r="BM91" s="24" t="s">
        <v>3382</v>
      </c>
    </row>
    <row r="92" spans="2:65" s="1" customFormat="1" ht="16.5" customHeight="1">
      <c r="B92" s="42"/>
      <c r="C92" s="163" t="s">
        <v>29</v>
      </c>
      <c r="D92" s="163" t="s">
        <v>156</v>
      </c>
      <c r="E92" s="164" t="s">
        <v>3102</v>
      </c>
      <c r="F92" s="165" t="s">
        <v>3103</v>
      </c>
      <c r="G92" s="166" t="s">
        <v>173</v>
      </c>
      <c r="H92" s="167">
        <v>6.5</v>
      </c>
      <c r="I92" s="168"/>
      <c r="J92" s="169">
        <f t="shared" si="0"/>
        <v>0</v>
      </c>
      <c r="K92" s="165" t="s">
        <v>2765</v>
      </c>
      <c r="L92" s="62"/>
      <c r="M92" s="170" t="s">
        <v>37</v>
      </c>
      <c r="N92" s="171" t="s">
        <v>53</v>
      </c>
      <c r="O92" s="43"/>
      <c r="P92" s="172">
        <f t="shared" si="1"/>
        <v>0</v>
      </c>
      <c r="Q92" s="172">
        <v>0</v>
      </c>
      <c r="R92" s="172">
        <f t="shared" si="2"/>
        <v>0</v>
      </c>
      <c r="S92" s="172">
        <v>0</v>
      </c>
      <c r="T92" s="173">
        <f t="shared" si="3"/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161</v>
      </c>
      <c r="BM92" s="24" t="s">
        <v>3383</v>
      </c>
    </row>
    <row r="93" spans="2:65" s="1" customFormat="1" ht="16.5" customHeight="1">
      <c r="B93" s="42"/>
      <c r="C93" s="163" t="s">
        <v>198</v>
      </c>
      <c r="D93" s="163" t="s">
        <v>156</v>
      </c>
      <c r="E93" s="164" t="s">
        <v>1461</v>
      </c>
      <c r="F93" s="165" t="s">
        <v>3105</v>
      </c>
      <c r="G93" s="166" t="s">
        <v>201</v>
      </c>
      <c r="H93" s="167">
        <v>11.05</v>
      </c>
      <c r="I93" s="168"/>
      <c r="J93" s="169">
        <f t="shared" si="0"/>
        <v>0</v>
      </c>
      <c r="K93" s="165" t="s">
        <v>2765</v>
      </c>
      <c r="L93" s="62"/>
      <c r="M93" s="170" t="s">
        <v>37</v>
      </c>
      <c r="N93" s="171" t="s">
        <v>53</v>
      </c>
      <c r="O93" s="43"/>
      <c r="P93" s="172">
        <f t="shared" si="1"/>
        <v>0</v>
      </c>
      <c r="Q93" s="172">
        <v>0</v>
      </c>
      <c r="R93" s="172">
        <f t="shared" si="2"/>
        <v>0</v>
      </c>
      <c r="S93" s="172">
        <v>0</v>
      </c>
      <c r="T93" s="173">
        <f t="shared" si="3"/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161</v>
      </c>
      <c r="BM93" s="24" t="s">
        <v>3384</v>
      </c>
    </row>
    <row r="94" spans="2:65" s="1" customFormat="1" ht="16.5" customHeight="1">
      <c r="B94" s="42"/>
      <c r="C94" s="163" t="s">
        <v>203</v>
      </c>
      <c r="D94" s="163" t="s">
        <v>156</v>
      </c>
      <c r="E94" s="164" t="s">
        <v>3116</v>
      </c>
      <c r="F94" s="165" t="s">
        <v>3117</v>
      </c>
      <c r="G94" s="166" t="s">
        <v>173</v>
      </c>
      <c r="H94" s="167">
        <v>24.95</v>
      </c>
      <c r="I94" s="168"/>
      <c r="J94" s="169">
        <f t="shared" si="0"/>
        <v>0</v>
      </c>
      <c r="K94" s="165" t="s">
        <v>2765</v>
      </c>
      <c r="L94" s="62"/>
      <c r="M94" s="170" t="s">
        <v>37</v>
      </c>
      <c r="N94" s="171" t="s">
        <v>53</v>
      </c>
      <c r="O94" s="43"/>
      <c r="P94" s="172">
        <f t="shared" si="1"/>
        <v>0</v>
      </c>
      <c r="Q94" s="172">
        <v>0</v>
      </c>
      <c r="R94" s="172">
        <f t="shared" si="2"/>
        <v>0</v>
      </c>
      <c r="S94" s="172">
        <v>0</v>
      </c>
      <c r="T94" s="173">
        <f t="shared" si="3"/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161</v>
      </c>
      <c r="BM94" s="24" t="s">
        <v>3385</v>
      </c>
    </row>
    <row r="95" spans="2:65" s="1" customFormat="1" ht="16.5" customHeight="1">
      <c r="B95" s="42"/>
      <c r="C95" s="163" t="s">
        <v>207</v>
      </c>
      <c r="D95" s="163" t="s">
        <v>156</v>
      </c>
      <c r="E95" s="164" t="s">
        <v>3119</v>
      </c>
      <c r="F95" s="165" t="s">
        <v>3120</v>
      </c>
      <c r="G95" s="166" t="s">
        <v>173</v>
      </c>
      <c r="H95" s="167">
        <v>24.95</v>
      </c>
      <c r="I95" s="168"/>
      <c r="J95" s="169">
        <f t="shared" si="0"/>
        <v>0</v>
      </c>
      <c r="K95" s="165" t="s">
        <v>2765</v>
      </c>
      <c r="L95" s="62"/>
      <c r="M95" s="170" t="s">
        <v>37</v>
      </c>
      <c r="N95" s="171" t="s">
        <v>53</v>
      </c>
      <c r="O95" s="43"/>
      <c r="P95" s="172">
        <f t="shared" si="1"/>
        <v>0</v>
      </c>
      <c r="Q95" s="172">
        <v>0</v>
      </c>
      <c r="R95" s="172">
        <f t="shared" si="2"/>
        <v>0</v>
      </c>
      <c r="S95" s="172">
        <v>0</v>
      </c>
      <c r="T95" s="173">
        <f t="shared" si="3"/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161</v>
      </c>
      <c r="BM95" s="24" t="s">
        <v>3386</v>
      </c>
    </row>
    <row r="96" spans="2:65" s="10" customFormat="1" ht="37.35" customHeight="1">
      <c r="B96" s="203"/>
      <c r="C96" s="204"/>
      <c r="D96" s="205" t="s">
        <v>81</v>
      </c>
      <c r="E96" s="206" t="s">
        <v>161</v>
      </c>
      <c r="F96" s="206" t="s">
        <v>489</v>
      </c>
      <c r="G96" s="204"/>
      <c r="H96" s="204"/>
      <c r="I96" s="207"/>
      <c r="J96" s="208">
        <f>BK96</f>
        <v>0</v>
      </c>
      <c r="K96" s="204"/>
      <c r="L96" s="209"/>
      <c r="M96" s="210"/>
      <c r="N96" s="211"/>
      <c r="O96" s="211"/>
      <c r="P96" s="212">
        <f>SUM(P97:P98)</f>
        <v>0</v>
      </c>
      <c r="Q96" s="211"/>
      <c r="R96" s="212">
        <f>SUM(R97:R98)</f>
        <v>0</v>
      </c>
      <c r="S96" s="211"/>
      <c r="T96" s="213">
        <f>SUM(T97:T98)</f>
        <v>0</v>
      </c>
      <c r="AR96" s="214" t="s">
        <v>24</v>
      </c>
      <c r="AT96" s="215" t="s">
        <v>81</v>
      </c>
      <c r="AU96" s="215" t="s">
        <v>82</v>
      </c>
      <c r="AY96" s="214" t="s">
        <v>162</v>
      </c>
      <c r="BK96" s="216">
        <f>SUM(BK97:BK98)</f>
        <v>0</v>
      </c>
    </row>
    <row r="97" spans="2:65" s="1" customFormat="1" ht="16.5" customHeight="1">
      <c r="B97" s="42"/>
      <c r="C97" s="163" t="s">
        <v>211</v>
      </c>
      <c r="D97" s="163" t="s">
        <v>156</v>
      </c>
      <c r="E97" s="164" t="s">
        <v>3128</v>
      </c>
      <c r="F97" s="165" t="s">
        <v>3129</v>
      </c>
      <c r="G97" s="166" t="s">
        <v>159</v>
      </c>
      <c r="H97" s="167">
        <v>4</v>
      </c>
      <c r="I97" s="168"/>
      <c r="J97" s="169">
        <f>ROUND(I97*H97,2)</f>
        <v>0</v>
      </c>
      <c r="K97" s="165" t="s">
        <v>2765</v>
      </c>
      <c r="L97" s="62"/>
      <c r="M97" s="170" t="s">
        <v>37</v>
      </c>
      <c r="N97" s="171" t="s">
        <v>53</v>
      </c>
      <c r="O97" s="43"/>
      <c r="P97" s="172">
        <f>O97*H97</f>
        <v>0</v>
      </c>
      <c r="Q97" s="172">
        <v>0</v>
      </c>
      <c r="R97" s="172">
        <f>Q97*H97</f>
        <v>0</v>
      </c>
      <c r="S97" s="172">
        <v>0</v>
      </c>
      <c r="T97" s="173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174">
        <f>IF(N97="základní",J97,0)</f>
        <v>0</v>
      </c>
      <c r="BF97" s="174">
        <f>IF(N97="snížená",J97,0)</f>
        <v>0</v>
      </c>
      <c r="BG97" s="174">
        <f>IF(N97="zákl. přenesená",J97,0)</f>
        <v>0</v>
      </c>
      <c r="BH97" s="174">
        <f>IF(N97="sníž. přenesená",J97,0)</f>
        <v>0</v>
      </c>
      <c r="BI97" s="174">
        <f>IF(N97="nulová",J97,0)</f>
        <v>0</v>
      </c>
      <c r="BJ97" s="24" t="s">
        <v>24</v>
      </c>
      <c r="BK97" s="174">
        <f>ROUND(I97*H97,2)</f>
        <v>0</v>
      </c>
      <c r="BL97" s="24" t="s">
        <v>161</v>
      </c>
      <c r="BM97" s="24" t="s">
        <v>3387</v>
      </c>
    </row>
    <row r="98" spans="2:65" s="1" customFormat="1" ht="16.5" customHeight="1">
      <c r="B98" s="42"/>
      <c r="C98" s="163" t="s">
        <v>10</v>
      </c>
      <c r="D98" s="163" t="s">
        <v>156</v>
      </c>
      <c r="E98" s="164" t="s">
        <v>3131</v>
      </c>
      <c r="F98" s="165" t="s">
        <v>3388</v>
      </c>
      <c r="G98" s="166" t="s">
        <v>173</v>
      </c>
      <c r="H98" s="167">
        <v>0.6</v>
      </c>
      <c r="I98" s="168"/>
      <c r="J98" s="169">
        <f>ROUND(I98*H98,2)</f>
        <v>0</v>
      </c>
      <c r="K98" s="165" t="s">
        <v>2765</v>
      </c>
      <c r="L98" s="62"/>
      <c r="M98" s="170" t="s">
        <v>37</v>
      </c>
      <c r="N98" s="171" t="s">
        <v>53</v>
      </c>
      <c r="O98" s="43"/>
      <c r="P98" s="172">
        <f>O98*H98</f>
        <v>0</v>
      </c>
      <c r="Q98" s="172">
        <v>0</v>
      </c>
      <c r="R98" s="172">
        <f>Q98*H98</f>
        <v>0</v>
      </c>
      <c r="S98" s="172">
        <v>0</v>
      </c>
      <c r="T98" s="173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174">
        <f>IF(N98="základní",J98,0)</f>
        <v>0</v>
      </c>
      <c r="BF98" s="174">
        <f>IF(N98="snížená",J98,0)</f>
        <v>0</v>
      </c>
      <c r="BG98" s="174">
        <f>IF(N98="zákl. přenesená",J98,0)</f>
        <v>0</v>
      </c>
      <c r="BH98" s="174">
        <f>IF(N98="sníž. přenesená",J98,0)</f>
        <v>0</v>
      </c>
      <c r="BI98" s="174">
        <f>IF(N98="nulová",J98,0)</f>
        <v>0</v>
      </c>
      <c r="BJ98" s="24" t="s">
        <v>24</v>
      </c>
      <c r="BK98" s="174">
        <f>ROUND(I98*H98,2)</f>
        <v>0</v>
      </c>
      <c r="BL98" s="24" t="s">
        <v>161</v>
      </c>
      <c r="BM98" s="24" t="s">
        <v>3389</v>
      </c>
    </row>
    <row r="99" spans="2:65" s="10" customFormat="1" ht="37.35" customHeight="1">
      <c r="B99" s="203"/>
      <c r="C99" s="204"/>
      <c r="D99" s="205" t="s">
        <v>81</v>
      </c>
      <c r="E99" s="206" t="s">
        <v>187</v>
      </c>
      <c r="F99" s="206" t="s">
        <v>3145</v>
      </c>
      <c r="G99" s="204"/>
      <c r="H99" s="204"/>
      <c r="I99" s="207"/>
      <c r="J99" s="208">
        <f>BK99</f>
        <v>0</v>
      </c>
      <c r="K99" s="204"/>
      <c r="L99" s="209"/>
      <c r="M99" s="210"/>
      <c r="N99" s="211"/>
      <c r="O99" s="211"/>
      <c r="P99" s="212">
        <f>SUM(P100:P106)</f>
        <v>0</v>
      </c>
      <c r="Q99" s="211"/>
      <c r="R99" s="212">
        <f>SUM(R100:R106)</f>
        <v>0</v>
      </c>
      <c r="S99" s="211"/>
      <c r="T99" s="213">
        <f>SUM(T100:T106)</f>
        <v>0</v>
      </c>
      <c r="AR99" s="214" t="s">
        <v>24</v>
      </c>
      <c r="AT99" s="215" t="s">
        <v>81</v>
      </c>
      <c r="AU99" s="215" t="s">
        <v>82</v>
      </c>
      <c r="AY99" s="214" t="s">
        <v>162</v>
      </c>
      <c r="BK99" s="216">
        <f>SUM(BK100:BK106)</f>
        <v>0</v>
      </c>
    </row>
    <row r="100" spans="2:65" s="1" customFormat="1" ht="16.5" customHeight="1">
      <c r="B100" s="42"/>
      <c r="C100" s="163" t="s">
        <v>219</v>
      </c>
      <c r="D100" s="163" t="s">
        <v>156</v>
      </c>
      <c r="E100" s="164" t="s">
        <v>3390</v>
      </c>
      <c r="F100" s="165" t="s">
        <v>3391</v>
      </c>
      <c r="G100" s="166" t="s">
        <v>173</v>
      </c>
      <c r="H100" s="167">
        <v>1.43</v>
      </c>
      <c r="I100" s="168"/>
      <c r="J100" s="169">
        <f t="shared" ref="J100:J106" si="10">ROUND(I100*H100,2)</f>
        <v>0</v>
      </c>
      <c r="K100" s="165" t="s">
        <v>2765</v>
      </c>
      <c r="L100" s="62"/>
      <c r="M100" s="170" t="s">
        <v>37</v>
      </c>
      <c r="N100" s="171" t="s">
        <v>53</v>
      </c>
      <c r="O100" s="43"/>
      <c r="P100" s="172">
        <f t="shared" ref="P100:P106" si="11">O100*H100</f>
        <v>0</v>
      </c>
      <c r="Q100" s="172">
        <v>0</v>
      </c>
      <c r="R100" s="172">
        <f t="shared" ref="R100:R106" si="12">Q100*H100</f>
        <v>0</v>
      </c>
      <c r="S100" s="172">
        <v>0</v>
      </c>
      <c r="T100" s="173">
        <f t="shared" ref="T100:T106" si="13"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174">
        <f t="shared" ref="BE100:BE106" si="14">IF(N100="základní",J100,0)</f>
        <v>0</v>
      </c>
      <c r="BF100" s="174">
        <f t="shared" ref="BF100:BF106" si="15">IF(N100="snížená",J100,0)</f>
        <v>0</v>
      </c>
      <c r="BG100" s="174">
        <f t="shared" ref="BG100:BG106" si="16">IF(N100="zákl. přenesená",J100,0)</f>
        <v>0</v>
      </c>
      <c r="BH100" s="174">
        <f t="shared" ref="BH100:BH106" si="17">IF(N100="sníž. přenesená",J100,0)</f>
        <v>0</v>
      </c>
      <c r="BI100" s="174">
        <f t="shared" ref="BI100:BI106" si="18">IF(N100="nulová",J100,0)</f>
        <v>0</v>
      </c>
      <c r="BJ100" s="24" t="s">
        <v>24</v>
      </c>
      <c r="BK100" s="174">
        <f t="shared" ref="BK100:BK106" si="19">ROUND(I100*H100,2)</f>
        <v>0</v>
      </c>
      <c r="BL100" s="24" t="s">
        <v>161</v>
      </c>
      <c r="BM100" s="24" t="s">
        <v>3392</v>
      </c>
    </row>
    <row r="101" spans="2:65" s="1" customFormat="1" ht="25.5" customHeight="1">
      <c r="B101" s="42"/>
      <c r="C101" s="163" t="s">
        <v>223</v>
      </c>
      <c r="D101" s="163" t="s">
        <v>156</v>
      </c>
      <c r="E101" s="164" t="s">
        <v>3393</v>
      </c>
      <c r="F101" s="165" t="s">
        <v>3394</v>
      </c>
      <c r="G101" s="166" t="s">
        <v>373</v>
      </c>
      <c r="H101" s="167">
        <v>1</v>
      </c>
      <c r="I101" s="168"/>
      <c r="J101" s="169">
        <f t="shared" si="10"/>
        <v>0</v>
      </c>
      <c r="K101" s="165" t="s">
        <v>2765</v>
      </c>
      <c r="L101" s="62"/>
      <c r="M101" s="170" t="s">
        <v>37</v>
      </c>
      <c r="N101" s="171" t="s">
        <v>53</v>
      </c>
      <c r="O101" s="43"/>
      <c r="P101" s="172">
        <f t="shared" si="11"/>
        <v>0</v>
      </c>
      <c r="Q101" s="172">
        <v>0</v>
      </c>
      <c r="R101" s="172">
        <f t="shared" si="12"/>
        <v>0</v>
      </c>
      <c r="S101" s="172">
        <v>0</v>
      </c>
      <c r="T101" s="173">
        <f t="shared" si="13"/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174">
        <f t="shared" si="14"/>
        <v>0</v>
      </c>
      <c r="BF101" s="174">
        <f t="shared" si="15"/>
        <v>0</v>
      </c>
      <c r="BG101" s="174">
        <f t="shared" si="16"/>
        <v>0</v>
      </c>
      <c r="BH101" s="174">
        <f t="shared" si="17"/>
        <v>0</v>
      </c>
      <c r="BI101" s="174">
        <f t="shared" si="18"/>
        <v>0</v>
      </c>
      <c r="BJ101" s="24" t="s">
        <v>24</v>
      </c>
      <c r="BK101" s="174">
        <f t="shared" si="19"/>
        <v>0</v>
      </c>
      <c r="BL101" s="24" t="s">
        <v>161</v>
      </c>
      <c r="BM101" s="24" t="s">
        <v>3395</v>
      </c>
    </row>
    <row r="102" spans="2:65" s="1" customFormat="1" ht="16.5" customHeight="1">
      <c r="B102" s="42"/>
      <c r="C102" s="163" t="s">
        <v>227</v>
      </c>
      <c r="D102" s="163" t="s">
        <v>156</v>
      </c>
      <c r="E102" s="164" t="s">
        <v>3396</v>
      </c>
      <c r="F102" s="165" t="s">
        <v>3397</v>
      </c>
      <c r="G102" s="166" t="s">
        <v>373</v>
      </c>
      <c r="H102" s="167">
        <v>1</v>
      </c>
      <c r="I102" s="168"/>
      <c r="J102" s="169">
        <f t="shared" si="10"/>
        <v>0</v>
      </c>
      <c r="K102" s="165" t="s">
        <v>2765</v>
      </c>
      <c r="L102" s="62"/>
      <c r="M102" s="170" t="s">
        <v>37</v>
      </c>
      <c r="N102" s="171" t="s">
        <v>53</v>
      </c>
      <c r="O102" s="43"/>
      <c r="P102" s="172">
        <f t="shared" si="11"/>
        <v>0</v>
      </c>
      <c r="Q102" s="172">
        <v>0</v>
      </c>
      <c r="R102" s="172">
        <f t="shared" si="12"/>
        <v>0</v>
      </c>
      <c r="S102" s="172">
        <v>0</v>
      </c>
      <c r="T102" s="173">
        <f t="shared" si="13"/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174">
        <f t="shared" si="14"/>
        <v>0</v>
      </c>
      <c r="BF102" s="174">
        <f t="shared" si="15"/>
        <v>0</v>
      </c>
      <c r="BG102" s="174">
        <f t="shared" si="16"/>
        <v>0</v>
      </c>
      <c r="BH102" s="174">
        <f t="shared" si="17"/>
        <v>0</v>
      </c>
      <c r="BI102" s="174">
        <f t="shared" si="18"/>
        <v>0</v>
      </c>
      <c r="BJ102" s="24" t="s">
        <v>24</v>
      </c>
      <c r="BK102" s="174">
        <f t="shared" si="19"/>
        <v>0</v>
      </c>
      <c r="BL102" s="24" t="s">
        <v>161</v>
      </c>
      <c r="BM102" s="24" t="s">
        <v>3398</v>
      </c>
    </row>
    <row r="103" spans="2:65" s="1" customFormat="1" ht="16.5" customHeight="1">
      <c r="B103" s="42"/>
      <c r="C103" s="163" t="s">
        <v>231</v>
      </c>
      <c r="D103" s="163" t="s">
        <v>156</v>
      </c>
      <c r="E103" s="164" t="s">
        <v>3399</v>
      </c>
      <c r="F103" s="165" t="s">
        <v>3400</v>
      </c>
      <c r="G103" s="166" t="s">
        <v>373</v>
      </c>
      <c r="H103" s="167">
        <v>1</v>
      </c>
      <c r="I103" s="168"/>
      <c r="J103" s="169">
        <f t="shared" si="10"/>
        <v>0</v>
      </c>
      <c r="K103" s="165" t="s">
        <v>2765</v>
      </c>
      <c r="L103" s="62"/>
      <c r="M103" s="170" t="s">
        <v>37</v>
      </c>
      <c r="N103" s="171" t="s">
        <v>53</v>
      </c>
      <c r="O103" s="43"/>
      <c r="P103" s="172">
        <f t="shared" si="11"/>
        <v>0</v>
      </c>
      <c r="Q103" s="172">
        <v>0</v>
      </c>
      <c r="R103" s="172">
        <f t="shared" si="12"/>
        <v>0</v>
      </c>
      <c r="S103" s="172">
        <v>0</v>
      </c>
      <c r="T103" s="173">
        <f t="shared" si="13"/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174">
        <f t="shared" si="14"/>
        <v>0</v>
      </c>
      <c r="BF103" s="174">
        <f t="shared" si="15"/>
        <v>0</v>
      </c>
      <c r="BG103" s="174">
        <f t="shared" si="16"/>
        <v>0</v>
      </c>
      <c r="BH103" s="174">
        <f t="shared" si="17"/>
        <v>0</v>
      </c>
      <c r="BI103" s="174">
        <f t="shared" si="18"/>
        <v>0</v>
      </c>
      <c r="BJ103" s="24" t="s">
        <v>24</v>
      </c>
      <c r="BK103" s="174">
        <f t="shared" si="19"/>
        <v>0</v>
      </c>
      <c r="BL103" s="24" t="s">
        <v>161</v>
      </c>
      <c r="BM103" s="24" t="s">
        <v>3401</v>
      </c>
    </row>
    <row r="104" spans="2:65" s="1" customFormat="1" ht="25.5" customHeight="1">
      <c r="B104" s="42"/>
      <c r="C104" s="163" t="s">
        <v>235</v>
      </c>
      <c r="D104" s="163" t="s">
        <v>156</v>
      </c>
      <c r="E104" s="164" t="s">
        <v>3402</v>
      </c>
      <c r="F104" s="165" t="s">
        <v>3403</v>
      </c>
      <c r="G104" s="166" t="s">
        <v>373</v>
      </c>
      <c r="H104" s="167">
        <v>1</v>
      </c>
      <c r="I104" s="168"/>
      <c r="J104" s="169">
        <f t="shared" si="10"/>
        <v>0</v>
      </c>
      <c r="K104" s="165" t="s">
        <v>2765</v>
      </c>
      <c r="L104" s="62"/>
      <c r="M104" s="170" t="s">
        <v>37</v>
      </c>
      <c r="N104" s="171" t="s">
        <v>53</v>
      </c>
      <c r="O104" s="43"/>
      <c r="P104" s="172">
        <f t="shared" si="11"/>
        <v>0</v>
      </c>
      <c r="Q104" s="172">
        <v>0</v>
      </c>
      <c r="R104" s="172">
        <f t="shared" si="12"/>
        <v>0</v>
      </c>
      <c r="S104" s="172">
        <v>0</v>
      </c>
      <c r="T104" s="173">
        <f t="shared" si="13"/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174">
        <f t="shared" si="14"/>
        <v>0</v>
      </c>
      <c r="BF104" s="174">
        <f t="shared" si="15"/>
        <v>0</v>
      </c>
      <c r="BG104" s="174">
        <f t="shared" si="16"/>
        <v>0</v>
      </c>
      <c r="BH104" s="174">
        <f t="shared" si="17"/>
        <v>0</v>
      </c>
      <c r="BI104" s="174">
        <f t="shared" si="18"/>
        <v>0</v>
      </c>
      <c r="BJ104" s="24" t="s">
        <v>24</v>
      </c>
      <c r="BK104" s="174">
        <f t="shared" si="19"/>
        <v>0</v>
      </c>
      <c r="BL104" s="24" t="s">
        <v>161</v>
      </c>
      <c r="BM104" s="24" t="s">
        <v>3404</v>
      </c>
    </row>
    <row r="105" spans="2:65" s="1" customFormat="1" ht="16.5" customHeight="1">
      <c r="B105" s="42"/>
      <c r="C105" s="175" t="s">
        <v>9</v>
      </c>
      <c r="D105" s="175" t="s">
        <v>277</v>
      </c>
      <c r="E105" s="176" t="s">
        <v>3405</v>
      </c>
      <c r="F105" s="177" t="s">
        <v>3406</v>
      </c>
      <c r="G105" s="178" t="s">
        <v>373</v>
      </c>
      <c r="H105" s="179">
        <v>1</v>
      </c>
      <c r="I105" s="180"/>
      <c r="J105" s="181">
        <f t="shared" si="10"/>
        <v>0</v>
      </c>
      <c r="K105" s="177" t="s">
        <v>2765</v>
      </c>
      <c r="L105" s="182"/>
      <c r="M105" s="183" t="s">
        <v>37</v>
      </c>
      <c r="N105" s="184" t="s">
        <v>53</v>
      </c>
      <c r="O105" s="43"/>
      <c r="P105" s="172">
        <f t="shared" si="11"/>
        <v>0</v>
      </c>
      <c r="Q105" s="172">
        <v>0</v>
      </c>
      <c r="R105" s="172">
        <f t="shared" si="12"/>
        <v>0</v>
      </c>
      <c r="S105" s="172">
        <v>0</v>
      </c>
      <c r="T105" s="173">
        <f t="shared" si="13"/>
        <v>0</v>
      </c>
      <c r="AR105" s="24" t="s">
        <v>187</v>
      </c>
      <c r="AT105" s="24" t="s">
        <v>277</v>
      </c>
      <c r="AU105" s="24" t="s">
        <v>24</v>
      </c>
      <c r="AY105" s="24" t="s">
        <v>162</v>
      </c>
      <c r="BE105" s="174">
        <f t="shared" si="14"/>
        <v>0</v>
      </c>
      <c r="BF105" s="174">
        <f t="shared" si="15"/>
        <v>0</v>
      </c>
      <c r="BG105" s="174">
        <f t="shared" si="16"/>
        <v>0</v>
      </c>
      <c r="BH105" s="174">
        <f t="shared" si="17"/>
        <v>0</v>
      </c>
      <c r="BI105" s="174">
        <f t="shared" si="18"/>
        <v>0</v>
      </c>
      <c r="BJ105" s="24" t="s">
        <v>24</v>
      </c>
      <c r="BK105" s="174">
        <f t="shared" si="19"/>
        <v>0</v>
      </c>
      <c r="BL105" s="24" t="s">
        <v>161</v>
      </c>
      <c r="BM105" s="24" t="s">
        <v>3407</v>
      </c>
    </row>
    <row r="106" spans="2:65" s="1" customFormat="1" ht="25.5" customHeight="1">
      <c r="B106" s="42"/>
      <c r="C106" s="175" t="s">
        <v>242</v>
      </c>
      <c r="D106" s="175" t="s">
        <v>277</v>
      </c>
      <c r="E106" s="176" t="s">
        <v>3408</v>
      </c>
      <c r="F106" s="177" t="s">
        <v>3409</v>
      </c>
      <c r="G106" s="178" t="s">
        <v>373</v>
      </c>
      <c r="H106" s="179">
        <v>1</v>
      </c>
      <c r="I106" s="180"/>
      <c r="J106" s="181">
        <f t="shared" si="10"/>
        <v>0</v>
      </c>
      <c r="K106" s="177" t="s">
        <v>2765</v>
      </c>
      <c r="L106" s="182"/>
      <c r="M106" s="183" t="s">
        <v>37</v>
      </c>
      <c r="N106" s="184" t="s">
        <v>53</v>
      </c>
      <c r="O106" s="43"/>
      <c r="P106" s="172">
        <f t="shared" si="11"/>
        <v>0</v>
      </c>
      <c r="Q106" s="172">
        <v>0</v>
      </c>
      <c r="R106" s="172">
        <f t="shared" si="12"/>
        <v>0</v>
      </c>
      <c r="S106" s="172">
        <v>0</v>
      </c>
      <c r="T106" s="173">
        <f t="shared" si="13"/>
        <v>0</v>
      </c>
      <c r="AR106" s="24" t="s">
        <v>187</v>
      </c>
      <c r="AT106" s="24" t="s">
        <v>277</v>
      </c>
      <c r="AU106" s="24" t="s">
        <v>24</v>
      </c>
      <c r="AY106" s="24" t="s">
        <v>162</v>
      </c>
      <c r="BE106" s="174">
        <f t="shared" si="14"/>
        <v>0</v>
      </c>
      <c r="BF106" s="174">
        <f t="shared" si="15"/>
        <v>0</v>
      </c>
      <c r="BG106" s="174">
        <f t="shared" si="16"/>
        <v>0</v>
      </c>
      <c r="BH106" s="174">
        <f t="shared" si="17"/>
        <v>0</v>
      </c>
      <c r="BI106" s="174">
        <f t="shared" si="18"/>
        <v>0</v>
      </c>
      <c r="BJ106" s="24" t="s">
        <v>24</v>
      </c>
      <c r="BK106" s="174">
        <f t="shared" si="19"/>
        <v>0</v>
      </c>
      <c r="BL106" s="24" t="s">
        <v>161</v>
      </c>
      <c r="BM106" s="24" t="s">
        <v>3410</v>
      </c>
    </row>
    <row r="107" spans="2:65" s="10" customFormat="1" ht="37.35" customHeight="1">
      <c r="B107" s="203"/>
      <c r="C107" s="204"/>
      <c r="D107" s="205" t="s">
        <v>81</v>
      </c>
      <c r="E107" s="206" t="s">
        <v>865</v>
      </c>
      <c r="F107" s="206" t="s">
        <v>2340</v>
      </c>
      <c r="G107" s="204"/>
      <c r="H107" s="204"/>
      <c r="I107" s="207"/>
      <c r="J107" s="208">
        <f>BK107</f>
        <v>0</v>
      </c>
      <c r="K107" s="204"/>
      <c r="L107" s="209"/>
      <c r="M107" s="210"/>
      <c r="N107" s="211"/>
      <c r="O107" s="211"/>
      <c r="P107" s="212">
        <f>P108</f>
        <v>0</v>
      </c>
      <c r="Q107" s="211"/>
      <c r="R107" s="212">
        <f>R108</f>
        <v>0</v>
      </c>
      <c r="S107" s="211"/>
      <c r="T107" s="213">
        <f>T108</f>
        <v>0</v>
      </c>
      <c r="AR107" s="214" t="s">
        <v>24</v>
      </c>
      <c r="AT107" s="215" t="s">
        <v>81</v>
      </c>
      <c r="AU107" s="215" t="s">
        <v>82</v>
      </c>
      <c r="AY107" s="214" t="s">
        <v>162</v>
      </c>
      <c r="BK107" s="216">
        <f>BK108</f>
        <v>0</v>
      </c>
    </row>
    <row r="108" spans="2:65" s="1" customFormat="1" ht="16.5" customHeight="1">
      <c r="B108" s="42"/>
      <c r="C108" s="163" t="s">
        <v>246</v>
      </c>
      <c r="D108" s="163" t="s">
        <v>156</v>
      </c>
      <c r="E108" s="164" t="s">
        <v>3411</v>
      </c>
      <c r="F108" s="165" t="s">
        <v>3412</v>
      </c>
      <c r="G108" s="166" t="s">
        <v>201</v>
      </c>
      <c r="H108" s="167">
        <v>7.8730000000000002</v>
      </c>
      <c r="I108" s="168"/>
      <c r="J108" s="169">
        <f>ROUND(I108*H108,2)</f>
        <v>0</v>
      </c>
      <c r="K108" s="165" t="s">
        <v>2765</v>
      </c>
      <c r="L108" s="62"/>
      <c r="M108" s="170" t="s">
        <v>37</v>
      </c>
      <c r="N108" s="171" t="s">
        <v>53</v>
      </c>
      <c r="O108" s="43"/>
      <c r="P108" s="172">
        <f>O108*H108</f>
        <v>0</v>
      </c>
      <c r="Q108" s="172">
        <v>0</v>
      </c>
      <c r="R108" s="172">
        <f>Q108*H108</f>
        <v>0</v>
      </c>
      <c r="S108" s="172">
        <v>0</v>
      </c>
      <c r="T108" s="173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174">
        <f>IF(N108="základní",J108,0)</f>
        <v>0</v>
      </c>
      <c r="BF108" s="174">
        <f>IF(N108="snížená",J108,0)</f>
        <v>0</v>
      </c>
      <c r="BG108" s="174">
        <f>IF(N108="zákl. přenesená",J108,0)</f>
        <v>0</v>
      </c>
      <c r="BH108" s="174">
        <f>IF(N108="sníž. přenesená",J108,0)</f>
        <v>0</v>
      </c>
      <c r="BI108" s="174">
        <f>IF(N108="nulová",J108,0)</f>
        <v>0</v>
      </c>
      <c r="BJ108" s="24" t="s">
        <v>24</v>
      </c>
      <c r="BK108" s="174">
        <f>ROUND(I108*H108,2)</f>
        <v>0</v>
      </c>
      <c r="BL108" s="24" t="s">
        <v>161</v>
      </c>
      <c r="BM108" s="24" t="s">
        <v>3413</v>
      </c>
    </row>
    <row r="109" spans="2:65" s="10" customFormat="1" ht="37.35" customHeight="1">
      <c r="B109" s="203"/>
      <c r="C109" s="204"/>
      <c r="D109" s="205" t="s">
        <v>81</v>
      </c>
      <c r="E109" s="206" t="s">
        <v>840</v>
      </c>
      <c r="F109" s="206" t="s">
        <v>3414</v>
      </c>
      <c r="G109" s="204"/>
      <c r="H109" s="204"/>
      <c r="I109" s="207"/>
      <c r="J109" s="208">
        <f>BK109</f>
        <v>0</v>
      </c>
      <c r="K109" s="204"/>
      <c r="L109" s="209"/>
      <c r="M109" s="210"/>
      <c r="N109" s="211"/>
      <c r="O109" s="211"/>
      <c r="P109" s="212">
        <f>SUM(P110:P111)</f>
        <v>0</v>
      </c>
      <c r="Q109" s="211"/>
      <c r="R109" s="212">
        <f>SUM(R110:R111)</f>
        <v>0</v>
      </c>
      <c r="S109" s="211"/>
      <c r="T109" s="213">
        <f>SUM(T110:T111)</f>
        <v>0</v>
      </c>
      <c r="AR109" s="214" t="s">
        <v>91</v>
      </c>
      <c r="AT109" s="215" t="s">
        <v>81</v>
      </c>
      <c r="AU109" s="215" t="s">
        <v>82</v>
      </c>
      <c r="AY109" s="214" t="s">
        <v>162</v>
      </c>
      <c r="BK109" s="216">
        <f>SUM(BK110:BK111)</f>
        <v>0</v>
      </c>
    </row>
    <row r="110" spans="2:65" s="1" customFormat="1" ht="25.5" customHeight="1">
      <c r="B110" s="42"/>
      <c r="C110" s="163" t="s">
        <v>250</v>
      </c>
      <c r="D110" s="163" t="s">
        <v>156</v>
      </c>
      <c r="E110" s="164" t="s">
        <v>866</v>
      </c>
      <c r="F110" s="165" t="s">
        <v>3415</v>
      </c>
      <c r="G110" s="166" t="s">
        <v>159</v>
      </c>
      <c r="H110" s="167">
        <v>2.4</v>
      </c>
      <c r="I110" s="168"/>
      <c r="J110" s="169">
        <f>ROUND(I110*H110,2)</f>
        <v>0</v>
      </c>
      <c r="K110" s="165" t="s">
        <v>2765</v>
      </c>
      <c r="L110" s="62"/>
      <c r="M110" s="170" t="s">
        <v>37</v>
      </c>
      <c r="N110" s="171" t="s">
        <v>53</v>
      </c>
      <c r="O110" s="43"/>
      <c r="P110" s="172">
        <f>O110*H110</f>
        <v>0</v>
      </c>
      <c r="Q110" s="172">
        <v>0</v>
      </c>
      <c r="R110" s="172">
        <f>Q110*H110</f>
        <v>0</v>
      </c>
      <c r="S110" s="172">
        <v>0</v>
      </c>
      <c r="T110" s="173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174">
        <f>IF(N110="základní",J110,0)</f>
        <v>0</v>
      </c>
      <c r="BF110" s="174">
        <f>IF(N110="snížená",J110,0)</f>
        <v>0</v>
      </c>
      <c r="BG110" s="174">
        <f>IF(N110="zákl. přenesená",J110,0)</f>
        <v>0</v>
      </c>
      <c r="BH110" s="174">
        <f>IF(N110="sníž. přenesená",J110,0)</f>
        <v>0</v>
      </c>
      <c r="BI110" s="174">
        <f>IF(N110="nulová",J110,0)</f>
        <v>0</v>
      </c>
      <c r="BJ110" s="24" t="s">
        <v>24</v>
      </c>
      <c r="BK110" s="174">
        <f>ROUND(I110*H110,2)</f>
        <v>0</v>
      </c>
      <c r="BL110" s="24" t="s">
        <v>219</v>
      </c>
      <c r="BM110" s="24" t="s">
        <v>3416</v>
      </c>
    </row>
    <row r="111" spans="2:65" s="1" customFormat="1" ht="16.5" customHeight="1">
      <c r="B111" s="42"/>
      <c r="C111" s="163" t="s">
        <v>254</v>
      </c>
      <c r="D111" s="163" t="s">
        <v>156</v>
      </c>
      <c r="E111" s="164" t="s">
        <v>1699</v>
      </c>
      <c r="F111" s="165" t="s">
        <v>3417</v>
      </c>
      <c r="G111" s="166" t="s">
        <v>201</v>
      </c>
      <c r="H111" s="167">
        <v>1.4E-2</v>
      </c>
      <c r="I111" s="168"/>
      <c r="J111" s="169">
        <f>ROUND(I111*H111,2)</f>
        <v>0</v>
      </c>
      <c r="K111" s="165" t="s">
        <v>2765</v>
      </c>
      <c r="L111" s="62"/>
      <c r="M111" s="170" t="s">
        <v>37</v>
      </c>
      <c r="N111" s="185" t="s">
        <v>53</v>
      </c>
      <c r="O111" s="186"/>
      <c r="P111" s="187">
        <f>O111*H111</f>
        <v>0</v>
      </c>
      <c r="Q111" s="187">
        <v>0</v>
      </c>
      <c r="R111" s="187">
        <f>Q111*H111</f>
        <v>0</v>
      </c>
      <c r="S111" s="187">
        <v>0</v>
      </c>
      <c r="T111" s="188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24" t="s">
        <v>24</v>
      </c>
      <c r="BK111" s="174">
        <f>ROUND(I111*H111,2)</f>
        <v>0</v>
      </c>
      <c r="BL111" s="24" t="s">
        <v>219</v>
      </c>
      <c r="BM111" s="24" t="s">
        <v>3418</v>
      </c>
    </row>
    <row r="112" spans="2:65" s="1" customFormat="1" ht="6.9" customHeight="1">
      <c r="B112" s="57"/>
      <c r="C112" s="58"/>
      <c r="D112" s="58"/>
      <c r="E112" s="58"/>
      <c r="F112" s="58"/>
      <c r="G112" s="58"/>
      <c r="H112" s="58"/>
      <c r="I112" s="140"/>
      <c r="J112" s="58"/>
      <c r="K112" s="58"/>
      <c r="L112" s="62"/>
    </row>
  </sheetData>
  <sheetProtection algorithmName="SHA-512" hashValue="hPf3GTFiaHC+PwoD/ctTv0HXM16NBl0Qv0yzDCL9Asf+64lIPL9MPH2ltuxrJZ7HMihsU5aQTSGWBGphIdQtQQ==" saltValue="mHR1cRY+0SczjVjByWs9KJo7DzLseFNlXH6JmBTJHHBfLJhL+xLjJcaqSam3Yj3x1gup4LcM6/9Vowfh5UODuQ==" spinCount="100000" sheet="1" objects="1" scenarios="1" formatColumns="0" formatRows="0" autoFilter="0"/>
  <autoFilter ref="C80:K111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127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3419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ROUND(J89,2)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ROUND(SUM(BE89:BE297), 2)</f>
        <v>0</v>
      </c>
      <c r="G30" s="43"/>
      <c r="H30" s="43"/>
      <c r="I30" s="132">
        <v>0.21</v>
      </c>
      <c r="J30" s="131">
        <f>ROUND(ROUND((SUM(BE89:BE297)),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ROUND(SUM(BF89:BF297), 2)</f>
        <v>0</v>
      </c>
      <c r="G31" s="43"/>
      <c r="H31" s="43"/>
      <c r="I31" s="132">
        <v>0.15</v>
      </c>
      <c r="J31" s="131">
        <f>ROUND(ROUND((SUM(BF89:BF297)),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ROUND(SUM(BG89:BG297),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ROUND(SUM(BH89:BH297),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ROUND(SUM(BI89:BI297),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HZ Hošťálkovice - SO 01,SO 02,SO 03 a SO 04  - Elektroinstalace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J89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402</v>
      </c>
      <c r="E57" s="192"/>
      <c r="F57" s="192"/>
      <c r="G57" s="192"/>
      <c r="H57" s="192"/>
      <c r="I57" s="193"/>
      <c r="J57" s="194">
        <f>J209</f>
        <v>0</v>
      </c>
      <c r="K57" s="195"/>
    </row>
    <row r="58" spans="2:47" s="9" customFormat="1" ht="19.95" customHeight="1">
      <c r="B58" s="196"/>
      <c r="C58" s="197"/>
      <c r="D58" s="198" t="s">
        <v>1423</v>
      </c>
      <c r="E58" s="199"/>
      <c r="F58" s="199"/>
      <c r="G58" s="199"/>
      <c r="H58" s="199"/>
      <c r="I58" s="200"/>
      <c r="J58" s="201">
        <f>J210</f>
        <v>0</v>
      </c>
      <c r="K58" s="202"/>
    </row>
    <row r="59" spans="2:47" s="9" customFormat="1" ht="19.95" customHeight="1">
      <c r="B59" s="196"/>
      <c r="C59" s="197"/>
      <c r="D59" s="198" t="s">
        <v>404</v>
      </c>
      <c r="E59" s="199"/>
      <c r="F59" s="199"/>
      <c r="G59" s="199"/>
      <c r="H59" s="199"/>
      <c r="I59" s="200"/>
      <c r="J59" s="201">
        <f>J219</f>
        <v>0</v>
      </c>
      <c r="K59" s="202"/>
    </row>
    <row r="60" spans="2:47" s="9" customFormat="1" ht="19.95" customHeight="1">
      <c r="B60" s="196"/>
      <c r="C60" s="197"/>
      <c r="D60" s="198" t="s">
        <v>3420</v>
      </c>
      <c r="E60" s="199"/>
      <c r="F60" s="199"/>
      <c r="G60" s="199"/>
      <c r="H60" s="199"/>
      <c r="I60" s="200"/>
      <c r="J60" s="201">
        <f>J223</f>
        <v>0</v>
      </c>
      <c r="K60" s="202"/>
    </row>
    <row r="61" spans="2:47" s="9" customFormat="1" ht="19.95" customHeight="1">
      <c r="B61" s="196"/>
      <c r="C61" s="197"/>
      <c r="D61" s="198" t="s">
        <v>407</v>
      </c>
      <c r="E61" s="199"/>
      <c r="F61" s="199"/>
      <c r="G61" s="199"/>
      <c r="H61" s="199"/>
      <c r="I61" s="200"/>
      <c r="J61" s="201">
        <f>J225</f>
        <v>0</v>
      </c>
      <c r="K61" s="202"/>
    </row>
    <row r="62" spans="2:47" s="8" customFormat="1" ht="24.9" customHeight="1">
      <c r="B62" s="189"/>
      <c r="C62" s="190"/>
      <c r="D62" s="191" t="s">
        <v>410</v>
      </c>
      <c r="E62" s="192"/>
      <c r="F62" s="192"/>
      <c r="G62" s="192"/>
      <c r="H62" s="192"/>
      <c r="I62" s="193"/>
      <c r="J62" s="194">
        <f>J232</f>
        <v>0</v>
      </c>
      <c r="K62" s="195"/>
    </row>
    <row r="63" spans="2:47" s="9" customFormat="1" ht="19.95" customHeight="1">
      <c r="B63" s="196"/>
      <c r="C63" s="197"/>
      <c r="D63" s="198" t="s">
        <v>3421</v>
      </c>
      <c r="E63" s="199"/>
      <c r="F63" s="199"/>
      <c r="G63" s="199"/>
      <c r="H63" s="199"/>
      <c r="I63" s="200"/>
      <c r="J63" s="201">
        <f>J233</f>
        <v>0</v>
      </c>
      <c r="K63" s="202"/>
    </row>
    <row r="64" spans="2:47" s="9" customFormat="1" ht="19.95" customHeight="1">
      <c r="B64" s="196"/>
      <c r="C64" s="197"/>
      <c r="D64" s="198" t="s">
        <v>3422</v>
      </c>
      <c r="E64" s="199"/>
      <c r="F64" s="199"/>
      <c r="G64" s="199"/>
      <c r="H64" s="199"/>
      <c r="I64" s="200"/>
      <c r="J64" s="201">
        <f>J239</f>
        <v>0</v>
      </c>
      <c r="K64" s="202"/>
    </row>
    <row r="65" spans="2:12" s="9" customFormat="1" ht="19.95" customHeight="1">
      <c r="B65" s="196"/>
      <c r="C65" s="197"/>
      <c r="D65" s="198" t="s">
        <v>3423</v>
      </c>
      <c r="E65" s="199"/>
      <c r="F65" s="199"/>
      <c r="G65" s="199"/>
      <c r="H65" s="199"/>
      <c r="I65" s="200"/>
      <c r="J65" s="201">
        <f>J261</f>
        <v>0</v>
      </c>
      <c r="K65" s="202"/>
    </row>
    <row r="66" spans="2:12" s="9" customFormat="1" ht="19.95" customHeight="1">
      <c r="B66" s="196"/>
      <c r="C66" s="197"/>
      <c r="D66" s="198" t="s">
        <v>3424</v>
      </c>
      <c r="E66" s="199"/>
      <c r="F66" s="199"/>
      <c r="G66" s="199"/>
      <c r="H66" s="199"/>
      <c r="I66" s="200"/>
      <c r="J66" s="201">
        <f>J267</f>
        <v>0</v>
      </c>
      <c r="K66" s="202"/>
    </row>
    <row r="67" spans="2:12" s="9" customFormat="1" ht="19.95" customHeight="1">
      <c r="B67" s="196"/>
      <c r="C67" s="197"/>
      <c r="D67" s="198" t="s">
        <v>3425</v>
      </c>
      <c r="E67" s="199"/>
      <c r="F67" s="199"/>
      <c r="G67" s="199"/>
      <c r="H67" s="199"/>
      <c r="I67" s="200"/>
      <c r="J67" s="201">
        <f>J271</f>
        <v>0</v>
      </c>
      <c r="K67" s="202"/>
    </row>
    <row r="68" spans="2:12" s="9" customFormat="1" ht="19.95" customHeight="1">
      <c r="B68" s="196"/>
      <c r="C68" s="197"/>
      <c r="D68" s="198" t="s">
        <v>3426</v>
      </c>
      <c r="E68" s="199"/>
      <c r="F68" s="199"/>
      <c r="G68" s="199"/>
      <c r="H68" s="199"/>
      <c r="I68" s="200"/>
      <c r="J68" s="201">
        <f>J288</f>
        <v>0</v>
      </c>
      <c r="K68" s="202"/>
    </row>
    <row r="69" spans="2:12" s="8" customFormat="1" ht="24.9" customHeight="1">
      <c r="B69" s="189"/>
      <c r="C69" s="190"/>
      <c r="D69" s="191" t="s">
        <v>3427</v>
      </c>
      <c r="E69" s="192"/>
      <c r="F69" s="192"/>
      <c r="G69" s="192"/>
      <c r="H69" s="192"/>
      <c r="I69" s="193"/>
      <c r="J69" s="194">
        <f>J294</f>
        <v>0</v>
      </c>
      <c r="K69" s="195"/>
    </row>
    <row r="70" spans="2:12" s="1" customFormat="1" ht="21.75" customHeight="1">
      <c r="B70" s="42"/>
      <c r="C70" s="43"/>
      <c r="D70" s="43"/>
      <c r="E70" s="43"/>
      <c r="F70" s="43"/>
      <c r="G70" s="43"/>
      <c r="H70" s="43"/>
      <c r="I70" s="119"/>
      <c r="J70" s="43"/>
      <c r="K70" s="46"/>
    </row>
    <row r="71" spans="2:12" s="1" customFormat="1" ht="6.9" customHeight="1">
      <c r="B71" s="57"/>
      <c r="C71" s="58"/>
      <c r="D71" s="58"/>
      <c r="E71" s="58"/>
      <c r="F71" s="58"/>
      <c r="G71" s="58"/>
      <c r="H71" s="58"/>
      <c r="I71" s="140"/>
      <c r="J71" s="58"/>
      <c r="K71" s="59"/>
    </row>
    <row r="75" spans="2:12" s="1" customFormat="1" ht="6.9" customHeight="1">
      <c r="B75" s="60"/>
      <c r="C75" s="61"/>
      <c r="D75" s="61"/>
      <c r="E75" s="61"/>
      <c r="F75" s="61"/>
      <c r="G75" s="61"/>
      <c r="H75" s="61"/>
      <c r="I75" s="143"/>
      <c r="J75" s="61"/>
      <c r="K75" s="61"/>
      <c r="L75" s="62"/>
    </row>
    <row r="76" spans="2:12" s="1" customFormat="1" ht="36.9" customHeight="1">
      <c r="B76" s="42"/>
      <c r="C76" s="63" t="s">
        <v>142</v>
      </c>
      <c r="D76" s="64"/>
      <c r="E76" s="64"/>
      <c r="F76" s="64"/>
      <c r="G76" s="64"/>
      <c r="H76" s="64"/>
      <c r="I76" s="150"/>
      <c r="J76" s="64"/>
      <c r="K76" s="64"/>
      <c r="L76" s="62"/>
    </row>
    <row r="77" spans="2:12" s="1" customFormat="1" ht="6.9" customHeight="1">
      <c r="B77" s="42"/>
      <c r="C77" s="64"/>
      <c r="D77" s="64"/>
      <c r="E77" s="64"/>
      <c r="F77" s="64"/>
      <c r="G77" s="64"/>
      <c r="H77" s="64"/>
      <c r="I77" s="150"/>
      <c r="J77" s="64"/>
      <c r="K77" s="64"/>
      <c r="L77" s="62"/>
    </row>
    <row r="78" spans="2:12" s="1" customFormat="1" ht="14.4" customHeight="1">
      <c r="B78" s="42"/>
      <c r="C78" s="66" t="s">
        <v>18</v>
      </c>
      <c r="D78" s="64"/>
      <c r="E78" s="64"/>
      <c r="F78" s="64"/>
      <c r="G78" s="64"/>
      <c r="H78" s="64"/>
      <c r="I78" s="150"/>
      <c r="J78" s="64"/>
      <c r="K78" s="64"/>
      <c r="L78" s="62"/>
    </row>
    <row r="79" spans="2:12" s="1" customFormat="1" ht="16.5" customHeight="1">
      <c r="B79" s="42"/>
      <c r="C79" s="64"/>
      <c r="D79" s="64"/>
      <c r="E79" s="390" t="str">
        <f>E7</f>
        <v>Rekonstrukce a přístavby hasičské zbrojnice Hošťálkovice</v>
      </c>
      <c r="F79" s="391"/>
      <c r="G79" s="391"/>
      <c r="H79" s="391"/>
      <c r="I79" s="150"/>
      <c r="J79" s="64"/>
      <c r="K79" s="64"/>
      <c r="L79" s="62"/>
    </row>
    <row r="80" spans="2:12" s="1" customFormat="1" ht="14.4" customHeight="1">
      <c r="B80" s="42"/>
      <c r="C80" s="66" t="s">
        <v>134</v>
      </c>
      <c r="D80" s="64"/>
      <c r="E80" s="64"/>
      <c r="F80" s="64"/>
      <c r="G80" s="64"/>
      <c r="H80" s="64"/>
      <c r="I80" s="150"/>
      <c r="J80" s="64"/>
      <c r="K80" s="64"/>
      <c r="L80" s="62"/>
    </row>
    <row r="81" spans="2:65" s="1" customFormat="1" ht="17.25" customHeight="1">
      <c r="B81" s="42"/>
      <c r="C81" s="64"/>
      <c r="D81" s="64"/>
      <c r="E81" s="365" t="str">
        <f>E9</f>
        <v xml:space="preserve">HZ Hošťálkovice - SO 01,SO 02,SO 03 a SO 04  - Elektroinstalace </v>
      </c>
      <c r="F81" s="392"/>
      <c r="G81" s="392"/>
      <c r="H81" s="392"/>
      <c r="I81" s="150"/>
      <c r="J81" s="64"/>
      <c r="K81" s="64"/>
      <c r="L81" s="62"/>
    </row>
    <row r="82" spans="2:65" s="1" customFormat="1" ht="6.9" customHeight="1">
      <c r="B82" s="42"/>
      <c r="C82" s="64"/>
      <c r="D82" s="64"/>
      <c r="E82" s="64"/>
      <c r="F82" s="64"/>
      <c r="G82" s="64"/>
      <c r="H82" s="64"/>
      <c r="I82" s="150"/>
      <c r="J82" s="64"/>
      <c r="K82" s="64"/>
      <c r="L82" s="62"/>
    </row>
    <row r="83" spans="2:65" s="1" customFormat="1" ht="18" customHeight="1">
      <c r="B83" s="42"/>
      <c r="C83" s="66" t="s">
        <v>25</v>
      </c>
      <c r="D83" s="64"/>
      <c r="E83" s="64"/>
      <c r="F83" s="151" t="str">
        <f>F12</f>
        <v xml:space="preserve"> </v>
      </c>
      <c r="G83" s="64"/>
      <c r="H83" s="64"/>
      <c r="I83" s="152" t="s">
        <v>27</v>
      </c>
      <c r="J83" s="74" t="str">
        <f>IF(J12="","",J12)</f>
        <v>2. 12. 2016</v>
      </c>
      <c r="K83" s="64"/>
      <c r="L83" s="62"/>
    </row>
    <row r="84" spans="2:65" s="1" customFormat="1" ht="6.9" customHeight="1">
      <c r="B84" s="42"/>
      <c r="C84" s="64"/>
      <c r="D84" s="64"/>
      <c r="E84" s="64"/>
      <c r="F84" s="64"/>
      <c r="G84" s="64"/>
      <c r="H84" s="64"/>
      <c r="I84" s="150"/>
      <c r="J84" s="64"/>
      <c r="K84" s="64"/>
      <c r="L84" s="62"/>
    </row>
    <row r="85" spans="2:65" s="1" customFormat="1" ht="13.2">
      <c r="B85" s="42"/>
      <c r="C85" s="66" t="s">
        <v>35</v>
      </c>
      <c r="D85" s="64"/>
      <c r="E85" s="64"/>
      <c r="F85" s="151" t="str">
        <f>E15</f>
        <v xml:space="preserve">Statutární město Ostrava,MOb Hošťálkovice </v>
      </c>
      <c r="G85" s="64"/>
      <c r="H85" s="64"/>
      <c r="I85" s="152" t="s">
        <v>42</v>
      </c>
      <c r="J85" s="151" t="str">
        <f>E21</f>
        <v xml:space="preserve">Lenka Jerakasová </v>
      </c>
      <c r="K85" s="64"/>
      <c r="L85" s="62"/>
    </row>
    <row r="86" spans="2:65" s="1" customFormat="1" ht="14.4" customHeight="1">
      <c r="B86" s="42"/>
      <c r="C86" s="66" t="s">
        <v>40</v>
      </c>
      <c r="D86" s="64"/>
      <c r="E86" s="64"/>
      <c r="F86" s="151" t="str">
        <f>IF(E18="","",E18)</f>
        <v/>
      </c>
      <c r="G86" s="64"/>
      <c r="H86" s="64"/>
      <c r="I86" s="150"/>
      <c r="J86" s="64"/>
      <c r="K86" s="64"/>
      <c r="L86" s="62"/>
    </row>
    <row r="87" spans="2:65" s="1" customFormat="1" ht="10.35" customHeight="1">
      <c r="B87" s="42"/>
      <c r="C87" s="64"/>
      <c r="D87" s="64"/>
      <c r="E87" s="64"/>
      <c r="F87" s="64"/>
      <c r="G87" s="64"/>
      <c r="H87" s="64"/>
      <c r="I87" s="150"/>
      <c r="J87" s="64"/>
      <c r="K87" s="64"/>
      <c r="L87" s="62"/>
    </row>
    <row r="88" spans="2:65" s="7" customFormat="1" ht="29.25" customHeight="1">
      <c r="B88" s="153"/>
      <c r="C88" s="154" t="s">
        <v>143</v>
      </c>
      <c r="D88" s="155" t="s">
        <v>67</v>
      </c>
      <c r="E88" s="155" t="s">
        <v>63</v>
      </c>
      <c r="F88" s="155" t="s">
        <v>144</v>
      </c>
      <c r="G88" s="155" t="s">
        <v>145</v>
      </c>
      <c r="H88" s="155" t="s">
        <v>146</v>
      </c>
      <c r="I88" s="156" t="s">
        <v>147</v>
      </c>
      <c r="J88" s="155" t="s">
        <v>139</v>
      </c>
      <c r="K88" s="157" t="s">
        <v>148</v>
      </c>
      <c r="L88" s="158"/>
      <c r="M88" s="82" t="s">
        <v>149</v>
      </c>
      <c r="N88" s="83" t="s">
        <v>52</v>
      </c>
      <c r="O88" s="83" t="s">
        <v>150</v>
      </c>
      <c r="P88" s="83" t="s">
        <v>151</v>
      </c>
      <c r="Q88" s="83" t="s">
        <v>152</v>
      </c>
      <c r="R88" s="83" t="s">
        <v>153</v>
      </c>
      <c r="S88" s="83" t="s">
        <v>154</v>
      </c>
      <c r="T88" s="84" t="s">
        <v>155</v>
      </c>
    </row>
    <row r="89" spans="2:65" s="1" customFormat="1" ht="29.25" customHeight="1">
      <c r="B89" s="42"/>
      <c r="C89" s="88" t="s">
        <v>140</v>
      </c>
      <c r="D89" s="64"/>
      <c r="E89" s="64"/>
      <c r="F89" s="64"/>
      <c r="G89" s="64"/>
      <c r="H89" s="64"/>
      <c r="I89" s="150"/>
      <c r="J89" s="159">
        <f>BK89</f>
        <v>0</v>
      </c>
      <c r="K89" s="64"/>
      <c r="L89" s="62"/>
      <c r="M89" s="85"/>
      <c r="N89" s="86"/>
      <c r="O89" s="86"/>
      <c r="P89" s="160">
        <f>P90+SUM(P91:P209)+P232+P294</f>
        <v>0</v>
      </c>
      <c r="Q89" s="86"/>
      <c r="R89" s="160">
        <f>R90+SUM(R91:R209)+R232+R294</f>
        <v>1.5379220000000002</v>
      </c>
      <c r="S89" s="86"/>
      <c r="T89" s="161">
        <f>T90+SUM(T91:T209)+T232+T294</f>
        <v>2.5269999999999997</v>
      </c>
      <c r="AT89" s="24" t="s">
        <v>81</v>
      </c>
      <c r="AU89" s="24" t="s">
        <v>141</v>
      </c>
      <c r="BK89" s="162">
        <f>BK90+SUM(BK91:BK209)+BK232+BK294</f>
        <v>0</v>
      </c>
    </row>
    <row r="90" spans="2:65" s="1" customFormat="1" ht="16.5" customHeight="1">
      <c r="B90" s="42"/>
      <c r="C90" s="175" t="s">
        <v>1357</v>
      </c>
      <c r="D90" s="175" t="s">
        <v>277</v>
      </c>
      <c r="E90" s="176" t="s">
        <v>3428</v>
      </c>
      <c r="F90" s="177" t="s">
        <v>3429</v>
      </c>
      <c r="G90" s="178" t="s">
        <v>214</v>
      </c>
      <c r="H90" s="179">
        <v>25</v>
      </c>
      <c r="I90" s="180"/>
      <c r="J90" s="181">
        <f t="shared" ref="J90:J121" si="0">ROUND(I90*H90,2)</f>
        <v>0</v>
      </c>
      <c r="K90" s="177" t="s">
        <v>1089</v>
      </c>
      <c r="L90" s="182"/>
      <c r="M90" s="183" t="s">
        <v>37</v>
      </c>
      <c r="N90" s="184" t="s">
        <v>53</v>
      </c>
      <c r="O90" s="43"/>
      <c r="P90" s="172">
        <f t="shared" ref="P90:P121" si="1">O90*H90</f>
        <v>0</v>
      </c>
      <c r="Q90" s="172">
        <v>6.6000000000000005E-5</v>
      </c>
      <c r="R90" s="172">
        <f t="shared" ref="R90:R121" si="2">Q90*H90</f>
        <v>1.6500000000000002E-3</v>
      </c>
      <c r="S90" s="172">
        <v>0</v>
      </c>
      <c r="T90" s="173">
        <f t="shared" ref="T90:T121" si="3">S90*H90</f>
        <v>0</v>
      </c>
      <c r="AR90" s="24" t="s">
        <v>3430</v>
      </c>
      <c r="AT90" s="24" t="s">
        <v>277</v>
      </c>
      <c r="AU90" s="24" t="s">
        <v>82</v>
      </c>
      <c r="AY90" s="24" t="s">
        <v>162</v>
      </c>
      <c r="BE90" s="174">
        <f t="shared" ref="BE90:BE121" si="4">IF(N90="základní",J90,0)</f>
        <v>0</v>
      </c>
      <c r="BF90" s="174">
        <f t="shared" ref="BF90:BF121" si="5">IF(N90="snížená",J90,0)</f>
        <v>0</v>
      </c>
      <c r="BG90" s="174">
        <f t="shared" ref="BG90:BG121" si="6">IF(N90="zákl. přenesená",J90,0)</f>
        <v>0</v>
      </c>
      <c r="BH90" s="174">
        <f t="shared" ref="BH90:BH121" si="7">IF(N90="sníž. přenesená",J90,0)</f>
        <v>0</v>
      </c>
      <c r="BI90" s="174">
        <f t="shared" ref="BI90:BI121" si="8">IF(N90="nulová",J90,0)</f>
        <v>0</v>
      </c>
      <c r="BJ90" s="24" t="s">
        <v>24</v>
      </c>
      <c r="BK90" s="174">
        <f t="shared" ref="BK90:BK121" si="9">ROUND(I90*H90,2)</f>
        <v>0</v>
      </c>
      <c r="BL90" s="24" t="s">
        <v>692</v>
      </c>
      <c r="BM90" s="24" t="s">
        <v>3431</v>
      </c>
    </row>
    <row r="91" spans="2:65" s="1" customFormat="1" ht="16.5" customHeight="1">
      <c r="B91" s="42"/>
      <c r="C91" s="175" t="s">
        <v>1361</v>
      </c>
      <c r="D91" s="175" t="s">
        <v>277</v>
      </c>
      <c r="E91" s="176" t="s">
        <v>3432</v>
      </c>
      <c r="F91" s="177" t="s">
        <v>3433</v>
      </c>
      <c r="G91" s="178" t="s">
        <v>214</v>
      </c>
      <c r="H91" s="179">
        <v>20</v>
      </c>
      <c r="I91" s="180"/>
      <c r="J91" s="181">
        <f t="shared" si="0"/>
        <v>0</v>
      </c>
      <c r="K91" s="177" t="s">
        <v>1089</v>
      </c>
      <c r="L91" s="182"/>
      <c r="M91" s="183" t="s">
        <v>37</v>
      </c>
      <c r="N91" s="184" t="s">
        <v>53</v>
      </c>
      <c r="O91" s="43"/>
      <c r="P91" s="172">
        <f t="shared" si="1"/>
        <v>0</v>
      </c>
      <c r="Q91" s="172">
        <v>1.6000000000000001E-4</v>
      </c>
      <c r="R91" s="172">
        <f t="shared" si="2"/>
        <v>3.2000000000000002E-3</v>
      </c>
      <c r="S91" s="172">
        <v>0</v>
      </c>
      <c r="T91" s="173">
        <f t="shared" si="3"/>
        <v>0</v>
      </c>
      <c r="AR91" s="24" t="s">
        <v>3430</v>
      </c>
      <c r="AT91" s="24" t="s">
        <v>277</v>
      </c>
      <c r="AU91" s="24" t="s">
        <v>82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692</v>
      </c>
      <c r="BM91" s="24" t="s">
        <v>3434</v>
      </c>
    </row>
    <row r="92" spans="2:65" s="1" customFormat="1" ht="25.5" customHeight="1">
      <c r="B92" s="42"/>
      <c r="C92" s="175" t="s">
        <v>1367</v>
      </c>
      <c r="D92" s="175" t="s">
        <v>277</v>
      </c>
      <c r="E92" s="176" t="s">
        <v>3435</v>
      </c>
      <c r="F92" s="177" t="s">
        <v>3436</v>
      </c>
      <c r="G92" s="178" t="s">
        <v>373</v>
      </c>
      <c r="H92" s="179">
        <v>63</v>
      </c>
      <c r="I92" s="180"/>
      <c r="J92" s="181">
        <f t="shared" si="0"/>
        <v>0</v>
      </c>
      <c r="K92" s="177" t="s">
        <v>1089</v>
      </c>
      <c r="L92" s="182"/>
      <c r="M92" s="183" t="s">
        <v>37</v>
      </c>
      <c r="N92" s="184" t="s">
        <v>53</v>
      </c>
      <c r="O92" s="43"/>
      <c r="P92" s="172">
        <f t="shared" si="1"/>
        <v>0</v>
      </c>
      <c r="Q92" s="172">
        <v>9.1000000000000003E-5</v>
      </c>
      <c r="R92" s="172">
        <f t="shared" si="2"/>
        <v>5.7330000000000002E-3</v>
      </c>
      <c r="S92" s="172">
        <v>0</v>
      </c>
      <c r="T92" s="173">
        <f t="shared" si="3"/>
        <v>0</v>
      </c>
      <c r="AR92" s="24" t="s">
        <v>3430</v>
      </c>
      <c r="AT92" s="24" t="s">
        <v>277</v>
      </c>
      <c r="AU92" s="24" t="s">
        <v>82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692</v>
      </c>
      <c r="BM92" s="24" t="s">
        <v>3437</v>
      </c>
    </row>
    <row r="93" spans="2:65" s="1" customFormat="1" ht="25.5" customHeight="1">
      <c r="B93" s="42"/>
      <c r="C93" s="175" t="s">
        <v>1383</v>
      </c>
      <c r="D93" s="175" t="s">
        <v>277</v>
      </c>
      <c r="E93" s="176" t="s">
        <v>3438</v>
      </c>
      <c r="F93" s="177" t="s">
        <v>3439</v>
      </c>
      <c r="G93" s="178" t="s">
        <v>373</v>
      </c>
      <c r="H93" s="179">
        <v>25</v>
      </c>
      <c r="I93" s="180"/>
      <c r="J93" s="181">
        <f t="shared" si="0"/>
        <v>0</v>
      </c>
      <c r="K93" s="177" t="s">
        <v>1089</v>
      </c>
      <c r="L93" s="182"/>
      <c r="M93" s="183" t="s">
        <v>37</v>
      </c>
      <c r="N93" s="184" t="s">
        <v>53</v>
      </c>
      <c r="O93" s="43"/>
      <c r="P93" s="172">
        <f t="shared" si="1"/>
        <v>0</v>
      </c>
      <c r="Q93" s="172">
        <v>9.1000000000000003E-5</v>
      </c>
      <c r="R93" s="172">
        <f t="shared" si="2"/>
        <v>2.2750000000000001E-3</v>
      </c>
      <c r="S93" s="172">
        <v>0</v>
      </c>
      <c r="T93" s="173">
        <f t="shared" si="3"/>
        <v>0</v>
      </c>
      <c r="AR93" s="24" t="s">
        <v>3430</v>
      </c>
      <c r="AT93" s="24" t="s">
        <v>277</v>
      </c>
      <c r="AU93" s="24" t="s">
        <v>82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692</v>
      </c>
      <c r="BM93" s="24" t="s">
        <v>3440</v>
      </c>
    </row>
    <row r="94" spans="2:65" s="1" customFormat="1" ht="16.5" customHeight="1">
      <c r="B94" s="42"/>
      <c r="C94" s="175" t="s">
        <v>1377</v>
      </c>
      <c r="D94" s="175" t="s">
        <v>277</v>
      </c>
      <c r="E94" s="176" t="s">
        <v>3441</v>
      </c>
      <c r="F94" s="177" t="s">
        <v>3442</v>
      </c>
      <c r="G94" s="178" t="s">
        <v>373</v>
      </c>
      <c r="H94" s="179">
        <v>1</v>
      </c>
      <c r="I94" s="180"/>
      <c r="J94" s="181">
        <f t="shared" si="0"/>
        <v>0</v>
      </c>
      <c r="K94" s="177" t="s">
        <v>1089</v>
      </c>
      <c r="L94" s="182"/>
      <c r="M94" s="183" t="s">
        <v>37</v>
      </c>
      <c r="N94" s="184" t="s">
        <v>53</v>
      </c>
      <c r="O94" s="43"/>
      <c r="P94" s="172">
        <f t="shared" si="1"/>
        <v>0</v>
      </c>
      <c r="Q94" s="172">
        <v>6.3500000000000004E-4</v>
      </c>
      <c r="R94" s="172">
        <f t="shared" si="2"/>
        <v>6.3500000000000004E-4</v>
      </c>
      <c r="S94" s="172">
        <v>0</v>
      </c>
      <c r="T94" s="173">
        <f t="shared" si="3"/>
        <v>0</v>
      </c>
      <c r="AR94" s="24" t="s">
        <v>3430</v>
      </c>
      <c r="AT94" s="24" t="s">
        <v>277</v>
      </c>
      <c r="AU94" s="24" t="s">
        <v>82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692</v>
      </c>
      <c r="BM94" s="24" t="s">
        <v>3443</v>
      </c>
    </row>
    <row r="95" spans="2:65" s="1" customFormat="1" ht="25.5" customHeight="1">
      <c r="B95" s="42"/>
      <c r="C95" s="175" t="s">
        <v>1397</v>
      </c>
      <c r="D95" s="175" t="s">
        <v>277</v>
      </c>
      <c r="E95" s="176" t="s">
        <v>3444</v>
      </c>
      <c r="F95" s="177" t="s">
        <v>3445</v>
      </c>
      <c r="G95" s="178" t="s">
        <v>373</v>
      </c>
      <c r="H95" s="179">
        <v>14</v>
      </c>
      <c r="I95" s="180"/>
      <c r="J95" s="181">
        <f t="shared" si="0"/>
        <v>0</v>
      </c>
      <c r="K95" s="177" t="s">
        <v>1089</v>
      </c>
      <c r="L95" s="182"/>
      <c r="M95" s="183" t="s">
        <v>37</v>
      </c>
      <c r="N95" s="184" t="s">
        <v>53</v>
      </c>
      <c r="O95" s="43"/>
      <c r="P95" s="172">
        <f t="shared" si="1"/>
        <v>0</v>
      </c>
      <c r="Q95" s="172">
        <v>3.3199999999999999E-4</v>
      </c>
      <c r="R95" s="172">
        <f t="shared" si="2"/>
        <v>4.6480000000000002E-3</v>
      </c>
      <c r="S95" s="172">
        <v>0</v>
      </c>
      <c r="T95" s="173">
        <f t="shared" si="3"/>
        <v>0</v>
      </c>
      <c r="AR95" s="24" t="s">
        <v>3430</v>
      </c>
      <c r="AT95" s="24" t="s">
        <v>277</v>
      </c>
      <c r="AU95" s="24" t="s">
        <v>82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692</v>
      </c>
      <c r="BM95" s="24" t="s">
        <v>3446</v>
      </c>
    </row>
    <row r="96" spans="2:65" s="1" customFormat="1" ht="25.5" customHeight="1">
      <c r="B96" s="42"/>
      <c r="C96" s="175" t="s">
        <v>1393</v>
      </c>
      <c r="D96" s="175" t="s">
        <v>277</v>
      </c>
      <c r="E96" s="176" t="s">
        <v>3447</v>
      </c>
      <c r="F96" s="177" t="s">
        <v>3448</v>
      </c>
      <c r="G96" s="178" t="s">
        <v>373</v>
      </c>
      <c r="H96" s="179">
        <v>5</v>
      </c>
      <c r="I96" s="180"/>
      <c r="J96" s="181">
        <f t="shared" si="0"/>
        <v>0</v>
      </c>
      <c r="K96" s="177" t="s">
        <v>1089</v>
      </c>
      <c r="L96" s="182"/>
      <c r="M96" s="183" t="s">
        <v>37</v>
      </c>
      <c r="N96" s="184" t="s">
        <v>53</v>
      </c>
      <c r="O96" s="43"/>
      <c r="P96" s="172">
        <f t="shared" si="1"/>
        <v>0</v>
      </c>
      <c r="Q96" s="172">
        <v>1.8599999999999999E-4</v>
      </c>
      <c r="R96" s="172">
        <f t="shared" si="2"/>
        <v>9.2999999999999995E-4</v>
      </c>
      <c r="S96" s="172">
        <v>0</v>
      </c>
      <c r="T96" s="173">
        <f t="shared" si="3"/>
        <v>0</v>
      </c>
      <c r="AR96" s="24" t="s">
        <v>3430</v>
      </c>
      <c r="AT96" s="24" t="s">
        <v>277</v>
      </c>
      <c r="AU96" s="24" t="s">
        <v>82</v>
      </c>
      <c r="AY96" s="24" t="s">
        <v>162</v>
      </c>
      <c r="BE96" s="174">
        <f t="shared" si="4"/>
        <v>0</v>
      </c>
      <c r="BF96" s="174">
        <f t="shared" si="5"/>
        <v>0</v>
      </c>
      <c r="BG96" s="174">
        <f t="shared" si="6"/>
        <v>0</v>
      </c>
      <c r="BH96" s="174">
        <f t="shared" si="7"/>
        <v>0</v>
      </c>
      <c r="BI96" s="174">
        <f t="shared" si="8"/>
        <v>0</v>
      </c>
      <c r="BJ96" s="24" t="s">
        <v>24</v>
      </c>
      <c r="BK96" s="174">
        <f t="shared" si="9"/>
        <v>0</v>
      </c>
      <c r="BL96" s="24" t="s">
        <v>692</v>
      </c>
      <c r="BM96" s="24" t="s">
        <v>3449</v>
      </c>
    </row>
    <row r="97" spans="2:65" s="1" customFormat="1" ht="16.5" customHeight="1">
      <c r="B97" s="42"/>
      <c r="C97" s="175" t="s">
        <v>1404</v>
      </c>
      <c r="D97" s="175" t="s">
        <v>277</v>
      </c>
      <c r="E97" s="176" t="s">
        <v>3450</v>
      </c>
      <c r="F97" s="177" t="s">
        <v>3451</v>
      </c>
      <c r="G97" s="178" t="s">
        <v>214</v>
      </c>
      <c r="H97" s="179">
        <v>35</v>
      </c>
      <c r="I97" s="180"/>
      <c r="J97" s="181">
        <f t="shared" si="0"/>
        <v>0</v>
      </c>
      <c r="K97" s="177" t="s">
        <v>1089</v>
      </c>
      <c r="L97" s="182"/>
      <c r="M97" s="183" t="s">
        <v>37</v>
      </c>
      <c r="N97" s="184" t="s">
        <v>53</v>
      </c>
      <c r="O97" s="43"/>
      <c r="P97" s="172">
        <f t="shared" si="1"/>
        <v>0</v>
      </c>
      <c r="Q97" s="172">
        <v>2.2499999999999998E-3</v>
      </c>
      <c r="R97" s="172">
        <f t="shared" si="2"/>
        <v>7.8750000000000001E-2</v>
      </c>
      <c r="S97" s="172">
        <v>0</v>
      </c>
      <c r="T97" s="173">
        <f t="shared" si="3"/>
        <v>0</v>
      </c>
      <c r="AR97" s="24" t="s">
        <v>3430</v>
      </c>
      <c r="AT97" s="24" t="s">
        <v>277</v>
      </c>
      <c r="AU97" s="24" t="s">
        <v>82</v>
      </c>
      <c r="AY97" s="24" t="s">
        <v>162</v>
      </c>
      <c r="BE97" s="174">
        <f t="shared" si="4"/>
        <v>0</v>
      </c>
      <c r="BF97" s="174">
        <f t="shared" si="5"/>
        <v>0</v>
      </c>
      <c r="BG97" s="174">
        <f t="shared" si="6"/>
        <v>0</v>
      </c>
      <c r="BH97" s="174">
        <f t="shared" si="7"/>
        <v>0</v>
      </c>
      <c r="BI97" s="174">
        <f t="shared" si="8"/>
        <v>0</v>
      </c>
      <c r="BJ97" s="24" t="s">
        <v>24</v>
      </c>
      <c r="BK97" s="174">
        <f t="shared" si="9"/>
        <v>0</v>
      </c>
      <c r="BL97" s="24" t="s">
        <v>692</v>
      </c>
      <c r="BM97" s="24" t="s">
        <v>3452</v>
      </c>
    </row>
    <row r="98" spans="2:65" s="1" customFormat="1" ht="16.5" customHeight="1">
      <c r="B98" s="42"/>
      <c r="C98" s="175" t="s">
        <v>1408</v>
      </c>
      <c r="D98" s="175" t="s">
        <v>277</v>
      </c>
      <c r="E98" s="176" t="s">
        <v>3453</v>
      </c>
      <c r="F98" s="177" t="s">
        <v>3454</v>
      </c>
      <c r="G98" s="178" t="s">
        <v>214</v>
      </c>
      <c r="H98" s="179">
        <v>15</v>
      </c>
      <c r="I98" s="180"/>
      <c r="J98" s="181">
        <f t="shared" si="0"/>
        <v>0</v>
      </c>
      <c r="K98" s="177" t="s">
        <v>1089</v>
      </c>
      <c r="L98" s="182"/>
      <c r="M98" s="183" t="s">
        <v>37</v>
      </c>
      <c r="N98" s="184" t="s">
        <v>53</v>
      </c>
      <c r="O98" s="43"/>
      <c r="P98" s="172">
        <f t="shared" si="1"/>
        <v>0</v>
      </c>
      <c r="Q98" s="172">
        <v>3.5000000000000001E-3</v>
      </c>
      <c r="R98" s="172">
        <f t="shared" si="2"/>
        <v>5.2499999999999998E-2</v>
      </c>
      <c r="S98" s="172">
        <v>0</v>
      </c>
      <c r="T98" s="173">
        <f t="shared" si="3"/>
        <v>0</v>
      </c>
      <c r="AR98" s="24" t="s">
        <v>3430</v>
      </c>
      <c r="AT98" s="24" t="s">
        <v>277</v>
      </c>
      <c r="AU98" s="24" t="s">
        <v>82</v>
      </c>
      <c r="AY98" s="24" t="s">
        <v>162</v>
      </c>
      <c r="BE98" s="174">
        <f t="shared" si="4"/>
        <v>0</v>
      </c>
      <c r="BF98" s="174">
        <f t="shared" si="5"/>
        <v>0</v>
      </c>
      <c r="BG98" s="174">
        <f t="shared" si="6"/>
        <v>0</v>
      </c>
      <c r="BH98" s="174">
        <f t="shared" si="7"/>
        <v>0</v>
      </c>
      <c r="BI98" s="174">
        <f t="shared" si="8"/>
        <v>0</v>
      </c>
      <c r="BJ98" s="24" t="s">
        <v>24</v>
      </c>
      <c r="BK98" s="174">
        <f t="shared" si="9"/>
        <v>0</v>
      </c>
      <c r="BL98" s="24" t="s">
        <v>692</v>
      </c>
      <c r="BM98" s="24" t="s">
        <v>3455</v>
      </c>
    </row>
    <row r="99" spans="2:65" s="1" customFormat="1" ht="16.5" customHeight="1">
      <c r="B99" s="42"/>
      <c r="C99" s="175" t="s">
        <v>1086</v>
      </c>
      <c r="D99" s="175" t="s">
        <v>277</v>
      </c>
      <c r="E99" s="176" t="s">
        <v>3456</v>
      </c>
      <c r="F99" s="177" t="s">
        <v>3457</v>
      </c>
      <c r="G99" s="178" t="s">
        <v>373</v>
      </c>
      <c r="H99" s="179">
        <v>4</v>
      </c>
      <c r="I99" s="180"/>
      <c r="J99" s="181">
        <f t="shared" si="0"/>
        <v>0</v>
      </c>
      <c r="K99" s="177" t="s">
        <v>1089</v>
      </c>
      <c r="L99" s="182"/>
      <c r="M99" s="183" t="s">
        <v>37</v>
      </c>
      <c r="N99" s="184" t="s">
        <v>53</v>
      </c>
      <c r="O99" s="43"/>
      <c r="P99" s="172">
        <f t="shared" si="1"/>
        <v>0</v>
      </c>
      <c r="Q99" s="172">
        <v>2.5500000000000002E-4</v>
      </c>
      <c r="R99" s="172">
        <f t="shared" si="2"/>
        <v>1.0200000000000001E-3</v>
      </c>
      <c r="S99" s="172">
        <v>0</v>
      </c>
      <c r="T99" s="173">
        <f t="shared" si="3"/>
        <v>0</v>
      </c>
      <c r="AR99" s="24" t="s">
        <v>3430</v>
      </c>
      <c r="AT99" s="24" t="s">
        <v>277</v>
      </c>
      <c r="AU99" s="24" t="s">
        <v>82</v>
      </c>
      <c r="AY99" s="24" t="s">
        <v>162</v>
      </c>
      <c r="BE99" s="174">
        <f t="shared" si="4"/>
        <v>0</v>
      </c>
      <c r="BF99" s="174">
        <f t="shared" si="5"/>
        <v>0</v>
      </c>
      <c r="BG99" s="174">
        <f t="shared" si="6"/>
        <v>0</v>
      </c>
      <c r="BH99" s="174">
        <f t="shared" si="7"/>
        <v>0</v>
      </c>
      <c r="BI99" s="174">
        <f t="shared" si="8"/>
        <v>0</v>
      </c>
      <c r="BJ99" s="24" t="s">
        <v>24</v>
      </c>
      <c r="BK99" s="174">
        <f t="shared" si="9"/>
        <v>0</v>
      </c>
      <c r="BL99" s="24" t="s">
        <v>692</v>
      </c>
      <c r="BM99" s="24" t="s">
        <v>3458</v>
      </c>
    </row>
    <row r="100" spans="2:65" s="1" customFormat="1" ht="16.5" customHeight="1">
      <c r="B100" s="42"/>
      <c r="C100" s="175" t="s">
        <v>1099</v>
      </c>
      <c r="D100" s="175" t="s">
        <v>277</v>
      </c>
      <c r="E100" s="176" t="s">
        <v>3459</v>
      </c>
      <c r="F100" s="177" t="s">
        <v>3460</v>
      </c>
      <c r="G100" s="178" t="s">
        <v>373</v>
      </c>
      <c r="H100" s="179">
        <v>6</v>
      </c>
      <c r="I100" s="180"/>
      <c r="J100" s="181">
        <f t="shared" si="0"/>
        <v>0</v>
      </c>
      <c r="K100" s="177" t="s">
        <v>1089</v>
      </c>
      <c r="L100" s="182"/>
      <c r="M100" s="183" t="s">
        <v>37</v>
      </c>
      <c r="N100" s="184" t="s">
        <v>53</v>
      </c>
      <c r="O100" s="43"/>
      <c r="P100" s="172">
        <f t="shared" si="1"/>
        <v>0</v>
      </c>
      <c r="Q100" s="172">
        <v>5.0000000000000002E-5</v>
      </c>
      <c r="R100" s="172">
        <f t="shared" si="2"/>
        <v>3.0000000000000003E-4</v>
      </c>
      <c r="S100" s="172">
        <v>0</v>
      </c>
      <c r="T100" s="173">
        <f t="shared" si="3"/>
        <v>0</v>
      </c>
      <c r="AR100" s="24" t="s">
        <v>3430</v>
      </c>
      <c r="AT100" s="24" t="s">
        <v>277</v>
      </c>
      <c r="AU100" s="24" t="s">
        <v>82</v>
      </c>
      <c r="AY100" s="24" t="s">
        <v>162</v>
      </c>
      <c r="BE100" s="174">
        <f t="shared" si="4"/>
        <v>0</v>
      </c>
      <c r="BF100" s="174">
        <f t="shared" si="5"/>
        <v>0</v>
      </c>
      <c r="BG100" s="174">
        <f t="shared" si="6"/>
        <v>0</v>
      </c>
      <c r="BH100" s="174">
        <f t="shared" si="7"/>
        <v>0</v>
      </c>
      <c r="BI100" s="174">
        <f t="shared" si="8"/>
        <v>0</v>
      </c>
      <c r="BJ100" s="24" t="s">
        <v>24</v>
      </c>
      <c r="BK100" s="174">
        <f t="shared" si="9"/>
        <v>0</v>
      </c>
      <c r="BL100" s="24" t="s">
        <v>692</v>
      </c>
      <c r="BM100" s="24" t="s">
        <v>3461</v>
      </c>
    </row>
    <row r="101" spans="2:65" s="1" customFormat="1" ht="16.5" customHeight="1">
      <c r="B101" s="42"/>
      <c r="C101" s="175" t="s">
        <v>1171</v>
      </c>
      <c r="D101" s="175" t="s">
        <v>277</v>
      </c>
      <c r="E101" s="176" t="s">
        <v>3462</v>
      </c>
      <c r="F101" s="177" t="s">
        <v>3463</v>
      </c>
      <c r="G101" s="178" t="s">
        <v>373</v>
      </c>
      <c r="H101" s="179">
        <v>5</v>
      </c>
      <c r="I101" s="180"/>
      <c r="J101" s="181">
        <f t="shared" si="0"/>
        <v>0</v>
      </c>
      <c r="K101" s="177" t="s">
        <v>1089</v>
      </c>
      <c r="L101" s="182"/>
      <c r="M101" s="183" t="s">
        <v>37</v>
      </c>
      <c r="N101" s="184" t="s">
        <v>53</v>
      </c>
      <c r="O101" s="43"/>
      <c r="P101" s="172">
        <f t="shared" si="1"/>
        <v>0</v>
      </c>
      <c r="Q101" s="172">
        <v>5.0000000000000002E-5</v>
      </c>
      <c r="R101" s="172">
        <f t="shared" si="2"/>
        <v>2.5000000000000001E-4</v>
      </c>
      <c r="S101" s="172">
        <v>0</v>
      </c>
      <c r="T101" s="173">
        <f t="shared" si="3"/>
        <v>0</v>
      </c>
      <c r="AR101" s="24" t="s">
        <v>3430</v>
      </c>
      <c r="AT101" s="24" t="s">
        <v>277</v>
      </c>
      <c r="AU101" s="24" t="s">
        <v>82</v>
      </c>
      <c r="AY101" s="24" t="s">
        <v>162</v>
      </c>
      <c r="BE101" s="174">
        <f t="shared" si="4"/>
        <v>0</v>
      </c>
      <c r="BF101" s="174">
        <f t="shared" si="5"/>
        <v>0</v>
      </c>
      <c r="BG101" s="174">
        <f t="shared" si="6"/>
        <v>0</v>
      </c>
      <c r="BH101" s="174">
        <f t="shared" si="7"/>
        <v>0</v>
      </c>
      <c r="BI101" s="174">
        <f t="shared" si="8"/>
        <v>0</v>
      </c>
      <c r="BJ101" s="24" t="s">
        <v>24</v>
      </c>
      <c r="BK101" s="174">
        <f t="shared" si="9"/>
        <v>0</v>
      </c>
      <c r="BL101" s="24" t="s">
        <v>692</v>
      </c>
      <c r="BM101" s="24" t="s">
        <v>3464</v>
      </c>
    </row>
    <row r="102" spans="2:65" s="1" customFormat="1" ht="16.5" customHeight="1">
      <c r="B102" s="42"/>
      <c r="C102" s="175" t="s">
        <v>1176</v>
      </c>
      <c r="D102" s="175" t="s">
        <v>277</v>
      </c>
      <c r="E102" s="176" t="s">
        <v>3465</v>
      </c>
      <c r="F102" s="177" t="s">
        <v>3466</v>
      </c>
      <c r="G102" s="178" t="s">
        <v>373</v>
      </c>
      <c r="H102" s="179">
        <v>2</v>
      </c>
      <c r="I102" s="180"/>
      <c r="J102" s="181">
        <f t="shared" si="0"/>
        <v>0</v>
      </c>
      <c r="K102" s="177" t="s">
        <v>1089</v>
      </c>
      <c r="L102" s="182"/>
      <c r="M102" s="183" t="s">
        <v>37</v>
      </c>
      <c r="N102" s="184" t="s">
        <v>53</v>
      </c>
      <c r="O102" s="43"/>
      <c r="P102" s="172">
        <f t="shared" si="1"/>
        <v>0</v>
      </c>
      <c r="Q102" s="172">
        <v>5.0000000000000002E-5</v>
      </c>
      <c r="R102" s="172">
        <f t="shared" si="2"/>
        <v>1E-4</v>
      </c>
      <c r="S102" s="172">
        <v>0</v>
      </c>
      <c r="T102" s="173">
        <f t="shared" si="3"/>
        <v>0</v>
      </c>
      <c r="AR102" s="24" t="s">
        <v>3430</v>
      </c>
      <c r="AT102" s="24" t="s">
        <v>277</v>
      </c>
      <c r="AU102" s="24" t="s">
        <v>82</v>
      </c>
      <c r="AY102" s="24" t="s">
        <v>162</v>
      </c>
      <c r="BE102" s="174">
        <f t="shared" si="4"/>
        <v>0</v>
      </c>
      <c r="BF102" s="174">
        <f t="shared" si="5"/>
        <v>0</v>
      </c>
      <c r="BG102" s="174">
        <f t="shared" si="6"/>
        <v>0</v>
      </c>
      <c r="BH102" s="174">
        <f t="shared" si="7"/>
        <v>0</v>
      </c>
      <c r="BI102" s="174">
        <f t="shared" si="8"/>
        <v>0</v>
      </c>
      <c r="BJ102" s="24" t="s">
        <v>24</v>
      </c>
      <c r="BK102" s="174">
        <f t="shared" si="9"/>
        <v>0</v>
      </c>
      <c r="BL102" s="24" t="s">
        <v>692</v>
      </c>
      <c r="BM102" s="24" t="s">
        <v>3467</v>
      </c>
    </row>
    <row r="103" spans="2:65" s="1" customFormat="1" ht="16.5" customHeight="1">
      <c r="B103" s="42"/>
      <c r="C103" s="175" t="s">
        <v>1159</v>
      </c>
      <c r="D103" s="175" t="s">
        <v>277</v>
      </c>
      <c r="E103" s="176" t="s">
        <v>3468</v>
      </c>
      <c r="F103" s="177" t="s">
        <v>3469</v>
      </c>
      <c r="G103" s="178" t="s">
        <v>373</v>
      </c>
      <c r="H103" s="179">
        <v>2</v>
      </c>
      <c r="I103" s="180"/>
      <c r="J103" s="181">
        <f t="shared" si="0"/>
        <v>0</v>
      </c>
      <c r="K103" s="177" t="s">
        <v>1089</v>
      </c>
      <c r="L103" s="182"/>
      <c r="M103" s="183" t="s">
        <v>37</v>
      </c>
      <c r="N103" s="184" t="s">
        <v>53</v>
      </c>
      <c r="O103" s="43"/>
      <c r="P103" s="172">
        <f t="shared" si="1"/>
        <v>0</v>
      </c>
      <c r="Q103" s="172">
        <v>5.0000000000000002E-5</v>
      </c>
      <c r="R103" s="172">
        <f t="shared" si="2"/>
        <v>1E-4</v>
      </c>
      <c r="S103" s="172">
        <v>0</v>
      </c>
      <c r="T103" s="173">
        <f t="shared" si="3"/>
        <v>0</v>
      </c>
      <c r="AR103" s="24" t="s">
        <v>3430</v>
      </c>
      <c r="AT103" s="24" t="s">
        <v>277</v>
      </c>
      <c r="AU103" s="24" t="s">
        <v>82</v>
      </c>
      <c r="AY103" s="24" t="s">
        <v>162</v>
      </c>
      <c r="BE103" s="174">
        <f t="shared" si="4"/>
        <v>0</v>
      </c>
      <c r="BF103" s="174">
        <f t="shared" si="5"/>
        <v>0</v>
      </c>
      <c r="BG103" s="174">
        <f t="shared" si="6"/>
        <v>0</v>
      </c>
      <c r="BH103" s="174">
        <f t="shared" si="7"/>
        <v>0</v>
      </c>
      <c r="BI103" s="174">
        <f t="shared" si="8"/>
        <v>0</v>
      </c>
      <c r="BJ103" s="24" t="s">
        <v>24</v>
      </c>
      <c r="BK103" s="174">
        <f t="shared" si="9"/>
        <v>0</v>
      </c>
      <c r="BL103" s="24" t="s">
        <v>692</v>
      </c>
      <c r="BM103" s="24" t="s">
        <v>3470</v>
      </c>
    </row>
    <row r="104" spans="2:65" s="1" customFormat="1" ht="16.5" customHeight="1">
      <c r="B104" s="42"/>
      <c r="C104" s="175" t="s">
        <v>1150</v>
      </c>
      <c r="D104" s="175" t="s">
        <v>277</v>
      </c>
      <c r="E104" s="176" t="s">
        <v>3471</v>
      </c>
      <c r="F104" s="177" t="s">
        <v>3472</v>
      </c>
      <c r="G104" s="178" t="s">
        <v>373</v>
      </c>
      <c r="H104" s="179">
        <v>5</v>
      </c>
      <c r="I104" s="180"/>
      <c r="J104" s="181">
        <f t="shared" si="0"/>
        <v>0</v>
      </c>
      <c r="K104" s="177" t="s">
        <v>1089</v>
      </c>
      <c r="L104" s="182"/>
      <c r="M104" s="183" t="s">
        <v>37</v>
      </c>
      <c r="N104" s="184" t="s">
        <v>53</v>
      </c>
      <c r="O104" s="43"/>
      <c r="P104" s="172">
        <f t="shared" si="1"/>
        <v>0</v>
      </c>
      <c r="Q104" s="172">
        <v>5.0000000000000002E-5</v>
      </c>
      <c r="R104" s="172">
        <f t="shared" si="2"/>
        <v>2.5000000000000001E-4</v>
      </c>
      <c r="S104" s="172">
        <v>0</v>
      </c>
      <c r="T104" s="173">
        <f t="shared" si="3"/>
        <v>0</v>
      </c>
      <c r="AR104" s="24" t="s">
        <v>3430</v>
      </c>
      <c r="AT104" s="24" t="s">
        <v>277</v>
      </c>
      <c r="AU104" s="24" t="s">
        <v>82</v>
      </c>
      <c r="AY104" s="24" t="s">
        <v>162</v>
      </c>
      <c r="BE104" s="174">
        <f t="shared" si="4"/>
        <v>0</v>
      </c>
      <c r="BF104" s="174">
        <f t="shared" si="5"/>
        <v>0</v>
      </c>
      <c r="BG104" s="174">
        <f t="shared" si="6"/>
        <v>0</v>
      </c>
      <c r="BH104" s="174">
        <f t="shared" si="7"/>
        <v>0</v>
      </c>
      <c r="BI104" s="174">
        <f t="shared" si="8"/>
        <v>0</v>
      </c>
      <c r="BJ104" s="24" t="s">
        <v>24</v>
      </c>
      <c r="BK104" s="174">
        <f t="shared" si="9"/>
        <v>0</v>
      </c>
      <c r="BL104" s="24" t="s">
        <v>692</v>
      </c>
      <c r="BM104" s="24" t="s">
        <v>3473</v>
      </c>
    </row>
    <row r="105" spans="2:65" s="1" customFormat="1" ht="25.5" customHeight="1">
      <c r="B105" s="42"/>
      <c r="C105" s="175" t="s">
        <v>3474</v>
      </c>
      <c r="D105" s="175" t="s">
        <v>277</v>
      </c>
      <c r="E105" s="176" t="s">
        <v>3475</v>
      </c>
      <c r="F105" s="177" t="s">
        <v>3476</v>
      </c>
      <c r="G105" s="178" t="s">
        <v>373</v>
      </c>
      <c r="H105" s="179">
        <v>3</v>
      </c>
      <c r="I105" s="180"/>
      <c r="J105" s="181">
        <f t="shared" si="0"/>
        <v>0</v>
      </c>
      <c r="K105" s="177" t="s">
        <v>1089</v>
      </c>
      <c r="L105" s="182"/>
      <c r="M105" s="183" t="s">
        <v>37</v>
      </c>
      <c r="N105" s="184" t="s">
        <v>53</v>
      </c>
      <c r="O105" s="43"/>
      <c r="P105" s="172">
        <f t="shared" si="1"/>
        <v>0</v>
      </c>
      <c r="Q105" s="172">
        <v>1E-4</v>
      </c>
      <c r="R105" s="172">
        <f t="shared" si="2"/>
        <v>3.0000000000000003E-4</v>
      </c>
      <c r="S105" s="172">
        <v>0</v>
      </c>
      <c r="T105" s="173">
        <f t="shared" si="3"/>
        <v>0</v>
      </c>
      <c r="AR105" s="24" t="s">
        <v>3430</v>
      </c>
      <c r="AT105" s="24" t="s">
        <v>277</v>
      </c>
      <c r="AU105" s="24" t="s">
        <v>82</v>
      </c>
      <c r="AY105" s="24" t="s">
        <v>162</v>
      </c>
      <c r="BE105" s="174">
        <f t="shared" si="4"/>
        <v>0</v>
      </c>
      <c r="BF105" s="174">
        <f t="shared" si="5"/>
        <v>0</v>
      </c>
      <c r="BG105" s="174">
        <f t="shared" si="6"/>
        <v>0</v>
      </c>
      <c r="BH105" s="174">
        <f t="shared" si="7"/>
        <v>0</v>
      </c>
      <c r="BI105" s="174">
        <f t="shared" si="8"/>
        <v>0</v>
      </c>
      <c r="BJ105" s="24" t="s">
        <v>24</v>
      </c>
      <c r="BK105" s="174">
        <f t="shared" si="9"/>
        <v>0</v>
      </c>
      <c r="BL105" s="24" t="s">
        <v>692</v>
      </c>
      <c r="BM105" s="24" t="s">
        <v>3477</v>
      </c>
    </row>
    <row r="106" spans="2:65" s="1" customFormat="1" ht="16.5" customHeight="1">
      <c r="B106" s="42"/>
      <c r="C106" s="175" t="s">
        <v>3478</v>
      </c>
      <c r="D106" s="175" t="s">
        <v>277</v>
      </c>
      <c r="E106" s="176" t="s">
        <v>3479</v>
      </c>
      <c r="F106" s="177" t="s">
        <v>3480</v>
      </c>
      <c r="G106" s="178" t="s">
        <v>373</v>
      </c>
      <c r="H106" s="179">
        <v>8</v>
      </c>
      <c r="I106" s="180"/>
      <c r="J106" s="181">
        <f t="shared" si="0"/>
        <v>0</v>
      </c>
      <c r="K106" s="177" t="s">
        <v>1089</v>
      </c>
      <c r="L106" s="182"/>
      <c r="M106" s="183" t="s">
        <v>37</v>
      </c>
      <c r="N106" s="184" t="s">
        <v>53</v>
      </c>
      <c r="O106" s="43"/>
      <c r="P106" s="172">
        <f t="shared" si="1"/>
        <v>0</v>
      </c>
      <c r="Q106" s="172">
        <v>1.5999999999999999E-5</v>
      </c>
      <c r="R106" s="172">
        <f t="shared" si="2"/>
        <v>1.2799999999999999E-4</v>
      </c>
      <c r="S106" s="172">
        <v>0</v>
      </c>
      <c r="T106" s="173">
        <f t="shared" si="3"/>
        <v>0</v>
      </c>
      <c r="AR106" s="24" t="s">
        <v>3430</v>
      </c>
      <c r="AT106" s="24" t="s">
        <v>277</v>
      </c>
      <c r="AU106" s="24" t="s">
        <v>82</v>
      </c>
      <c r="AY106" s="24" t="s">
        <v>162</v>
      </c>
      <c r="BE106" s="174">
        <f t="shared" si="4"/>
        <v>0</v>
      </c>
      <c r="BF106" s="174">
        <f t="shared" si="5"/>
        <v>0</v>
      </c>
      <c r="BG106" s="174">
        <f t="shared" si="6"/>
        <v>0</v>
      </c>
      <c r="BH106" s="174">
        <f t="shared" si="7"/>
        <v>0</v>
      </c>
      <c r="BI106" s="174">
        <f t="shared" si="8"/>
        <v>0</v>
      </c>
      <c r="BJ106" s="24" t="s">
        <v>24</v>
      </c>
      <c r="BK106" s="174">
        <f t="shared" si="9"/>
        <v>0</v>
      </c>
      <c r="BL106" s="24" t="s">
        <v>692</v>
      </c>
      <c r="BM106" s="24" t="s">
        <v>3481</v>
      </c>
    </row>
    <row r="107" spans="2:65" s="1" customFormat="1" ht="16.5" customHeight="1">
      <c r="B107" s="42"/>
      <c r="C107" s="175" t="s">
        <v>3482</v>
      </c>
      <c r="D107" s="175" t="s">
        <v>277</v>
      </c>
      <c r="E107" s="176" t="s">
        <v>3483</v>
      </c>
      <c r="F107" s="177" t="s">
        <v>3484</v>
      </c>
      <c r="G107" s="178" t="s">
        <v>373</v>
      </c>
      <c r="H107" s="179">
        <v>13</v>
      </c>
      <c r="I107" s="180"/>
      <c r="J107" s="181">
        <f t="shared" si="0"/>
        <v>0</v>
      </c>
      <c r="K107" s="177" t="s">
        <v>1089</v>
      </c>
      <c r="L107" s="182"/>
      <c r="M107" s="183" t="s">
        <v>37</v>
      </c>
      <c r="N107" s="184" t="s">
        <v>53</v>
      </c>
      <c r="O107" s="43"/>
      <c r="P107" s="172">
        <f t="shared" si="1"/>
        <v>0</v>
      </c>
      <c r="Q107" s="172">
        <v>5.3999999999999998E-5</v>
      </c>
      <c r="R107" s="172">
        <f t="shared" si="2"/>
        <v>7.0199999999999993E-4</v>
      </c>
      <c r="S107" s="172">
        <v>0</v>
      </c>
      <c r="T107" s="173">
        <f t="shared" si="3"/>
        <v>0</v>
      </c>
      <c r="AR107" s="24" t="s">
        <v>3430</v>
      </c>
      <c r="AT107" s="24" t="s">
        <v>277</v>
      </c>
      <c r="AU107" s="24" t="s">
        <v>82</v>
      </c>
      <c r="AY107" s="24" t="s">
        <v>162</v>
      </c>
      <c r="BE107" s="174">
        <f t="shared" si="4"/>
        <v>0</v>
      </c>
      <c r="BF107" s="174">
        <f t="shared" si="5"/>
        <v>0</v>
      </c>
      <c r="BG107" s="174">
        <f t="shared" si="6"/>
        <v>0</v>
      </c>
      <c r="BH107" s="174">
        <f t="shared" si="7"/>
        <v>0</v>
      </c>
      <c r="BI107" s="174">
        <f t="shared" si="8"/>
        <v>0</v>
      </c>
      <c r="BJ107" s="24" t="s">
        <v>24</v>
      </c>
      <c r="BK107" s="174">
        <f t="shared" si="9"/>
        <v>0</v>
      </c>
      <c r="BL107" s="24" t="s">
        <v>692</v>
      </c>
      <c r="BM107" s="24" t="s">
        <v>3485</v>
      </c>
    </row>
    <row r="108" spans="2:65" s="1" customFormat="1" ht="16.5" customHeight="1">
      <c r="B108" s="42"/>
      <c r="C108" s="175" t="s">
        <v>3486</v>
      </c>
      <c r="D108" s="175" t="s">
        <v>277</v>
      </c>
      <c r="E108" s="176" t="s">
        <v>3487</v>
      </c>
      <c r="F108" s="177" t="s">
        <v>3488</v>
      </c>
      <c r="G108" s="178" t="s">
        <v>373</v>
      </c>
      <c r="H108" s="179">
        <v>4</v>
      </c>
      <c r="I108" s="180"/>
      <c r="J108" s="181">
        <f t="shared" si="0"/>
        <v>0</v>
      </c>
      <c r="K108" s="177" t="s">
        <v>1089</v>
      </c>
      <c r="L108" s="182"/>
      <c r="M108" s="183" t="s">
        <v>37</v>
      </c>
      <c r="N108" s="184" t="s">
        <v>53</v>
      </c>
      <c r="O108" s="43"/>
      <c r="P108" s="172">
        <f t="shared" si="1"/>
        <v>0</v>
      </c>
      <c r="Q108" s="172">
        <v>5.0000000000000002E-5</v>
      </c>
      <c r="R108" s="172">
        <f t="shared" si="2"/>
        <v>2.0000000000000001E-4</v>
      </c>
      <c r="S108" s="172">
        <v>0</v>
      </c>
      <c r="T108" s="173">
        <f t="shared" si="3"/>
        <v>0</v>
      </c>
      <c r="AR108" s="24" t="s">
        <v>3430</v>
      </c>
      <c r="AT108" s="24" t="s">
        <v>277</v>
      </c>
      <c r="AU108" s="24" t="s">
        <v>82</v>
      </c>
      <c r="AY108" s="24" t="s">
        <v>162</v>
      </c>
      <c r="BE108" s="174">
        <f t="shared" si="4"/>
        <v>0</v>
      </c>
      <c r="BF108" s="174">
        <f t="shared" si="5"/>
        <v>0</v>
      </c>
      <c r="BG108" s="174">
        <f t="shared" si="6"/>
        <v>0</v>
      </c>
      <c r="BH108" s="174">
        <f t="shared" si="7"/>
        <v>0</v>
      </c>
      <c r="BI108" s="174">
        <f t="shared" si="8"/>
        <v>0</v>
      </c>
      <c r="BJ108" s="24" t="s">
        <v>24</v>
      </c>
      <c r="BK108" s="174">
        <f t="shared" si="9"/>
        <v>0</v>
      </c>
      <c r="BL108" s="24" t="s">
        <v>692</v>
      </c>
      <c r="BM108" s="24" t="s">
        <v>3489</v>
      </c>
    </row>
    <row r="109" spans="2:65" s="1" customFormat="1" ht="16.5" customHeight="1">
      <c r="B109" s="42"/>
      <c r="C109" s="175" t="s">
        <v>3490</v>
      </c>
      <c r="D109" s="175" t="s">
        <v>277</v>
      </c>
      <c r="E109" s="176" t="s">
        <v>3491</v>
      </c>
      <c r="F109" s="177" t="s">
        <v>3492</v>
      </c>
      <c r="G109" s="178" t="s">
        <v>373</v>
      </c>
      <c r="H109" s="179">
        <v>50</v>
      </c>
      <c r="I109" s="180"/>
      <c r="J109" s="181">
        <f t="shared" si="0"/>
        <v>0</v>
      </c>
      <c r="K109" s="177" t="s">
        <v>1089</v>
      </c>
      <c r="L109" s="182"/>
      <c r="M109" s="183" t="s">
        <v>37</v>
      </c>
      <c r="N109" s="184" t="s">
        <v>53</v>
      </c>
      <c r="O109" s="43"/>
      <c r="P109" s="172">
        <f t="shared" si="1"/>
        <v>0</v>
      </c>
      <c r="Q109" s="172">
        <v>2.9999999999999997E-4</v>
      </c>
      <c r="R109" s="172">
        <f t="shared" si="2"/>
        <v>1.4999999999999999E-2</v>
      </c>
      <c r="S109" s="172">
        <v>0</v>
      </c>
      <c r="T109" s="173">
        <f t="shared" si="3"/>
        <v>0</v>
      </c>
      <c r="AR109" s="24" t="s">
        <v>3430</v>
      </c>
      <c r="AT109" s="24" t="s">
        <v>277</v>
      </c>
      <c r="AU109" s="24" t="s">
        <v>82</v>
      </c>
      <c r="AY109" s="24" t="s">
        <v>162</v>
      </c>
      <c r="BE109" s="174">
        <f t="shared" si="4"/>
        <v>0</v>
      </c>
      <c r="BF109" s="174">
        <f t="shared" si="5"/>
        <v>0</v>
      </c>
      <c r="BG109" s="174">
        <f t="shared" si="6"/>
        <v>0</v>
      </c>
      <c r="BH109" s="174">
        <f t="shared" si="7"/>
        <v>0</v>
      </c>
      <c r="BI109" s="174">
        <f t="shared" si="8"/>
        <v>0</v>
      </c>
      <c r="BJ109" s="24" t="s">
        <v>24</v>
      </c>
      <c r="BK109" s="174">
        <f t="shared" si="9"/>
        <v>0</v>
      </c>
      <c r="BL109" s="24" t="s">
        <v>692</v>
      </c>
      <c r="BM109" s="24" t="s">
        <v>3493</v>
      </c>
    </row>
    <row r="110" spans="2:65" s="1" customFormat="1" ht="16.5" customHeight="1">
      <c r="B110" s="42"/>
      <c r="C110" s="175" t="s">
        <v>3494</v>
      </c>
      <c r="D110" s="175" t="s">
        <v>277</v>
      </c>
      <c r="E110" s="176" t="s">
        <v>3495</v>
      </c>
      <c r="F110" s="177" t="s">
        <v>3496</v>
      </c>
      <c r="G110" s="178" t="s">
        <v>373</v>
      </c>
      <c r="H110" s="179">
        <v>27</v>
      </c>
      <c r="I110" s="180"/>
      <c r="J110" s="181">
        <f t="shared" si="0"/>
        <v>0</v>
      </c>
      <c r="K110" s="177" t="s">
        <v>1089</v>
      </c>
      <c r="L110" s="182"/>
      <c r="M110" s="183" t="s">
        <v>37</v>
      </c>
      <c r="N110" s="184" t="s">
        <v>53</v>
      </c>
      <c r="O110" s="43"/>
      <c r="P110" s="172">
        <f t="shared" si="1"/>
        <v>0</v>
      </c>
      <c r="Q110" s="172">
        <v>6.0000000000000002E-5</v>
      </c>
      <c r="R110" s="172">
        <f t="shared" si="2"/>
        <v>1.6200000000000001E-3</v>
      </c>
      <c r="S110" s="172">
        <v>0</v>
      </c>
      <c r="T110" s="173">
        <f t="shared" si="3"/>
        <v>0</v>
      </c>
      <c r="AR110" s="24" t="s">
        <v>3430</v>
      </c>
      <c r="AT110" s="24" t="s">
        <v>277</v>
      </c>
      <c r="AU110" s="24" t="s">
        <v>82</v>
      </c>
      <c r="AY110" s="24" t="s">
        <v>162</v>
      </c>
      <c r="BE110" s="174">
        <f t="shared" si="4"/>
        <v>0</v>
      </c>
      <c r="BF110" s="174">
        <f t="shared" si="5"/>
        <v>0</v>
      </c>
      <c r="BG110" s="174">
        <f t="shared" si="6"/>
        <v>0</v>
      </c>
      <c r="BH110" s="174">
        <f t="shared" si="7"/>
        <v>0</v>
      </c>
      <c r="BI110" s="174">
        <f t="shared" si="8"/>
        <v>0</v>
      </c>
      <c r="BJ110" s="24" t="s">
        <v>24</v>
      </c>
      <c r="BK110" s="174">
        <f t="shared" si="9"/>
        <v>0</v>
      </c>
      <c r="BL110" s="24" t="s">
        <v>692</v>
      </c>
      <c r="BM110" s="24" t="s">
        <v>3497</v>
      </c>
    </row>
    <row r="111" spans="2:65" s="1" customFormat="1" ht="16.5" customHeight="1">
      <c r="B111" s="42"/>
      <c r="C111" s="175" t="s">
        <v>3498</v>
      </c>
      <c r="D111" s="175" t="s">
        <v>277</v>
      </c>
      <c r="E111" s="176" t="s">
        <v>3499</v>
      </c>
      <c r="F111" s="177" t="s">
        <v>3500</v>
      </c>
      <c r="G111" s="178" t="s">
        <v>373</v>
      </c>
      <c r="H111" s="179">
        <v>6</v>
      </c>
      <c r="I111" s="180"/>
      <c r="J111" s="181">
        <f t="shared" si="0"/>
        <v>0</v>
      </c>
      <c r="K111" s="177" t="s">
        <v>1089</v>
      </c>
      <c r="L111" s="182"/>
      <c r="M111" s="183" t="s">
        <v>37</v>
      </c>
      <c r="N111" s="184" t="s">
        <v>53</v>
      </c>
      <c r="O111" s="43"/>
      <c r="P111" s="172">
        <f t="shared" si="1"/>
        <v>0</v>
      </c>
      <c r="Q111" s="172">
        <v>1.5999999999999999E-5</v>
      </c>
      <c r="R111" s="172">
        <f t="shared" si="2"/>
        <v>9.6000000000000002E-5</v>
      </c>
      <c r="S111" s="172">
        <v>0</v>
      </c>
      <c r="T111" s="173">
        <f t="shared" si="3"/>
        <v>0</v>
      </c>
      <c r="AR111" s="24" t="s">
        <v>3430</v>
      </c>
      <c r="AT111" s="24" t="s">
        <v>277</v>
      </c>
      <c r="AU111" s="24" t="s">
        <v>82</v>
      </c>
      <c r="AY111" s="24" t="s">
        <v>162</v>
      </c>
      <c r="BE111" s="174">
        <f t="shared" si="4"/>
        <v>0</v>
      </c>
      <c r="BF111" s="174">
        <f t="shared" si="5"/>
        <v>0</v>
      </c>
      <c r="BG111" s="174">
        <f t="shared" si="6"/>
        <v>0</v>
      </c>
      <c r="BH111" s="174">
        <f t="shared" si="7"/>
        <v>0</v>
      </c>
      <c r="BI111" s="174">
        <f t="shared" si="8"/>
        <v>0</v>
      </c>
      <c r="BJ111" s="24" t="s">
        <v>24</v>
      </c>
      <c r="BK111" s="174">
        <f t="shared" si="9"/>
        <v>0</v>
      </c>
      <c r="BL111" s="24" t="s">
        <v>692</v>
      </c>
      <c r="BM111" s="24" t="s">
        <v>3501</v>
      </c>
    </row>
    <row r="112" spans="2:65" s="1" customFormat="1" ht="16.5" customHeight="1">
      <c r="B112" s="42"/>
      <c r="C112" s="175" t="s">
        <v>3502</v>
      </c>
      <c r="D112" s="175" t="s">
        <v>277</v>
      </c>
      <c r="E112" s="176" t="s">
        <v>3503</v>
      </c>
      <c r="F112" s="177" t="s">
        <v>3504</v>
      </c>
      <c r="G112" s="178" t="s">
        <v>373</v>
      </c>
      <c r="H112" s="179">
        <v>2</v>
      </c>
      <c r="I112" s="180"/>
      <c r="J112" s="181">
        <f t="shared" si="0"/>
        <v>0</v>
      </c>
      <c r="K112" s="177" t="s">
        <v>1089</v>
      </c>
      <c r="L112" s="182"/>
      <c r="M112" s="183" t="s">
        <v>37</v>
      </c>
      <c r="N112" s="184" t="s">
        <v>53</v>
      </c>
      <c r="O112" s="43"/>
      <c r="P112" s="172">
        <f t="shared" si="1"/>
        <v>0</v>
      </c>
      <c r="Q112" s="172">
        <v>5.5999999999999999E-5</v>
      </c>
      <c r="R112" s="172">
        <f t="shared" si="2"/>
        <v>1.12E-4</v>
      </c>
      <c r="S112" s="172">
        <v>0</v>
      </c>
      <c r="T112" s="173">
        <f t="shared" si="3"/>
        <v>0</v>
      </c>
      <c r="AR112" s="24" t="s">
        <v>3430</v>
      </c>
      <c r="AT112" s="24" t="s">
        <v>277</v>
      </c>
      <c r="AU112" s="24" t="s">
        <v>82</v>
      </c>
      <c r="AY112" s="24" t="s">
        <v>162</v>
      </c>
      <c r="BE112" s="174">
        <f t="shared" si="4"/>
        <v>0</v>
      </c>
      <c r="BF112" s="174">
        <f t="shared" si="5"/>
        <v>0</v>
      </c>
      <c r="BG112" s="174">
        <f t="shared" si="6"/>
        <v>0</v>
      </c>
      <c r="BH112" s="174">
        <f t="shared" si="7"/>
        <v>0</v>
      </c>
      <c r="BI112" s="174">
        <f t="shared" si="8"/>
        <v>0</v>
      </c>
      <c r="BJ112" s="24" t="s">
        <v>24</v>
      </c>
      <c r="BK112" s="174">
        <f t="shared" si="9"/>
        <v>0</v>
      </c>
      <c r="BL112" s="24" t="s">
        <v>692</v>
      </c>
      <c r="BM112" s="24" t="s">
        <v>3505</v>
      </c>
    </row>
    <row r="113" spans="2:65" s="1" customFormat="1" ht="16.5" customHeight="1">
      <c r="B113" s="42"/>
      <c r="C113" s="175" t="s">
        <v>3506</v>
      </c>
      <c r="D113" s="175" t="s">
        <v>277</v>
      </c>
      <c r="E113" s="176" t="s">
        <v>3507</v>
      </c>
      <c r="F113" s="177" t="s">
        <v>3508</v>
      </c>
      <c r="G113" s="178" t="s">
        <v>373</v>
      </c>
      <c r="H113" s="179">
        <v>3</v>
      </c>
      <c r="I113" s="180"/>
      <c r="J113" s="181">
        <f t="shared" si="0"/>
        <v>0</v>
      </c>
      <c r="K113" s="177" t="s">
        <v>1089</v>
      </c>
      <c r="L113" s="182"/>
      <c r="M113" s="183" t="s">
        <v>37</v>
      </c>
      <c r="N113" s="184" t="s">
        <v>53</v>
      </c>
      <c r="O113" s="43"/>
      <c r="P113" s="172">
        <f t="shared" si="1"/>
        <v>0</v>
      </c>
      <c r="Q113" s="172">
        <v>1.5999999999999999E-5</v>
      </c>
      <c r="R113" s="172">
        <f t="shared" si="2"/>
        <v>4.8000000000000001E-5</v>
      </c>
      <c r="S113" s="172">
        <v>0</v>
      </c>
      <c r="T113" s="173">
        <f t="shared" si="3"/>
        <v>0</v>
      </c>
      <c r="AR113" s="24" t="s">
        <v>3430</v>
      </c>
      <c r="AT113" s="24" t="s">
        <v>277</v>
      </c>
      <c r="AU113" s="24" t="s">
        <v>82</v>
      </c>
      <c r="AY113" s="24" t="s">
        <v>162</v>
      </c>
      <c r="BE113" s="174">
        <f t="shared" si="4"/>
        <v>0</v>
      </c>
      <c r="BF113" s="174">
        <f t="shared" si="5"/>
        <v>0</v>
      </c>
      <c r="BG113" s="174">
        <f t="shared" si="6"/>
        <v>0</v>
      </c>
      <c r="BH113" s="174">
        <f t="shared" si="7"/>
        <v>0</v>
      </c>
      <c r="BI113" s="174">
        <f t="shared" si="8"/>
        <v>0</v>
      </c>
      <c r="BJ113" s="24" t="s">
        <v>24</v>
      </c>
      <c r="BK113" s="174">
        <f t="shared" si="9"/>
        <v>0</v>
      </c>
      <c r="BL113" s="24" t="s">
        <v>692</v>
      </c>
      <c r="BM113" s="24" t="s">
        <v>3509</v>
      </c>
    </row>
    <row r="114" spans="2:65" s="1" customFormat="1" ht="16.5" customHeight="1">
      <c r="B114" s="42"/>
      <c r="C114" s="175" t="s">
        <v>3510</v>
      </c>
      <c r="D114" s="175" t="s">
        <v>277</v>
      </c>
      <c r="E114" s="176" t="s">
        <v>3511</v>
      </c>
      <c r="F114" s="177" t="s">
        <v>3512</v>
      </c>
      <c r="G114" s="178" t="s">
        <v>373</v>
      </c>
      <c r="H114" s="179">
        <v>2</v>
      </c>
      <c r="I114" s="180"/>
      <c r="J114" s="181">
        <f t="shared" si="0"/>
        <v>0</v>
      </c>
      <c r="K114" s="177" t="s">
        <v>1089</v>
      </c>
      <c r="L114" s="182"/>
      <c r="M114" s="183" t="s">
        <v>37</v>
      </c>
      <c r="N114" s="184" t="s">
        <v>53</v>
      </c>
      <c r="O114" s="43"/>
      <c r="P114" s="172">
        <f t="shared" si="1"/>
        <v>0</v>
      </c>
      <c r="Q114" s="172">
        <v>1.0900000000000001E-4</v>
      </c>
      <c r="R114" s="172">
        <f t="shared" si="2"/>
        <v>2.1800000000000001E-4</v>
      </c>
      <c r="S114" s="172">
        <v>0</v>
      </c>
      <c r="T114" s="173">
        <f t="shared" si="3"/>
        <v>0</v>
      </c>
      <c r="AR114" s="24" t="s">
        <v>3430</v>
      </c>
      <c r="AT114" s="24" t="s">
        <v>277</v>
      </c>
      <c r="AU114" s="24" t="s">
        <v>82</v>
      </c>
      <c r="AY114" s="24" t="s">
        <v>162</v>
      </c>
      <c r="BE114" s="174">
        <f t="shared" si="4"/>
        <v>0</v>
      </c>
      <c r="BF114" s="174">
        <f t="shared" si="5"/>
        <v>0</v>
      </c>
      <c r="BG114" s="174">
        <f t="shared" si="6"/>
        <v>0</v>
      </c>
      <c r="BH114" s="174">
        <f t="shared" si="7"/>
        <v>0</v>
      </c>
      <c r="BI114" s="174">
        <f t="shared" si="8"/>
        <v>0</v>
      </c>
      <c r="BJ114" s="24" t="s">
        <v>24</v>
      </c>
      <c r="BK114" s="174">
        <f t="shared" si="9"/>
        <v>0</v>
      </c>
      <c r="BL114" s="24" t="s">
        <v>692</v>
      </c>
      <c r="BM114" s="24" t="s">
        <v>3513</v>
      </c>
    </row>
    <row r="115" spans="2:65" s="1" customFormat="1" ht="16.5" customHeight="1">
      <c r="B115" s="42"/>
      <c r="C115" s="175" t="s">
        <v>3514</v>
      </c>
      <c r="D115" s="175" t="s">
        <v>277</v>
      </c>
      <c r="E115" s="176" t="s">
        <v>3515</v>
      </c>
      <c r="F115" s="177" t="s">
        <v>3516</v>
      </c>
      <c r="G115" s="178" t="s">
        <v>373</v>
      </c>
      <c r="H115" s="179">
        <v>10</v>
      </c>
      <c r="I115" s="180"/>
      <c r="J115" s="181">
        <f t="shared" si="0"/>
        <v>0</v>
      </c>
      <c r="K115" s="177" t="s">
        <v>1089</v>
      </c>
      <c r="L115" s="182"/>
      <c r="M115" s="183" t="s">
        <v>37</v>
      </c>
      <c r="N115" s="184" t="s">
        <v>53</v>
      </c>
      <c r="O115" s="43"/>
      <c r="P115" s="172">
        <f t="shared" si="1"/>
        <v>0</v>
      </c>
      <c r="Q115" s="172">
        <v>4.6999999999999997E-5</v>
      </c>
      <c r="R115" s="172">
        <f t="shared" si="2"/>
        <v>4.6999999999999999E-4</v>
      </c>
      <c r="S115" s="172">
        <v>0</v>
      </c>
      <c r="T115" s="173">
        <f t="shared" si="3"/>
        <v>0</v>
      </c>
      <c r="AR115" s="24" t="s">
        <v>3430</v>
      </c>
      <c r="AT115" s="24" t="s">
        <v>277</v>
      </c>
      <c r="AU115" s="24" t="s">
        <v>82</v>
      </c>
      <c r="AY115" s="24" t="s">
        <v>162</v>
      </c>
      <c r="BE115" s="174">
        <f t="shared" si="4"/>
        <v>0</v>
      </c>
      <c r="BF115" s="174">
        <f t="shared" si="5"/>
        <v>0</v>
      </c>
      <c r="BG115" s="174">
        <f t="shared" si="6"/>
        <v>0</v>
      </c>
      <c r="BH115" s="174">
        <f t="shared" si="7"/>
        <v>0</v>
      </c>
      <c r="BI115" s="174">
        <f t="shared" si="8"/>
        <v>0</v>
      </c>
      <c r="BJ115" s="24" t="s">
        <v>24</v>
      </c>
      <c r="BK115" s="174">
        <f t="shared" si="9"/>
        <v>0</v>
      </c>
      <c r="BL115" s="24" t="s">
        <v>692</v>
      </c>
      <c r="BM115" s="24" t="s">
        <v>3517</v>
      </c>
    </row>
    <row r="116" spans="2:65" s="1" customFormat="1" ht="16.5" customHeight="1">
      <c r="B116" s="42"/>
      <c r="C116" s="175" t="s">
        <v>3518</v>
      </c>
      <c r="D116" s="175" t="s">
        <v>277</v>
      </c>
      <c r="E116" s="176" t="s">
        <v>3519</v>
      </c>
      <c r="F116" s="177" t="s">
        <v>3520</v>
      </c>
      <c r="G116" s="178" t="s">
        <v>373</v>
      </c>
      <c r="H116" s="179">
        <v>3</v>
      </c>
      <c r="I116" s="180"/>
      <c r="J116" s="181">
        <f t="shared" si="0"/>
        <v>0</v>
      </c>
      <c r="K116" s="177" t="s">
        <v>1089</v>
      </c>
      <c r="L116" s="182"/>
      <c r="M116" s="183" t="s">
        <v>37</v>
      </c>
      <c r="N116" s="184" t="s">
        <v>53</v>
      </c>
      <c r="O116" s="43"/>
      <c r="P116" s="172">
        <f t="shared" si="1"/>
        <v>0</v>
      </c>
      <c r="Q116" s="172">
        <v>1.7E-5</v>
      </c>
      <c r="R116" s="172">
        <f t="shared" si="2"/>
        <v>5.1E-5</v>
      </c>
      <c r="S116" s="172">
        <v>0</v>
      </c>
      <c r="T116" s="173">
        <f t="shared" si="3"/>
        <v>0</v>
      </c>
      <c r="AR116" s="24" t="s">
        <v>3430</v>
      </c>
      <c r="AT116" s="24" t="s">
        <v>277</v>
      </c>
      <c r="AU116" s="24" t="s">
        <v>82</v>
      </c>
      <c r="AY116" s="24" t="s">
        <v>162</v>
      </c>
      <c r="BE116" s="174">
        <f t="shared" si="4"/>
        <v>0</v>
      </c>
      <c r="BF116" s="174">
        <f t="shared" si="5"/>
        <v>0</v>
      </c>
      <c r="BG116" s="174">
        <f t="shared" si="6"/>
        <v>0</v>
      </c>
      <c r="BH116" s="174">
        <f t="shared" si="7"/>
        <v>0</v>
      </c>
      <c r="BI116" s="174">
        <f t="shared" si="8"/>
        <v>0</v>
      </c>
      <c r="BJ116" s="24" t="s">
        <v>24</v>
      </c>
      <c r="BK116" s="174">
        <f t="shared" si="9"/>
        <v>0</v>
      </c>
      <c r="BL116" s="24" t="s">
        <v>692</v>
      </c>
      <c r="BM116" s="24" t="s">
        <v>3521</v>
      </c>
    </row>
    <row r="117" spans="2:65" s="1" customFormat="1" ht="16.5" customHeight="1">
      <c r="B117" s="42"/>
      <c r="C117" s="175" t="s">
        <v>3522</v>
      </c>
      <c r="D117" s="175" t="s">
        <v>277</v>
      </c>
      <c r="E117" s="176" t="s">
        <v>3523</v>
      </c>
      <c r="F117" s="177" t="s">
        <v>3524</v>
      </c>
      <c r="G117" s="178" t="s">
        <v>373</v>
      </c>
      <c r="H117" s="179">
        <v>40</v>
      </c>
      <c r="I117" s="180"/>
      <c r="J117" s="181">
        <f t="shared" si="0"/>
        <v>0</v>
      </c>
      <c r="K117" s="177" t="s">
        <v>1089</v>
      </c>
      <c r="L117" s="182"/>
      <c r="M117" s="183" t="s">
        <v>37</v>
      </c>
      <c r="N117" s="184" t="s">
        <v>53</v>
      </c>
      <c r="O117" s="43"/>
      <c r="P117" s="172">
        <f t="shared" si="1"/>
        <v>0</v>
      </c>
      <c r="Q117" s="172">
        <v>1.2E-4</v>
      </c>
      <c r="R117" s="172">
        <f t="shared" si="2"/>
        <v>4.8000000000000004E-3</v>
      </c>
      <c r="S117" s="172">
        <v>0</v>
      </c>
      <c r="T117" s="173">
        <f t="shared" si="3"/>
        <v>0</v>
      </c>
      <c r="AR117" s="24" t="s">
        <v>3430</v>
      </c>
      <c r="AT117" s="24" t="s">
        <v>277</v>
      </c>
      <c r="AU117" s="24" t="s">
        <v>82</v>
      </c>
      <c r="AY117" s="24" t="s">
        <v>162</v>
      </c>
      <c r="BE117" s="174">
        <f t="shared" si="4"/>
        <v>0</v>
      </c>
      <c r="BF117" s="174">
        <f t="shared" si="5"/>
        <v>0</v>
      </c>
      <c r="BG117" s="174">
        <f t="shared" si="6"/>
        <v>0</v>
      </c>
      <c r="BH117" s="174">
        <f t="shared" si="7"/>
        <v>0</v>
      </c>
      <c r="BI117" s="174">
        <f t="shared" si="8"/>
        <v>0</v>
      </c>
      <c r="BJ117" s="24" t="s">
        <v>24</v>
      </c>
      <c r="BK117" s="174">
        <f t="shared" si="9"/>
        <v>0</v>
      </c>
      <c r="BL117" s="24" t="s">
        <v>692</v>
      </c>
      <c r="BM117" s="24" t="s">
        <v>3525</v>
      </c>
    </row>
    <row r="118" spans="2:65" s="1" customFormat="1" ht="16.5" customHeight="1">
      <c r="B118" s="42"/>
      <c r="C118" s="175" t="s">
        <v>3526</v>
      </c>
      <c r="D118" s="175" t="s">
        <v>277</v>
      </c>
      <c r="E118" s="176" t="s">
        <v>3527</v>
      </c>
      <c r="F118" s="177" t="s">
        <v>3528</v>
      </c>
      <c r="G118" s="178" t="s">
        <v>373</v>
      </c>
      <c r="H118" s="179">
        <v>3</v>
      </c>
      <c r="I118" s="180"/>
      <c r="J118" s="181">
        <f t="shared" si="0"/>
        <v>0</v>
      </c>
      <c r="K118" s="177" t="s">
        <v>1089</v>
      </c>
      <c r="L118" s="182"/>
      <c r="M118" s="183" t="s">
        <v>37</v>
      </c>
      <c r="N118" s="184" t="s">
        <v>53</v>
      </c>
      <c r="O118" s="43"/>
      <c r="P118" s="172">
        <f t="shared" si="1"/>
        <v>0</v>
      </c>
      <c r="Q118" s="172">
        <v>3.9999999999999998E-6</v>
      </c>
      <c r="R118" s="172">
        <f t="shared" si="2"/>
        <v>1.2E-5</v>
      </c>
      <c r="S118" s="172">
        <v>0</v>
      </c>
      <c r="T118" s="173">
        <f t="shared" si="3"/>
        <v>0</v>
      </c>
      <c r="AR118" s="24" t="s">
        <v>3430</v>
      </c>
      <c r="AT118" s="24" t="s">
        <v>277</v>
      </c>
      <c r="AU118" s="24" t="s">
        <v>82</v>
      </c>
      <c r="AY118" s="24" t="s">
        <v>162</v>
      </c>
      <c r="BE118" s="174">
        <f t="shared" si="4"/>
        <v>0</v>
      </c>
      <c r="BF118" s="174">
        <f t="shared" si="5"/>
        <v>0</v>
      </c>
      <c r="BG118" s="174">
        <f t="shared" si="6"/>
        <v>0</v>
      </c>
      <c r="BH118" s="174">
        <f t="shared" si="7"/>
        <v>0</v>
      </c>
      <c r="BI118" s="174">
        <f t="shared" si="8"/>
        <v>0</v>
      </c>
      <c r="BJ118" s="24" t="s">
        <v>24</v>
      </c>
      <c r="BK118" s="174">
        <f t="shared" si="9"/>
        <v>0</v>
      </c>
      <c r="BL118" s="24" t="s">
        <v>692</v>
      </c>
      <c r="BM118" s="24" t="s">
        <v>3529</v>
      </c>
    </row>
    <row r="119" spans="2:65" s="1" customFormat="1" ht="16.5" customHeight="1">
      <c r="B119" s="42"/>
      <c r="C119" s="175" t="s">
        <v>3530</v>
      </c>
      <c r="D119" s="175" t="s">
        <v>277</v>
      </c>
      <c r="E119" s="176" t="s">
        <v>3531</v>
      </c>
      <c r="F119" s="177" t="s">
        <v>3532</v>
      </c>
      <c r="G119" s="178" t="s">
        <v>373</v>
      </c>
      <c r="H119" s="179">
        <v>3</v>
      </c>
      <c r="I119" s="180"/>
      <c r="J119" s="181">
        <f t="shared" si="0"/>
        <v>0</v>
      </c>
      <c r="K119" s="177" t="s">
        <v>1089</v>
      </c>
      <c r="L119" s="182"/>
      <c r="M119" s="183" t="s">
        <v>37</v>
      </c>
      <c r="N119" s="184" t="s">
        <v>53</v>
      </c>
      <c r="O119" s="43"/>
      <c r="P119" s="172">
        <f t="shared" si="1"/>
        <v>0</v>
      </c>
      <c r="Q119" s="172">
        <v>6.0000000000000002E-5</v>
      </c>
      <c r="R119" s="172">
        <f t="shared" si="2"/>
        <v>1.8000000000000001E-4</v>
      </c>
      <c r="S119" s="172">
        <v>0</v>
      </c>
      <c r="T119" s="173">
        <f t="shared" si="3"/>
        <v>0</v>
      </c>
      <c r="AR119" s="24" t="s">
        <v>3430</v>
      </c>
      <c r="AT119" s="24" t="s">
        <v>277</v>
      </c>
      <c r="AU119" s="24" t="s">
        <v>82</v>
      </c>
      <c r="AY119" s="24" t="s">
        <v>162</v>
      </c>
      <c r="BE119" s="174">
        <f t="shared" si="4"/>
        <v>0</v>
      </c>
      <c r="BF119" s="174">
        <f t="shared" si="5"/>
        <v>0</v>
      </c>
      <c r="BG119" s="174">
        <f t="shared" si="6"/>
        <v>0</v>
      </c>
      <c r="BH119" s="174">
        <f t="shared" si="7"/>
        <v>0</v>
      </c>
      <c r="BI119" s="174">
        <f t="shared" si="8"/>
        <v>0</v>
      </c>
      <c r="BJ119" s="24" t="s">
        <v>24</v>
      </c>
      <c r="BK119" s="174">
        <f t="shared" si="9"/>
        <v>0</v>
      </c>
      <c r="BL119" s="24" t="s">
        <v>692</v>
      </c>
      <c r="BM119" s="24" t="s">
        <v>3533</v>
      </c>
    </row>
    <row r="120" spans="2:65" s="1" customFormat="1" ht="16.5" customHeight="1">
      <c r="B120" s="42"/>
      <c r="C120" s="175" t="s">
        <v>3534</v>
      </c>
      <c r="D120" s="175" t="s">
        <v>277</v>
      </c>
      <c r="E120" s="176" t="s">
        <v>3535</v>
      </c>
      <c r="F120" s="177" t="s">
        <v>3536</v>
      </c>
      <c r="G120" s="178" t="s">
        <v>373</v>
      </c>
      <c r="H120" s="179">
        <v>14</v>
      </c>
      <c r="I120" s="180"/>
      <c r="J120" s="181">
        <f t="shared" si="0"/>
        <v>0</v>
      </c>
      <c r="K120" s="177" t="s">
        <v>1089</v>
      </c>
      <c r="L120" s="182"/>
      <c r="M120" s="183" t="s">
        <v>37</v>
      </c>
      <c r="N120" s="184" t="s">
        <v>53</v>
      </c>
      <c r="O120" s="43"/>
      <c r="P120" s="172">
        <f t="shared" si="1"/>
        <v>0</v>
      </c>
      <c r="Q120" s="172">
        <v>2.23E-4</v>
      </c>
      <c r="R120" s="172">
        <f t="shared" si="2"/>
        <v>3.1219999999999998E-3</v>
      </c>
      <c r="S120" s="172">
        <v>0</v>
      </c>
      <c r="T120" s="173">
        <f t="shared" si="3"/>
        <v>0</v>
      </c>
      <c r="AR120" s="24" t="s">
        <v>3430</v>
      </c>
      <c r="AT120" s="24" t="s">
        <v>277</v>
      </c>
      <c r="AU120" s="24" t="s">
        <v>82</v>
      </c>
      <c r="AY120" s="24" t="s">
        <v>162</v>
      </c>
      <c r="BE120" s="174">
        <f t="shared" si="4"/>
        <v>0</v>
      </c>
      <c r="BF120" s="174">
        <f t="shared" si="5"/>
        <v>0</v>
      </c>
      <c r="BG120" s="174">
        <f t="shared" si="6"/>
        <v>0</v>
      </c>
      <c r="BH120" s="174">
        <f t="shared" si="7"/>
        <v>0</v>
      </c>
      <c r="BI120" s="174">
        <f t="shared" si="8"/>
        <v>0</v>
      </c>
      <c r="BJ120" s="24" t="s">
        <v>24</v>
      </c>
      <c r="BK120" s="174">
        <f t="shared" si="9"/>
        <v>0</v>
      </c>
      <c r="BL120" s="24" t="s">
        <v>692</v>
      </c>
      <c r="BM120" s="24" t="s">
        <v>3537</v>
      </c>
    </row>
    <row r="121" spans="2:65" s="1" customFormat="1" ht="16.5" customHeight="1">
      <c r="B121" s="42"/>
      <c r="C121" s="175" t="s">
        <v>3538</v>
      </c>
      <c r="D121" s="175" t="s">
        <v>277</v>
      </c>
      <c r="E121" s="176" t="s">
        <v>3539</v>
      </c>
      <c r="F121" s="177" t="s">
        <v>3540</v>
      </c>
      <c r="G121" s="178" t="s">
        <v>373</v>
      </c>
      <c r="H121" s="179">
        <v>1</v>
      </c>
      <c r="I121" s="180"/>
      <c r="J121" s="181">
        <f t="shared" si="0"/>
        <v>0</v>
      </c>
      <c r="K121" s="177" t="s">
        <v>1089</v>
      </c>
      <c r="L121" s="182"/>
      <c r="M121" s="183" t="s">
        <v>37</v>
      </c>
      <c r="N121" s="184" t="s">
        <v>53</v>
      </c>
      <c r="O121" s="43"/>
      <c r="P121" s="172">
        <f t="shared" si="1"/>
        <v>0</v>
      </c>
      <c r="Q121" s="172">
        <v>6.7999999999999999E-5</v>
      </c>
      <c r="R121" s="172">
        <f t="shared" si="2"/>
        <v>6.7999999999999999E-5</v>
      </c>
      <c r="S121" s="172">
        <v>0</v>
      </c>
      <c r="T121" s="173">
        <f t="shared" si="3"/>
        <v>0</v>
      </c>
      <c r="AR121" s="24" t="s">
        <v>3430</v>
      </c>
      <c r="AT121" s="24" t="s">
        <v>277</v>
      </c>
      <c r="AU121" s="24" t="s">
        <v>82</v>
      </c>
      <c r="AY121" s="24" t="s">
        <v>162</v>
      </c>
      <c r="BE121" s="174">
        <f t="shared" si="4"/>
        <v>0</v>
      </c>
      <c r="BF121" s="174">
        <f t="shared" si="5"/>
        <v>0</v>
      </c>
      <c r="BG121" s="174">
        <f t="shared" si="6"/>
        <v>0</v>
      </c>
      <c r="BH121" s="174">
        <f t="shared" si="7"/>
        <v>0</v>
      </c>
      <c r="BI121" s="174">
        <f t="shared" si="8"/>
        <v>0</v>
      </c>
      <c r="BJ121" s="24" t="s">
        <v>24</v>
      </c>
      <c r="BK121" s="174">
        <f t="shared" si="9"/>
        <v>0</v>
      </c>
      <c r="BL121" s="24" t="s">
        <v>692</v>
      </c>
      <c r="BM121" s="24" t="s">
        <v>3541</v>
      </c>
    </row>
    <row r="122" spans="2:65" s="1" customFormat="1" ht="16.5" customHeight="1">
      <c r="B122" s="42"/>
      <c r="C122" s="175" t="s">
        <v>3542</v>
      </c>
      <c r="D122" s="175" t="s">
        <v>277</v>
      </c>
      <c r="E122" s="176" t="s">
        <v>3543</v>
      </c>
      <c r="F122" s="177" t="s">
        <v>3544</v>
      </c>
      <c r="G122" s="178" t="s">
        <v>373</v>
      </c>
      <c r="H122" s="179">
        <v>1</v>
      </c>
      <c r="I122" s="180"/>
      <c r="J122" s="181">
        <f t="shared" ref="J122:J153" si="10">ROUND(I122*H122,2)</f>
        <v>0</v>
      </c>
      <c r="K122" s="177" t="s">
        <v>1089</v>
      </c>
      <c r="L122" s="182"/>
      <c r="M122" s="183" t="s">
        <v>37</v>
      </c>
      <c r="N122" s="184" t="s">
        <v>53</v>
      </c>
      <c r="O122" s="43"/>
      <c r="P122" s="172">
        <f t="shared" ref="P122:P153" si="11">O122*H122</f>
        <v>0</v>
      </c>
      <c r="Q122" s="172">
        <v>2.5900000000000001E-4</v>
      </c>
      <c r="R122" s="172">
        <f t="shared" ref="R122:R153" si="12">Q122*H122</f>
        <v>2.5900000000000001E-4</v>
      </c>
      <c r="S122" s="172">
        <v>0</v>
      </c>
      <c r="T122" s="173">
        <f t="shared" ref="T122:T153" si="13">S122*H122</f>
        <v>0</v>
      </c>
      <c r="AR122" s="24" t="s">
        <v>3430</v>
      </c>
      <c r="AT122" s="24" t="s">
        <v>277</v>
      </c>
      <c r="AU122" s="24" t="s">
        <v>82</v>
      </c>
      <c r="AY122" s="24" t="s">
        <v>162</v>
      </c>
      <c r="BE122" s="174">
        <f t="shared" ref="BE122:BE153" si="14">IF(N122="základní",J122,0)</f>
        <v>0</v>
      </c>
      <c r="BF122" s="174">
        <f t="shared" ref="BF122:BF153" si="15">IF(N122="snížená",J122,0)</f>
        <v>0</v>
      </c>
      <c r="BG122" s="174">
        <f t="shared" ref="BG122:BG153" si="16">IF(N122="zákl. přenesená",J122,0)</f>
        <v>0</v>
      </c>
      <c r="BH122" s="174">
        <f t="shared" ref="BH122:BH153" si="17">IF(N122="sníž. přenesená",J122,0)</f>
        <v>0</v>
      </c>
      <c r="BI122" s="174">
        <f t="shared" ref="BI122:BI153" si="18">IF(N122="nulová",J122,0)</f>
        <v>0</v>
      </c>
      <c r="BJ122" s="24" t="s">
        <v>24</v>
      </c>
      <c r="BK122" s="174">
        <f t="shared" ref="BK122:BK153" si="19">ROUND(I122*H122,2)</f>
        <v>0</v>
      </c>
      <c r="BL122" s="24" t="s">
        <v>692</v>
      </c>
      <c r="BM122" s="24" t="s">
        <v>3545</v>
      </c>
    </row>
    <row r="123" spans="2:65" s="1" customFormat="1" ht="16.5" customHeight="1">
      <c r="B123" s="42"/>
      <c r="C123" s="175" t="s">
        <v>3546</v>
      </c>
      <c r="D123" s="175" t="s">
        <v>277</v>
      </c>
      <c r="E123" s="176" t="s">
        <v>3547</v>
      </c>
      <c r="F123" s="177" t="s">
        <v>3548</v>
      </c>
      <c r="G123" s="178" t="s">
        <v>373</v>
      </c>
      <c r="H123" s="179">
        <v>1</v>
      </c>
      <c r="I123" s="180"/>
      <c r="J123" s="181">
        <f t="shared" si="10"/>
        <v>0</v>
      </c>
      <c r="K123" s="177" t="s">
        <v>1089</v>
      </c>
      <c r="L123" s="182"/>
      <c r="M123" s="183" t="s">
        <v>37</v>
      </c>
      <c r="N123" s="184" t="s">
        <v>53</v>
      </c>
      <c r="O123" s="43"/>
      <c r="P123" s="172">
        <f t="shared" si="11"/>
        <v>0</v>
      </c>
      <c r="Q123" s="172">
        <v>5.0000000000000001E-3</v>
      </c>
      <c r="R123" s="172">
        <f t="shared" si="12"/>
        <v>5.0000000000000001E-3</v>
      </c>
      <c r="S123" s="172">
        <v>0</v>
      </c>
      <c r="T123" s="173">
        <f t="shared" si="13"/>
        <v>0</v>
      </c>
      <c r="AR123" s="24" t="s">
        <v>3430</v>
      </c>
      <c r="AT123" s="24" t="s">
        <v>277</v>
      </c>
      <c r="AU123" s="24" t="s">
        <v>82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692</v>
      </c>
      <c r="BM123" s="24" t="s">
        <v>3549</v>
      </c>
    </row>
    <row r="124" spans="2:65" s="1" customFormat="1" ht="16.5" customHeight="1">
      <c r="B124" s="42"/>
      <c r="C124" s="175" t="s">
        <v>3550</v>
      </c>
      <c r="D124" s="175" t="s">
        <v>277</v>
      </c>
      <c r="E124" s="176" t="s">
        <v>3551</v>
      </c>
      <c r="F124" s="177" t="s">
        <v>3552</v>
      </c>
      <c r="G124" s="178" t="s">
        <v>373</v>
      </c>
      <c r="H124" s="179">
        <v>1</v>
      </c>
      <c r="I124" s="180"/>
      <c r="J124" s="181">
        <f t="shared" si="10"/>
        <v>0</v>
      </c>
      <c r="K124" s="177" t="s">
        <v>1089</v>
      </c>
      <c r="L124" s="182"/>
      <c r="M124" s="183" t="s">
        <v>37</v>
      </c>
      <c r="N124" s="184" t="s">
        <v>53</v>
      </c>
      <c r="O124" s="43"/>
      <c r="P124" s="172">
        <f t="shared" si="11"/>
        <v>0</v>
      </c>
      <c r="Q124" s="172">
        <v>3.5E-4</v>
      </c>
      <c r="R124" s="172">
        <f t="shared" si="12"/>
        <v>3.5E-4</v>
      </c>
      <c r="S124" s="172">
        <v>0</v>
      </c>
      <c r="T124" s="173">
        <f t="shared" si="13"/>
        <v>0</v>
      </c>
      <c r="AR124" s="24" t="s">
        <v>3430</v>
      </c>
      <c r="AT124" s="24" t="s">
        <v>277</v>
      </c>
      <c r="AU124" s="24" t="s">
        <v>82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692</v>
      </c>
      <c r="BM124" s="24" t="s">
        <v>3553</v>
      </c>
    </row>
    <row r="125" spans="2:65" s="1" customFormat="1" ht="16.5" customHeight="1">
      <c r="B125" s="42"/>
      <c r="C125" s="175" t="s">
        <v>3554</v>
      </c>
      <c r="D125" s="175" t="s">
        <v>277</v>
      </c>
      <c r="E125" s="176" t="s">
        <v>3555</v>
      </c>
      <c r="F125" s="177" t="s">
        <v>3556</v>
      </c>
      <c r="G125" s="178" t="s">
        <v>373</v>
      </c>
      <c r="H125" s="179">
        <v>13</v>
      </c>
      <c r="I125" s="180"/>
      <c r="J125" s="181">
        <f t="shared" si="10"/>
        <v>0</v>
      </c>
      <c r="K125" s="177" t="s">
        <v>1089</v>
      </c>
      <c r="L125" s="182"/>
      <c r="M125" s="183" t="s">
        <v>37</v>
      </c>
      <c r="N125" s="184" t="s">
        <v>53</v>
      </c>
      <c r="O125" s="43"/>
      <c r="P125" s="172">
        <f t="shared" si="11"/>
        <v>0</v>
      </c>
      <c r="Q125" s="172">
        <v>4.4000000000000003E-3</v>
      </c>
      <c r="R125" s="172">
        <f t="shared" si="12"/>
        <v>5.7200000000000001E-2</v>
      </c>
      <c r="S125" s="172">
        <v>0</v>
      </c>
      <c r="T125" s="173">
        <f t="shared" si="13"/>
        <v>0</v>
      </c>
      <c r="AR125" s="24" t="s">
        <v>3430</v>
      </c>
      <c r="AT125" s="24" t="s">
        <v>277</v>
      </c>
      <c r="AU125" s="24" t="s">
        <v>82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692</v>
      </c>
      <c r="BM125" s="24" t="s">
        <v>3557</v>
      </c>
    </row>
    <row r="126" spans="2:65" s="1" customFormat="1" ht="16.5" customHeight="1">
      <c r="B126" s="42"/>
      <c r="C126" s="175" t="s">
        <v>3558</v>
      </c>
      <c r="D126" s="175" t="s">
        <v>277</v>
      </c>
      <c r="E126" s="176" t="s">
        <v>3559</v>
      </c>
      <c r="F126" s="177" t="s">
        <v>3560</v>
      </c>
      <c r="G126" s="178" t="s">
        <v>373</v>
      </c>
      <c r="H126" s="179">
        <v>1</v>
      </c>
      <c r="I126" s="180"/>
      <c r="J126" s="181">
        <f t="shared" si="10"/>
        <v>0</v>
      </c>
      <c r="K126" s="177" t="s">
        <v>1089</v>
      </c>
      <c r="L126" s="182"/>
      <c r="M126" s="183" t="s">
        <v>37</v>
      </c>
      <c r="N126" s="184" t="s">
        <v>53</v>
      </c>
      <c r="O126" s="43"/>
      <c r="P126" s="172">
        <f t="shared" si="11"/>
        <v>0</v>
      </c>
      <c r="Q126" s="172">
        <v>8.0000000000000004E-4</v>
      </c>
      <c r="R126" s="172">
        <f t="shared" si="12"/>
        <v>8.0000000000000004E-4</v>
      </c>
      <c r="S126" s="172">
        <v>0</v>
      </c>
      <c r="T126" s="173">
        <f t="shared" si="13"/>
        <v>0</v>
      </c>
      <c r="AR126" s="24" t="s">
        <v>3430</v>
      </c>
      <c r="AT126" s="24" t="s">
        <v>277</v>
      </c>
      <c r="AU126" s="24" t="s">
        <v>82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692</v>
      </c>
      <c r="BM126" s="24" t="s">
        <v>3561</v>
      </c>
    </row>
    <row r="127" spans="2:65" s="1" customFormat="1" ht="25.5" customHeight="1">
      <c r="B127" s="42"/>
      <c r="C127" s="175" t="s">
        <v>3562</v>
      </c>
      <c r="D127" s="175" t="s">
        <v>277</v>
      </c>
      <c r="E127" s="176" t="s">
        <v>3563</v>
      </c>
      <c r="F127" s="177" t="s">
        <v>3564</v>
      </c>
      <c r="G127" s="178" t="s">
        <v>373</v>
      </c>
      <c r="H127" s="179">
        <v>2</v>
      </c>
      <c r="I127" s="180"/>
      <c r="J127" s="181">
        <f t="shared" si="10"/>
        <v>0</v>
      </c>
      <c r="K127" s="177" t="s">
        <v>1089</v>
      </c>
      <c r="L127" s="182"/>
      <c r="M127" s="183" t="s">
        <v>37</v>
      </c>
      <c r="N127" s="184" t="s">
        <v>53</v>
      </c>
      <c r="O127" s="43"/>
      <c r="P127" s="172">
        <f t="shared" si="11"/>
        <v>0</v>
      </c>
      <c r="Q127" s="172">
        <v>4.4999999999999997E-3</v>
      </c>
      <c r="R127" s="172">
        <f t="shared" si="12"/>
        <v>8.9999999999999993E-3</v>
      </c>
      <c r="S127" s="172">
        <v>0</v>
      </c>
      <c r="T127" s="173">
        <f t="shared" si="13"/>
        <v>0</v>
      </c>
      <c r="AR127" s="24" t="s">
        <v>3430</v>
      </c>
      <c r="AT127" s="24" t="s">
        <v>277</v>
      </c>
      <c r="AU127" s="24" t="s">
        <v>82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692</v>
      </c>
      <c r="BM127" s="24" t="s">
        <v>3565</v>
      </c>
    </row>
    <row r="128" spans="2:65" s="1" customFormat="1" ht="25.5" customHeight="1">
      <c r="B128" s="42"/>
      <c r="C128" s="175" t="s">
        <v>3566</v>
      </c>
      <c r="D128" s="175" t="s">
        <v>277</v>
      </c>
      <c r="E128" s="176" t="s">
        <v>3567</v>
      </c>
      <c r="F128" s="177" t="s">
        <v>3568</v>
      </c>
      <c r="G128" s="178" t="s">
        <v>373</v>
      </c>
      <c r="H128" s="179">
        <v>12</v>
      </c>
      <c r="I128" s="180"/>
      <c r="J128" s="181">
        <f t="shared" si="10"/>
        <v>0</v>
      </c>
      <c r="K128" s="177" t="s">
        <v>1089</v>
      </c>
      <c r="L128" s="182"/>
      <c r="M128" s="183" t="s">
        <v>37</v>
      </c>
      <c r="N128" s="184" t="s">
        <v>53</v>
      </c>
      <c r="O128" s="43"/>
      <c r="P128" s="172">
        <f t="shared" si="11"/>
        <v>0</v>
      </c>
      <c r="Q128" s="172">
        <v>5.5999999999999999E-3</v>
      </c>
      <c r="R128" s="172">
        <f t="shared" si="12"/>
        <v>6.7199999999999996E-2</v>
      </c>
      <c r="S128" s="172">
        <v>0</v>
      </c>
      <c r="T128" s="173">
        <f t="shared" si="13"/>
        <v>0</v>
      </c>
      <c r="AR128" s="24" t="s">
        <v>3430</v>
      </c>
      <c r="AT128" s="24" t="s">
        <v>277</v>
      </c>
      <c r="AU128" s="24" t="s">
        <v>82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692</v>
      </c>
      <c r="BM128" s="24" t="s">
        <v>3569</v>
      </c>
    </row>
    <row r="129" spans="2:65" s="1" customFormat="1" ht="25.5" customHeight="1">
      <c r="B129" s="42"/>
      <c r="C129" s="175" t="s">
        <v>3570</v>
      </c>
      <c r="D129" s="175" t="s">
        <v>277</v>
      </c>
      <c r="E129" s="176" t="s">
        <v>3571</v>
      </c>
      <c r="F129" s="177" t="s">
        <v>3572</v>
      </c>
      <c r="G129" s="178" t="s">
        <v>373</v>
      </c>
      <c r="H129" s="179">
        <v>6</v>
      </c>
      <c r="I129" s="180"/>
      <c r="J129" s="181">
        <f t="shared" si="10"/>
        <v>0</v>
      </c>
      <c r="K129" s="177" t="s">
        <v>1089</v>
      </c>
      <c r="L129" s="182"/>
      <c r="M129" s="183" t="s">
        <v>37</v>
      </c>
      <c r="N129" s="184" t="s">
        <v>53</v>
      </c>
      <c r="O129" s="43"/>
      <c r="P129" s="172">
        <f t="shared" si="11"/>
        <v>0</v>
      </c>
      <c r="Q129" s="172">
        <v>8.8999999999999999E-3</v>
      </c>
      <c r="R129" s="172">
        <f t="shared" si="12"/>
        <v>5.3400000000000003E-2</v>
      </c>
      <c r="S129" s="172">
        <v>0</v>
      </c>
      <c r="T129" s="173">
        <f t="shared" si="13"/>
        <v>0</v>
      </c>
      <c r="AR129" s="24" t="s">
        <v>3430</v>
      </c>
      <c r="AT129" s="24" t="s">
        <v>277</v>
      </c>
      <c r="AU129" s="24" t="s">
        <v>82</v>
      </c>
      <c r="AY129" s="24" t="s">
        <v>162</v>
      </c>
      <c r="BE129" s="174">
        <f t="shared" si="14"/>
        <v>0</v>
      </c>
      <c r="BF129" s="174">
        <f t="shared" si="15"/>
        <v>0</v>
      </c>
      <c r="BG129" s="174">
        <f t="shared" si="16"/>
        <v>0</v>
      </c>
      <c r="BH129" s="174">
        <f t="shared" si="17"/>
        <v>0</v>
      </c>
      <c r="BI129" s="174">
        <f t="shared" si="18"/>
        <v>0</v>
      </c>
      <c r="BJ129" s="24" t="s">
        <v>24</v>
      </c>
      <c r="BK129" s="174">
        <f t="shared" si="19"/>
        <v>0</v>
      </c>
      <c r="BL129" s="24" t="s">
        <v>692</v>
      </c>
      <c r="BM129" s="24" t="s">
        <v>3573</v>
      </c>
    </row>
    <row r="130" spans="2:65" s="1" customFormat="1" ht="25.5" customHeight="1">
      <c r="B130" s="42"/>
      <c r="C130" s="175" t="s">
        <v>3574</v>
      </c>
      <c r="D130" s="175" t="s">
        <v>277</v>
      </c>
      <c r="E130" s="176" t="s">
        <v>3575</v>
      </c>
      <c r="F130" s="177" t="s">
        <v>3576</v>
      </c>
      <c r="G130" s="178" t="s">
        <v>373</v>
      </c>
      <c r="H130" s="179">
        <v>19</v>
      </c>
      <c r="I130" s="180"/>
      <c r="J130" s="181">
        <f t="shared" si="10"/>
        <v>0</v>
      </c>
      <c r="K130" s="177" t="s">
        <v>1089</v>
      </c>
      <c r="L130" s="182"/>
      <c r="M130" s="183" t="s">
        <v>37</v>
      </c>
      <c r="N130" s="184" t="s">
        <v>53</v>
      </c>
      <c r="O130" s="43"/>
      <c r="P130" s="172">
        <f t="shared" si="11"/>
        <v>0</v>
      </c>
      <c r="Q130" s="172">
        <v>6.4999999999999997E-3</v>
      </c>
      <c r="R130" s="172">
        <f t="shared" si="12"/>
        <v>0.1235</v>
      </c>
      <c r="S130" s="172">
        <v>0</v>
      </c>
      <c r="T130" s="173">
        <f t="shared" si="13"/>
        <v>0</v>
      </c>
      <c r="AR130" s="24" t="s">
        <v>3430</v>
      </c>
      <c r="AT130" s="24" t="s">
        <v>277</v>
      </c>
      <c r="AU130" s="24" t="s">
        <v>82</v>
      </c>
      <c r="AY130" s="24" t="s">
        <v>162</v>
      </c>
      <c r="BE130" s="174">
        <f t="shared" si="14"/>
        <v>0</v>
      </c>
      <c r="BF130" s="174">
        <f t="shared" si="15"/>
        <v>0</v>
      </c>
      <c r="BG130" s="174">
        <f t="shared" si="16"/>
        <v>0</v>
      </c>
      <c r="BH130" s="174">
        <f t="shared" si="17"/>
        <v>0</v>
      </c>
      <c r="BI130" s="174">
        <f t="shared" si="18"/>
        <v>0</v>
      </c>
      <c r="BJ130" s="24" t="s">
        <v>24</v>
      </c>
      <c r="BK130" s="174">
        <f t="shared" si="19"/>
        <v>0</v>
      </c>
      <c r="BL130" s="24" t="s">
        <v>692</v>
      </c>
      <c r="BM130" s="24" t="s">
        <v>3577</v>
      </c>
    </row>
    <row r="131" spans="2:65" s="1" customFormat="1" ht="25.5" customHeight="1">
      <c r="B131" s="42"/>
      <c r="C131" s="175" t="s">
        <v>3578</v>
      </c>
      <c r="D131" s="175" t="s">
        <v>277</v>
      </c>
      <c r="E131" s="176" t="s">
        <v>3579</v>
      </c>
      <c r="F131" s="177" t="s">
        <v>3580</v>
      </c>
      <c r="G131" s="178" t="s">
        <v>373</v>
      </c>
      <c r="H131" s="179">
        <v>13</v>
      </c>
      <c r="I131" s="180"/>
      <c r="J131" s="181">
        <f t="shared" si="10"/>
        <v>0</v>
      </c>
      <c r="K131" s="177" t="s">
        <v>1089</v>
      </c>
      <c r="L131" s="182"/>
      <c r="M131" s="183" t="s">
        <v>37</v>
      </c>
      <c r="N131" s="184" t="s">
        <v>53</v>
      </c>
      <c r="O131" s="43"/>
      <c r="P131" s="172">
        <f t="shared" si="11"/>
        <v>0</v>
      </c>
      <c r="Q131" s="172">
        <v>6.4999999999999997E-3</v>
      </c>
      <c r="R131" s="172">
        <f t="shared" si="12"/>
        <v>8.4499999999999992E-2</v>
      </c>
      <c r="S131" s="172">
        <v>0</v>
      </c>
      <c r="T131" s="173">
        <f t="shared" si="13"/>
        <v>0</v>
      </c>
      <c r="AR131" s="24" t="s">
        <v>3430</v>
      </c>
      <c r="AT131" s="24" t="s">
        <v>277</v>
      </c>
      <c r="AU131" s="24" t="s">
        <v>82</v>
      </c>
      <c r="AY131" s="24" t="s">
        <v>162</v>
      </c>
      <c r="BE131" s="174">
        <f t="shared" si="14"/>
        <v>0</v>
      </c>
      <c r="BF131" s="174">
        <f t="shared" si="15"/>
        <v>0</v>
      </c>
      <c r="BG131" s="174">
        <f t="shared" si="16"/>
        <v>0</v>
      </c>
      <c r="BH131" s="174">
        <f t="shared" si="17"/>
        <v>0</v>
      </c>
      <c r="BI131" s="174">
        <f t="shared" si="18"/>
        <v>0</v>
      </c>
      <c r="BJ131" s="24" t="s">
        <v>24</v>
      </c>
      <c r="BK131" s="174">
        <f t="shared" si="19"/>
        <v>0</v>
      </c>
      <c r="BL131" s="24" t="s">
        <v>692</v>
      </c>
      <c r="BM131" s="24" t="s">
        <v>3581</v>
      </c>
    </row>
    <row r="132" spans="2:65" s="1" customFormat="1" ht="25.5" customHeight="1">
      <c r="B132" s="42"/>
      <c r="C132" s="175" t="s">
        <v>3582</v>
      </c>
      <c r="D132" s="175" t="s">
        <v>277</v>
      </c>
      <c r="E132" s="176" t="s">
        <v>3583</v>
      </c>
      <c r="F132" s="177" t="s">
        <v>3584</v>
      </c>
      <c r="G132" s="178" t="s">
        <v>373</v>
      </c>
      <c r="H132" s="179">
        <v>4</v>
      </c>
      <c r="I132" s="180"/>
      <c r="J132" s="181">
        <f t="shared" si="10"/>
        <v>0</v>
      </c>
      <c r="K132" s="177" t="s">
        <v>1089</v>
      </c>
      <c r="L132" s="182"/>
      <c r="M132" s="183" t="s">
        <v>37</v>
      </c>
      <c r="N132" s="184" t="s">
        <v>53</v>
      </c>
      <c r="O132" s="43"/>
      <c r="P132" s="172">
        <f t="shared" si="11"/>
        <v>0</v>
      </c>
      <c r="Q132" s="172">
        <v>6.4999999999999997E-3</v>
      </c>
      <c r="R132" s="172">
        <f t="shared" si="12"/>
        <v>2.5999999999999999E-2</v>
      </c>
      <c r="S132" s="172">
        <v>0</v>
      </c>
      <c r="T132" s="173">
        <f t="shared" si="13"/>
        <v>0</v>
      </c>
      <c r="AR132" s="24" t="s">
        <v>3430</v>
      </c>
      <c r="AT132" s="24" t="s">
        <v>277</v>
      </c>
      <c r="AU132" s="24" t="s">
        <v>82</v>
      </c>
      <c r="AY132" s="24" t="s">
        <v>162</v>
      </c>
      <c r="BE132" s="174">
        <f t="shared" si="14"/>
        <v>0</v>
      </c>
      <c r="BF132" s="174">
        <f t="shared" si="15"/>
        <v>0</v>
      </c>
      <c r="BG132" s="174">
        <f t="shared" si="16"/>
        <v>0</v>
      </c>
      <c r="BH132" s="174">
        <f t="shared" si="17"/>
        <v>0</v>
      </c>
      <c r="BI132" s="174">
        <f t="shared" si="18"/>
        <v>0</v>
      </c>
      <c r="BJ132" s="24" t="s">
        <v>24</v>
      </c>
      <c r="BK132" s="174">
        <f t="shared" si="19"/>
        <v>0</v>
      </c>
      <c r="BL132" s="24" t="s">
        <v>692</v>
      </c>
      <c r="BM132" s="24" t="s">
        <v>3585</v>
      </c>
    </row>
    <row r="133" spans="2:65" s="1" customFormat="1" ht="16.5" customHeight="1">
      <c r="B133" s="42"/>
      <c r="C133" s="175" t="s">
        <v>724</v>
      </c>
      <c r="D133" s="175" t="s">
        <v>277</v>
      </c>
      <c r="E133" s="176" t="s">
        <v>3586</v>
      </c>
      <c r="F133" s="177" t="s">
        <v>3587</v>
      </c>
      <c r="G133" s="178" t="s">
        <v>1743</v>
      </c>
      <c r="H133" s="179">
        <v>2</v>
      </c>
      <c r="I133" s="180"/>
      <c r="J133" s="181">
        <f t="shared" si="10"/>
        <v>0</v>
      </c>
      <c r="K133" s="177" t="s">
        <v>3588</v>
      </c>
      <c r="L133" s="182"/>
      <c r="M133" s="183" t="s">
        <v>37</v>
      </c>
      <c r="N133" s="184" t="s">
        <v>53</v>
      </c>
      <c r="O133" s="43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AR133" s="24" t="s">
        <v>1000</v>
      </c>
      <c r="AT133" s="24" t="s">
        <v>277</v>
      </c>
      <c r="AU133" s="24" t="s">
        <v>82</v>
      </c>
      <c r="AY133" s="24" t="s">
        <v>162</v>
      </c>
      <c r="BE133" s="174">
        <f t="shared" si="14"/>
        <v>0</v>
      </c>
      <c r="BF133" s="174">
        <f t="shared" si="15"/>
        <v>0</v>
      </c>
      <c r="BG133" s="174">
        <f t="shared" si="16"/>
        <v>0</v>
      </c>
      <c r="BH133" s="174">
        <f t="shared" si="17"/>
        <v>0</v>
      </c>
      <c r="BI133" s="174">
        <f t="shared" si="18"/>
        <v>0</v>
      </c>
      <c r="BJ133" s="24" t="s">
        <v>24</v>
      </c>
      <c r="BK133" s="174">
        <f t="shared" si="19"/>
        <v>0</v>
      </c>
      <c r="BL133" s="24" t="s">
        <v>1000</v>
      </c>
      <c r="BM133" s="24" t="s">
        <v>3589</v>
      </c>
    </row>
    <row r="134" spans="2:65" s="1" customFormat="1" ht="16.5" customHeight="1">
      <c r="B134" s="42"/>
      <c r="C134" s="175" t="s">
        <v>729</v>
      </c>
      <c r="D134" s="175" t="s">
        <v>277</v>
      </c>
      <c r="E134" s="176" t="s">
        <v>3590</v>
      </c>
      <c r="F134" s="177" t="s">
        <v>3591</v>
      </c>
      <c r="G134" s="178" t="s">
        <v>1743</v>
      </c>
      <c r="H134" s="179">
        <v>8</v>
      </c>
      <c r="I134" s="180"/>
      <c r="J134" s="181">
        <f t="shared" si="10"/>
        <v>0</v>
      </c>
      <c r="K134" s="177" t="s">
        <v>3588</v>
      </c>
      <c r="L134" s="182"/>
      <c r="M134" s="183" t="s">
        <v>37</v>
      </c>
      <c r="N134" s="184" t="s">
        <v>53</v>
      </c>
      <c r="O134" s="43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AR134" s="24" t="s">
        <v>1000</v>
      </c>
      <c r="AT134" s="24" t="s">
        <v>277</v>
      </c>
      <c r="AU134" s="24" t="s">
        <v>82</v>
      </c>
      <c r="AY134" s="24" t="s">
        <v>162</v>
      </c>
      <c r="BE134" s="174">
        <f t="shared" si="14"/>
        <v>0</v>
      </c>
      <c r="BF134" s="174">
        <f t="shared" si="15"/>
        <v>0</v>
      </c>
      <c r="BG134" s="174">
        <f t="shared" si="16"/>
        <v>0</v>
      </c>
      <c r="BH134" s="174">
        <f t="shared" si="17"/>
        <v>0</v>
      </c>
      <c r="BI134" s="174">
        <f t="shared" si="18"/>
        <v>0</v>
      </c>
      <c r="BJ134" s="24" t="s">
        <v>24</v>
      </c>
      <c r="BK134" s="174">
        <f t="shared" si="19"/>
        <v>0</v>
      </c>
      <c r="BL134" s="24" t="s">
        <v>1000</v>
      </c>
      <c r="BM134" s="24" t="s">
        <v>3592</v>
      </c>
    </row>
    <row r="135" spans="2:65" s="1" customFormat="1" ht="16.5" customHeight="1">
      <c r="B135" s="42"/>
      <c r="C135" s="175" t="s">
        <v>812</v>
      </c>
      <c r="D135" s="175" t="s">
        <v>277</v>
      </c>
      <c r="E135" s="176" t="s">
        <v>3593</v>
      </c>
      <c r="F135" s="177" t="s">
        <v>3594</v>
      </c>
      <c r="G135" s="178" t="s">
        <v>1743</v>
      </c>
      <c r="H135" s="179">
        <v>1</v>
      </c>
      <c r="I135" s="180"/>
      <c r="J135" s="181">
        <f t="shared" si="10"/>
        <v>0</v>
      </c>
      <c r="K135" s="177" t="s">
        <v>3588</v>
      </c>
      <c r="L135" s="182"/>
      <c r="M135" s="183" t="s">
        <v>37</v>
      </c>
      <c r="N135" s="184" t="s">
        <v>53</v>
      </c>
      <c r="O135" s="43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AR135" s="24" t="s">
        <v>1000</v>
      </c>
      <c r="AT135" s="24" t="s">
        <v>277</v>
      </c>
      <c r="AU135" s="24" t="s">
        <v>82</v>
      </c>
      <c r="AY135" s="24" t="s">
        <v>162</v>
      </c>
      <c r="BE135" s="174">
        <f t="shared" si="14"/>
        <v>0</v>
      </c>
      <c r="BF135" s="174">
        <f t="shared" si="15"/>
        <v>0</v>
      </c>
      <c r="BG135" s="174">
        <f t="shared" si="16"/>
        <v>0</v>
      </c>
      <c r="BH135" s="174">
        <f t="shared" si="17"/>
        <v>0</v>
      </c>
      <c r="BI135" s="174">
        <f t="shared" si="18"/>
        <v>0</v>
      </c>
      <c r="BJ135" s="24" t="s">
        <v>24</v>
      </c>
      <c r="BK135" s="174">
        <f t="shared" si="19"/>
        <v>0</v>
      </c>
      <c r="BL135" s="24" t="s">
        <v>1000</v>
      </c>
      <c r="BM135" s="24" t="s">
        <v>3595</v>
      </c>
    </row>
    <row r="136" spans="2:65" s="1" customFormat="1" ht="16.5" customHeight="1">
      <c r="B136" s="42"/>
      <c r="C136" s="175" t="s">
        <v>3596</v>
      </c>
      <c r="D136" s="175" t="s">
        <v>277</v>
      </c>
      <c r="E136" s="176" t="s">
        <v>3597</v>
      </c>
      <c r="F136" s="177" t="s">
        <v>3598</v>
      </c>
      <c r="G136" s="178" t="s">
        <v>373</v>
      </c>
      <c r="H136" s="179">
        <v>1</v>
      </c>
      <c r="I136" s="180"/>
      <c r="J136" s="181">
        <f t="shared" si="10"/>
        <v>0</v>
      </c>
      <c r="K136" s="177" t="s">
        <v>1089</v>
      </c>
      <c r="L136" s="182"/>
      <c r="M136" s="183" t="s">
        <v>37</v>
      </c>
      <c r="N136" s="184" t="s">
        <v>53</v>
      </c>
      <c r="O136" s="43"/>
      <c r="P136" s="172">
        <f t="shared" si="11"/>
        <v>0</v>
      </c>
      <c r="Q136" s="172">
        <v>1.5E-3</v>
      </c>
      <c r="R136" s="172">
        <f t="shared" si="12"/>
        <v>1.5E-3</v>
      </c>
      <c r="S136" s="172">
        <v>0</v>
      </c>
      <c r="T136" s="173">
        <f t="shared" si="13"/>
        <v>0</v>
      </c>
      <c r="AR136" s="24" t="s">
        <v>1000</v>
      </c>
      <c r="AT136" s="24" t="s">
        <v>277</v>
      </c>
      <c r="AU136" s="24" t="s">
        <v>82</v>
      </c>
      <c r="AY136" s="24" t="s">
        <v>162</v>
      </c>
      <c r="BE136" s="174">
        <f t="shared" si="14"/>
        <v>0</v>
      </c>
      <c r="BF136" s="174">
        <f t="shared" si="15"/>
        <v>0</v>
      </c>
      <c r="BG136" s="174">
        <f t="shared" si="16"/>
        <v>0</v>
      </c>
      <c r="BH136" s="174">
        <f t="shared" si="17"/>
        <v>0</v>
      </c>
      <c r="BI136" s="174">
        <f t="shared" si="18"/>
        <v>0</v>
      </c>
      <c r="BJ136" s="24" t="s">
        <v>24</v>
      </c>
      <c r="BK136" s="174">
        <f t="shared" si="19"/>
        <v>0</v>
      </c>
      <c r="BL136" s="24" t="s">
        <v>1000</v>
      </c>
      <c r="BM136" s="24" t="s">
        <v>3599</v>
      </c>
    </row>
    <row r="137" spans="2:65" s="1" customFormat="1" ht="16.5" customHeight="1">
      <c r="B137" s="42"/>
      <c r="C137" s="175" t="s">
        <v>881</v>
      </c>
      <c r="D137" s="175" t="s">
        <v>277</v>
      </c>
      <c r="E137" s="176" t="s">
        <v>3600</v>
      </c>
      <c r="F137" s="177" t="s">
        <v>3601</v>
      </c>
      <c r="G137" s="178" t="s">
        <v>214</v>
      </c>
      <c r="H137" s="179">
        <v>25</v>
      </c>
      <c r="I137" s="180"/>
      <c r="J137" s="181">
        <f t="shared" si="10"/>
        <v>0</v>
      </c>
      <c r="K137" s="177" t="s">
        <v>3602</v>
      </c>
      <c r="L137" s="182"/>
      <c r="M137" s="183" t="s">
        <v>37</v>
      </c>
      <c r="N137" s="184" t="s">
        <v>53</v>
      </c>
      <c r="O137" s="43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AR137" s="24" t="s">
        <v>1000</v>
      </c>
      <c r="AT137" s="24" t="s">
        <v>277</v>
      </c>
      <c r="AU137" s="24" t="s">
        <v>82</v>
      </c>
      <c r="AY137" s="24" t="s">
        <v>162</v>
      </c>
      <c r="BE137" s="174">
        <f t="shared" si="14"/>
        <v>0</v>
      </c>
      <c r="BF137" s="174">
        <f t="shared" si="15"/>
        <v>0</v>
      </c>
      <c r="BG137" s="174">
        <f t="shared" si="16"/>
        <v>0</v>
      </c>
      <c r="BH137" s="174">
        <f t="shared" si="17"/>
        <v>0</v>
      </c>
      <c r="BI137" s="174">
        <f t="shared" si="18"/>
        <v>0</v>
      </c>
      <c r="BJ137" s="24" t="s">
        <v>24</v>
      </c>
      <c r="BK137" s="174">
        <f t="shared" si="19"/>
        <v>0</v>
      </c>
      <c r="BL137" s="24" t="s">
        <v>1000</v>
      </c>
      <c r="BM137" s="24" t="s">
        <v>3603</v>
      </c>
    </row>
    <row r="138" spans="2:65" s="1" customFormat="1" ht="16.5" customHeight="1">
      <c r="B138" s="42"/>
      <c r="C138" s="175" t="s">
        <v>3604</v>
      </c>
      <c r="D138" s="175" t="s">
        <v>277</v>
      </c>
      <c r="E138" s="176" t="s">
        <v>3605</v>
      </c>
      <c r="F138" s="177" t="s">
        <v>3606</v>
      </c>
      <c r="G138" s="178" t="s">
        <v>373</v>
      </c>
      <c r="H138" s="179">
        <v>4</v>
      </c>
      <c r="I138" s="180"/>
      <c r="J138" s="181">
        <f t="shared" si="10"/>
        <v>0</v>
      </c>
      <c r="K138" s="177" t="s">
        <v>1089</v>
      </c>
      <c r="L138" s="182"/>
      <c r="M138" s="183" t="s">
        <v>37</v>
      </c>
      <c r="N138" s="184" t="s">
        <v>53</v>
      </c>
      <c r="O138" s="43"/>
      <c r="P138" s="172">
        <f t="shared" si="11"/>
        <v>0</v>
      </c>
      <c r="Q138" s="172">
        <v>3.3E-3</v>
      </c>
      <c r="R138" s="172">
        <f t="shared" si="12"/>
        <v>1.32E-2</v>
      </c>
      <c r="S138" s="172">
        <v>0</v>
      </c>
      <c r="T138" s="173">
        <f t="shared" si="13"/>
        <v>0</v>
      </c>
      <c r="AR138" s="24" t="s">
        <v>1000</v>
      </c>
      <c r="AT138" s="24" t="s">
        <v>277</v>
      </c>
      <c r="AU138" s="24" t="s">
        <v>82</v>
      </c>
      <c r="AY138" s="24" t="s">
        <v>162</v>
      </c>
      <c r="BE138" s="174">
        <f t="shared" si="14"/>
        <v>0</v>
      </c>
      <c r="BF138" s="174">
        <f t="shared" si="15"/>
        <v>0</v>
      </c>
      <c r="BG138" s="174">
        <f t="shared" si="16"/>
        <v>0</v>
      </c>
      <c r="BH138" s="174">
        <f t="shared" si="17"/>
        <v>0</v>
      </c>
      <c r="BI138" s="174">
        <f t="shared" si="18"/>
        <v>0</v>
      </c>
      <c r="BJ138" s="24" t="s">
        <v>24</v>
      </c>
      <c r="BK138" s="174">
        <f t="shared" si="19"/>
        <v>0</v>
      </c>
      <c r="BL138" s="24" t="s">
        <v>1000</v>
      </c>
      <c r="BM138" s="24" t="s">
        <v>3607</v>
      </c>
    </row>
    <row r="139" spans="2:65" s="1" customFormat="1" ht="16.5" customHeight="1">
      <c r="B139" s="42"/>
      <c r="C139" s="175" t="s">
        <v>3608</v>
      </c>
      <c r="D139" s="175" t="s">
        <v>277</v>
      </c>
      <c r="E139" s="176" t="s">
        <v>3609</v>
      </c>
      <c r="F139" s="177" t="s">
        <v>3610</v>
      </c>
      <c r="G139" s="178" t="s">
        <v>373</v>
      </c>
      <c r="H139" s="179">
        <v>13</v>
      </c>
      <c r="I139" s="180"/>
      <c r="J139" s="181">
        <f t="shared" si="10"/>
        <v>0</v>
      </c>
      <c r="K139" s="177" t="s">
        <v>1089</v>
      </c>
      <c r="L139" s="182"/>
      <c r="M139" s="183" t="s">
        <v>37</v>
      </c>
      <c r="N139" s="184" t="s">
        <v>53</v>
      </c>
      <c r="O139" s="43"/>
      <c r="P139" s="172">
        <f t="shared" si="11"/>
        <v>0</v>
      </c>
      <c r="Q139" s="172">
        <v>3.3E-3</v>
      </c>
      <c r="R139" s="172">
        <f t="shared" si="12"/>
        <v>4.2900000000000001E-2</v>
      </c>
      <c r="S139" s="172">
        <v>0</v>
      </c>
      <c r="T139" s="173">
        <f t="shared" si="13"/>
        <v>0</v>
      </c>
      <c r="AR139" s="24" t="s">
        <v>1000</v>
      </c>
      <c r="AT139" s="24" t="s">
        <v>277</v>
      </c>
      <c r="AU139" s="24" t="s">
        <v>82</v>
      </c>
      <c r="AY139" s="24" t="s">
        <v>162</v>
      </c>
      <c r="BE139" s="174">
        <f t="shared" si="14"/>
        <v>0</v>
      </c>
      <c r="BF139" s="174">
        <f t="shared" si="15"/>
        <v>0</v>
      </c>
      <c r="BG139" s="174">
        <f t="shared" si="16"/>
        <v>0</v>
      </c>
      <c r="BH139" s="174">
        <f t="shared" si="17"/>
        <v>0</v>
      </c>
      <c r="BI139" s="174">
        <f t="shared" si="18"/>
        <v>0</v>
      </c>
      <c r="BJ139" s="24" t="s">
        <v>24</v>
      </c>
      <c r="BK139" s="174">
        <f t="shared" si="19"/>
        <v>0</v>
      </c>
      <c r="BL139" s="24" t="s">
        <v>1000</v>
      </c>
      <c r="BM139" s="24" t="s">
        <v>3611</v>
      </c>
    </row>
    <row r="140" spans="2:65" s="1" customFormat="1" ht="16.5" customHeight="1">
      <c r="B140" s="42"/>
      <c r="C140" s="175" t="s">
        <v>896</v>
      </c>
      <c r="D140" s="175" t="s">
        <v>277</v>
      </c>
      <c r="E140" s="176" t="s">
        <v>3612</v>
      </c>
      <c r="F140" s="177" t="s">
        <v>3613</v>
      </c>
      <c r="G140" s="178" t="s">
        <v>3614</v>
      </c>
      <c r="H140" s="179">
        <v>16</v>
      </c>
      <c r="I140" s="180"/>
      <c r="J140" s="181">
        <f t="shared" si="10"/>
        <v>0</v>
      </c>
      <c r="K140" s="177" t="s">
        <v>3588</v>
      </c>
      <c r="L140" s="182"/>
      <c r="M140" s="183" t="s">
        <v>37</v>
      </c>
      <c r="N140" s="184" t="s">
        <v>53</v>
      </c>
      <c r="O140" s="43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AR140" s="24" t="s">
        <v>1000</v>
      </c>
      <c r="AT140" s="24" t="s">
        <v>277</v>
      </c>
      <c r="AU140" s="24" t="s">
        <v>82</v>
      </c>
      <c r="AY140" s="24" t="s">
        <v>162</v>
      </c>
      <c r="BE140" s="174">
        <f t="shared" si="14"/>
        <v>0</v>
      </c>
      <c r="BF140" s="174">
        <f t="shared" si="15"/>
        <v>0</v>
      </c>
      <c r="BG140" s="174">
        <f t="shared" si="16"/>
        <v>0</v>
      </c>
      <c r="BH140" s="174">
        <f t="shared" si="17"/>
        <v>0</v>
      </c>
      <c r="BI140" s="174">
        <f t="shared" si="18"/>
        <v>0</v>
      </c>
      <c r="BJ140" s="24" t="s">
        <v>24</v>
      </c>
      <c r="BK140" s="174">
        <f t="shared" si="19"/>
        <v>0</v>
      </c>
      <c r="BL140" s="24" t="s">
        <v>1000</v>
      </c>
      <c r="BM140" s="24" t="s">
        <v>3615</v>
      </c>
    </row>
    <row r="141" spans="2:65" s="1" customFormat="1" ht="16.5" customHeight="1">
      <c r="B141" s="42"/>
      <c r="C141" s="175" t="s">
        <v>900</v>
      </c>
      <c r="D141" s="175" t="s">
        <v>277</v>
      </c>
      <c r="E141" s="176" t="s">
        <v>3616</v>
      </c>
      <c r="F141" s="177" t="s">
        <v>3617</v>
      </c>
      <c r="G141" s="178" t="s">
        <v>3618</v>
      </c>
      <c r="H141" s="179">
        <v>24</v>
      </c>
      <c r="I141" s="180"/>
      <c r="J141" s="181">
        <f t="shared" si="10"/>
        <v>0</v>
      </c>
      <c r="K141" s="177" t="s">
        <v>3602</v>
      </c>
      <c r="L141" s="182"/>
      <c r="M141" s="183" t="s">
        <v>37</v>
      </c>
      <c r="N141" s="184" t="s">
        <v>53</v>
      </c>
      <c r="O141" s="43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AR141" s="24" t="s">
        <v>1000</v>
      </c>
      <c r="AT141" s="24" t="s">
        <v>277</v>
      </c>
      <c r="AU141" s="24" t="s">
        <v>82</v>
      </c>
      <c r="AY141" s="24" t="s">
        <v>162</v>
      </c>
      <c r="BE141" s="174">
        <f t="shared" si="14"/>
        <v>0</v>
      </c>
      <c r="BF141" s="174">
        <f t="shared" si="15"/>
        <v>0</v>
      </c>
      <c r="BG141" s="174">
        <f t="shared" si="16"/>
        <v>0</v>
      </c>
      <c r="BH141" s="174">
        <f t="shared" si="17"/>
        <v>0</v>
      </c>
      <c r="BI141" s="174">
        <f t="shared" si="18"/>
        <v>0</v>
      </c>
      <c r="BJ141" s="24" t="s">
        <v>24</v>
      </c>
      <c r="BK141" s="174">
        <f t="shared" si="19"/>
        <v>0</v>
      </c>
      <c r="BL141" s="24" t="s">
        <v>1000</v>
      </c>
      <c r="BM141" s="24" t="s">
        <v>3619</v>
      </c>
    </row>
    <row r="142" spans="2:65" s="1" customFormat="1" ht="16.5" customHeight="1">
      <c r="B142" s="42"/>
      <c r="C142" s="175" t="s">
        <v>3620</v>
      </c>
      <c r="D142" s="175" t="s">
        <v>277</v>
      </c>
      <c r="E142" s="176" t="s">
        <v>3621</v>
      </c>
      <c r="F142" s="177" t="s">
        <v>3622</v>
      </c>
      <c r="G142" s="178" t="s">
        <v>373</v>
      </c>
      <c r="H142" s="179">
        <v>16</v>
      </c>
      <c r="I142" s="180"/>
      <c r="J142" s="181">
        <f t="shared" si="10"/>
        <v>0</v>
      </c>
      <c r="K142" s="177" t="s">
        <v>1089</v>
      </c>
      <c r="L142" s="182"/>
      <c r="M142" s="183" t="s">
        <v>37</v>
      </c>
      <c r="N142" s="184" t="s">
        <v>53</v>
      </c>
      <c r="O142" s="43"/>
      <c r="P142" s="172">
        <f t="shared" si="11"/>
        <v>0</v>
      </c>
      <c r="Q142" s="172">
        <v>4.1999999999999997E-3</v>
      </c>
      <c r="R142" s="172">
        <f t="shared" si="12"/>
        <v>6.7199999999999996E-2</v>
      </c>
      <c r="S142" s="172">
        <v>0</v>
      </c>
      <c r="T142" s="173">
        <f t="shared" si="13"/>
        <v>0</v>
      </c>
      <c r="AR142" s="24" t="s">
        <v>1000</v>
      </c>
      <c r="AT142" s="24" t="s">
        <v>277</v>
      </c>
      <c r="AU142" s="24" t="s">
        <v>82</v>
      </c>
      <c r="AY142" s="24" t="s">
        <v>162</v>
      </c>
      <c r="BE142" s="174">
        <f t="shared" si="14"/>
        <v>0</v>
      </c>
      <c r="BF142" s="174">
        <f t="shared" si="15"/>
        <v>0</v>
      </c>
      <c r="BG142" s="174">
        <f t="shared" si="16"/>
        <v>0</v>
      </c>
      <c r="BH142" s="174">
        <f t="shared" si="17"/>
        <v>0</v>
      </c>
      <c r="BI142" s="174">
        <f t="shared" si="18"/>
        <v>0</v>
      </c>
      <c r="BJ142" s="24" t="s">
        <v>24</v>
      </c>
      <c r="BK142" s="174">
        <f t="shared" si="19"/>
        <v>0</v>
      </c>
      <c r="BL142" s="24" t="s">
        <v>1000</v>
      </c>
      <c r="BM142" s="24" t="s">
        <v>3623</v>
      </c>
    </row>
    <row r="143" spans="2:65" s="1" customFormat="1" ht="16.5" customHeight="1">
      <c r="B143" s="42"/>
      <c r="C143" s="175" t="s">
        <v>3624</v>
      </c>
      <c r="D143" s="175" t="s">
        <v>277</v>
      </c>
      <c r="E143" s="176" t="s">
        <v>3625</v>
      </c>
      <c r="F143" s="177" t="s">
        <v>3626</v>
      </c>
      <c r="G143" s="178" t="s">
        <v>1248</v>
      </c>
      <c r="H143" s="179">
        <v>22.45</v>
      </c>
      <c r="I143" s="180"/>
      <c r="J143" s="181">
        <f t="shared" si="10"/>
        <v>0</v>
      </c>
      <c r="K143" s="177" t="s">
        <v>1089</v>
      </c>
      <c r="L143" s="182"/>
      <c r="M143" s="183" t="s">
        <v>37</v>
      </c>
      <c r="N143" s="184" t="s">
        <v>53</v>
      </c>
      <c r="O143" s="43"/>
      <c r="P143" s="172">
        <f t="shared" si="11"/>
        <v>0</v>
      </c>
      <c r="Q143" s="172">
        <v>1E-3</v>
      </c>
      <c r="R143" s="172">
        <f t="shared" si="12"/>
        <v>2.2450000000000001E-2</v>
      </c>
      <c r="S143" s="172">
        <v>0</v>
      </c>
      <c r="T143" s="173">
        <f t="shared" si="13"/>
        <v>0</v>
      </c>
      <c r="AR143" s="24" t="s">
        <v>1000</v>
      </c>
      <c r="AT143" s="24" t="s">
        <v>277</v>
      </c>
      <c r="AU143" s="24" t="s">
        <v>82</v>
      </c>
      <c r="AY143" s="24" t="s">
        <v>162</v>
      </c>
      <c r="BE143" s="174">
        <f t="shared" si="14"/>
        <v>0</v>
      </c>
      <c r="BF143" s="174">
        <f t="shared" si="15"/>
        <v>0</v>
      </c>
      <c r="BG143" s="174">
        <f t="shared" si="16"/>
        <v>0</v>
      </c>
      <c r="BH143" s="174">
        <f t="shared" si="17"/>
        <v>0</v>
      </c>
      <c r="BI143" s="174">
        <f t="shared" si="18"/>
        <v>0</v>
      </c>
      <c r="BJ143" s="24" t="s">
        <v>24</v>
      </c>
      <c r="BK143" s="174">
        <f t="shared" si="19"/>
        <v>0</v>
      </c>
      <c r="BL143" s="24" t="s">
        <v>1000</v>
      </c>
      <c r="BM143" s="24" t="s">
        <v>3627</v>
      </c>
    </row>
    <row r="144" spans="2:65" s="1" customFormat="1" ht="16.5" customHeight="1">
      <c r="B144" s="42"/>
      <c r="C144" s="175" t="s">
        <v>3628</v>
      </c>
      <c r="D144" s="175" t="s">
        <v>277</v>
      </c>
      <c r="E144" s="176" t="s">
        <v>3629</v>
      </c>
      <c r="F144" s="177" t="s">
        <v>3630</v>
      </c>
      <c r="G144" s="178" t="s">
        <v>373</v>
      </c>
      <c r="H144" s="179">
        <v>28</v>
      </c>
      <c r="I144" s="180"/>
      <c r="J144" s="181">
        <f t="shared" si="10"/>
        <v>0</v>
      </c>
      <c r="K144" s="177" t="s">
        <v>1089</v>
      </c>
      <c r="L144" s="182"/>
      <c r="M144" s="183" t="s">
        <v>37</v>
      </c>
      <c r="N144" s="184" t="s">
        <v>53</v>
      </c>
      <c r="O144" s="43"/>
      <c r="P144" s="172">
        <f t="shared" si="11"/>
        <v>0</v>
      </c>
      <c r="Q144" s="172">
        <v>2.5000000000000001E-4</v>
      </c>
      <c r="R144" s="172">
        <f t="shared" si="12"/>
        <v>7.0000000000000001E-3</v>
      </c>
      <c r="S144" s="172">
        <v>0</v>
      </c>
      <c r="T144" s="173">
        <f t="shared" si="13"/>
        <v>0</v>
      </c>
      <c r="AR144" s="24" t="s">
        <v>1000</v>
      </c>
      <c r="AT144" s="24" t="s">
        <v>277</v>
      </c>
      <c r="AU144" s="24" t="s">
        <v>82</v>
      </c>
      <c r="AY144" s="24" t="s">
        <v>162</v>
      </c>
      <c r="BE144" s="174">
        <f t="shared" si="14"/>
        <v>0</v>
      </c>
      <c r="BF144" s="174">
        <f t="shared" si="15"/>
        <v>0</v>
      </c>
      <c r="BG144" s="174">
        <f t="shared" si="16"/>
        <v>0</v>
      </c>
      <c r="BH144" s="174">
        <f t="shared" si="17"/>
        <v>0</v>
      </c>
      <c r="BI144" s="174">
        <f t="shared" si="18"/>
        <v>0</v>
      </c>
      <c r="BJ144" s="24" t="s">
        <v>24</v>
      </c>
      <c r="BK144" s="174">
        <f t="shared" si="19"/>
        <v>0</v>
      </c>
      <c r="BL144" s="24" t="s">
        <v>1000</v>
      </c>
      <c r="BM144" s="24" t="s">
        <v>3631</v>
      </c>
    </row>
    <row r="145" spans="2:65" s="1" customFormat="1" ht="16.5" customHeight="1">
      <c r="B145" s="42"/>
      <c r="C145" s="175" t="s">
        <v>3632</v>
      </c>
      <c r="D145" s="175" t="s">
        <v>277</v>
      </c>
      <c r="E145" s="176" t="s">
        <v>3633</v>
      </c>
      <c r="F145" s="177" t="s">
        <v>3634</v>
      </c>
      <c r="G145" s="178" t="s">
        <v>373</v>
      </c>
      <c r="H145" s="179">
        <v>15</v>
      </c>
      <c r="I145" s="180"/>
      <c r="J145" s="181">
        <f t="shared" si="10"/>
        <v>0</v>
      </c>
      <c r="K145" s="177" t="s">
        <v>1089</v>
      </c>
      <c r="L145" s="182"/>
      <c r="M145" s="183" t="s">
        <v>37</v>
      </c>
      <c r="N145" s="184" t="s">
        <v>53</v>
      </c>
      <c r="O145" s="43"/>
      <c r="P145" s="172">
        <f t="shared" si="11"/>
        <v>0</v>
      </c>
      <c r="Q145" s="172">
        <v>3.8000000000000002E-4</v>
      </c>
      <c r="R145" s="172">
        <f t="shared" si="12"/>
        <v>5.7000000000000002E-3</v>
      </c>
      <c r="S145" s="172">
        <v>0</v>
      </c>
      <c r="T145" s="173">
        <f t="shared" si="13"/>
        <v>0</v>
      </c>
      <c r="AR145" s="24" t="s">
        <v>1000</v>
      </c>
      <c r="AT145" s="24" t="s">
        <v>277</v>
      </c>
      <c r="AU145" s="24" t="s">
        <v>82</v>
      </c>
      <c r="AY145" s="24" t="s">
        <v>162</v>
      </c>
      <c r="BE145" s="174">
        <f t="shared" si="14"/>
        <v>0</v>
      </c>
      <c r="BF145" s="174">
        <f t="shared" si="15"/>
        <v>0</v>
      </c>
      <c r="BG145" s="174">
        <f t="shared" si="16"/>
        <v>0</v>
      </c>
      <c r="BH145" s="174">
        <f t="shared" si="17"/>
        <v>0</v>
      </c>
      <c r="BI145" s="174">
        <f t="shared" si="18"/>
        <v>0</v>
      </c>
      <c r="BJ145" s="24" t="s">
        <v>24</v>
      </c>
      <c r="BK145" s="174">
        <f t="shared" si="19"/>
        <v>0</v>
      </c>
      <c r="BL145" s="24" t="s">
        <v>1000</v>
      </c>
      <c r="BM145" s="24" t="s">
        <v>3635</v>
      </c>
    </row>
    <row r="146" spans="2:65" s="1" customFormat="1" ht="25.5" customHeight="1">
      <c r="B146" s="42"/>
      <c r="C146" s="175" t="s">
        <v>3636</v>
      </c>
      <c r="D146" s="175" t="s">
        <v>277</v>
      </c>
      <c r="E146" s="176" t="s">
        <v>3637</v>
      </c>
      <c r="F146" s="177" t="s">
        <v>3638</v>
      </c>
      <c r="G146" s="178" t="s">
        <v>373</v>
      </c>
      <c r="H146" s="179">
        <v>1</v>
      </c>
      <c r="I146" s="180"/>
      <c r="J146" s="181">
        <f t="shared" si="10"/>
        <v>0</v>
      </c>
      <c r="K146" s="177" t="s">
        <v>1089</v>
      </c>
      <c r="L146" s="182"/>
      <c r="M146" s="183" t="s">
        <v>37</v>
      </c>
      <c r="N146" s="184" t="s">
        <v>53</v>
      </c>
      <c r="O146" s="43"/>
      <c r="P146" s="172">
        <f t="shared" si="11"/>
        <v>0</v>
      </c>
      <c r="Q146" s="172">
        <v>8.0000000000000004E-4</v>
      </c>
      <c r="R146" s="172">
        <f t="shared" si="12"/>
        <v>8.0000000000000004E-4</v>
      </c>
      <c r="S146" s="172">
        <v>0</v>
      </c>
      <c r="T146" s="173">
        <f t="shared" si="13"/>
        <v>0</v>
      </c>
      <c r="AR146" s="24" t="s">
        <v>1000</v>
      </c>
      <c r="AT146" s="24" t="s">
        <v>277</v>
      </c>
      <c r="AU146" s="24" t="s">
        <v>82</v>
      </c>
      <c r="AY146" s="24" t="s">
        <v>162</v>
      </c>
      <c r="BE146" s="174">
        <f t="shared" si="14"/>
        <v>0</v>
      </c>
      <c r="BF146" s="174">
        <f t="shared" si="15"/>
        <v>0</v>
      </c>
      <c r="BG146" s="174">
        <f t="shared" si="16"/>
        <v>0</v>
      </c>
      <c r="BH146" s="174">
        <f t="shared" si="17"/>
        <v>0</v>
      </c>
      <c r="BI146" s="174">
        <f t="shared" si="18"/>
        <v>0</v>
      </c>
      <c r="BJ146" s="24" t="s">
        <v>24</v>
      </c>
      <c r="BK146" s="174">
        <f t="shared" si="19"/>
        <v>0</v>
      </c>
      <c r="BL146" s="24" t="s">
        <v>1000</v>
      </c>
      <c r="BM146" s="24" t="s">
        <v>3639</v>
      </c>
    </row>
    <row r="147" spans="2:65" s="1" customFormat="1" ht="16.5" customHeight="1">
      <c r="B147" s="42"/>
      <c r="C147" s="175" t="s">
        <v>3640</v>
      </c>
      <c r="D147" s="175" t="s">
        <v>277</v>
      </c>
      <c r="E147" s="176" t="s">
        <v>3641</v>
      </c>
      <c r="F147" s="177" t="s">
        <v>3642</v>
      </c>
      <c r="G147" s="178" t="s">
        <v>214</v>
      </c>
      <c r="H147" s="179">
        <v>15</v>
      </c>
      <c r="I147" s="180"/>
      <c r="J147" s="181">
        <f t="shared" si="10"/>
        <v>0</v>
      </c>
      <c r="K147" s="177" t="s">
        <v>1089</v>
      </c>
      <c r="L147" s="182"/>
      <c r="M147" s="183" t="s">
        <v>37</v>
      </c>
      <c r="N147" s="184" t="s">
        <v>53</v>
      </c>
      <c r="O147" s="43"/>
      <c r="P147" s="172">
        <f t="shared" si="11"/>
        <v>0</v>
      </c>
      <c r="Q147" s="172">
        <v>3.4999999999999997E-5</v>
      </c>
      <c r="R147" s="172">
        <f t="shared" si="12"/>
        <v>5.2499999999999997E-4</v>
      </c>
      <c r="S147" s="172">
        <v>0</v>
      </c>
      <c r="T147" s="173">
        <f t="shared" si="13"/>
        <v>0</v>
      </c>
      <c r="AR147" s="24" t="s">
        <v>1000</v>
      </c>
      <c r="AT147" s="24" t="s">
        <v>277</v>
      </c>
      <c r="AU147" s="24" t="s">
        <v>82</v>
      </c>
      <c r="AY147" s="24" t="s">
        <v>162</v>
      </c>
      <c r="BE147" s="174">
        <f t="shared" si="14"/>
        <v>0</v>
      </c>
      <c r="BF147" s="174">
        <f t="shared" si="15"/>
        <v>0</v>
      </c>
      <c r="BG147" s="174">
        <f t="shared" si="16"/>
        <v>0</v>
      </c>
      <c r="BH147" s="174">
        <f t="shared" si="17"/>
        <v>0</v>
      </c>
      <c r="BI147" s="174">
        <f t="shared" si="18"/>
        <v>0</v>
      </c>
      <c r="BJ147" s="24" t="s">
        <v>24</v>
      </c>
      <c r="BK147" s="174">
        <f t="shared" si="19"/>
        <v>0</v>
      </c>
      <c r="BL147" s="24" t="s">
        <v>1000</v>
      </c>
      <c r="BM147" s="24" t="s">
        <v>3643</v>
      </c>
    </row>
    <row r="148" spans="2:65" s="1" customFormat="1" ht="16.5" customHeight="1">
      <c r="B148" s="42"/>
      <c r="C148" s="175" t="s">
        <v>3644</v>
      </c>
      <c r="D148" s="175" t="s">
        <v>277</v>
      </c>
      <c r="E148" s="176" t="s">
        <v>3645</v>
      </c>
      <c r="F148" s="177" t="s">
        <v>3646</v>
      </c>
      <c r="G148" s="178" t="s">
        <v>373</v>
      </c>
      <c r="H148" s="179">
        <v>6</v>
      </c>
      <c r="I148" s="180"/>
      <c r="J148" s="181">
        <f t="shared" si="10"/>
        <v>0</v>
      </c>
      <c r="K148" s="177" t="s">
        <v>1089</v>
      </c>
      <c r="L148" s="182"/>
      <c r="M148" s="183" t="s">
        <v>37</v>
      </c>
      <c r="N148" s="184" t="s">
        <v>53</v>
      </c>
      <c r="O148" s="43"/>
      <c r="P148" s="172">
        <f t="shared" si="11"/>
        <v>0</v>
      </c>
      <c r="Q148" s="172">
        <v>1.6000000000000001E-4</v>
      </c>
      <c r="R148" s="172">
        <f t="shared" si="12"/>
        <v>9.6000000000000013E-4</v>
      </c>
      <c r="S148" s="172">
        <v>0</v>
      </c>
      <c r="T148" s="173">
        <f t="shared" si="13"/>
        <v>0</v>
      </c>
      <c r="AR148" s="24" t="s">
        <v>1000</v>
      </c>
      <c r="AT148" s="24" t="s">
        <v>277</v>
      </c>
      <c r="AU148" s="24" t="s">
        <v>82</v>
      </c>
      <c r="AY148" s="24" t="s">
        <v>162</v>
      </c>
      <c r="BE148" s="174">
        <f t="shared" si="14"/>
        <v>0</v>
      </c>
      <c r="BF148" s="174">
        <f t="shared" si="15"/>
        <v>0</v>
      </c>
      <c r="BG148" s="174">
        <f t="shared" si="16"/>
        <v>0</v>
      </c>
      <c r="BH148" s="174">
        <f t="shared" si="17"/>
        <v>0</v>
      </c>
      <c r="BI148" s="174">
        <f t="shared" si="18"/>
        <v>0</v>
      </c>
      <c r="BJ148" s="24" t="s">
        <v>24</v>
      </c>
      <c r="BK148" s="174">
        <f t="shared" si="19"/>
        <v>0</v>
      </c>
      <c r="BL148" s="24" t="s">
        <v>1000</v>
      </c>
      <c r="BM148" s="24" t="s">
        <v>3647</v>
      </c>
    </row>
    <row r="149" spans="2:65" s="1" customFormat="1" ht="16.5" customHeight="1">
      <c r="B149" s="42"/>
      <c r="C149" s="175" t="s">
        <v>3648</v>
      </c>
      <c r="D149" s="175" t="s">
        <v>277</v>
      </c>
      <c r="E149" s="176" t="s">
        <v>3649</v>
      </c>
      <c r="F149" s="177" t="s">
        <v>3650</v>
      </c>
      <c r="G149" s="178" t="s">
        <v>373</v>
      </c>
      <c r="H149" s="179">
        <v>42</v>
      </c>
      <c r="I149" s="180"/>
      <c r="J149" s="181">
        <f t="shared" si="10"/>
        <v>0</v>
      </c>
      <c r="K149" s="177" t="s">
        <v>1089</v>
      </c>
      <c r="L149" s="182"/>
      <c r="M149" s="183" t="s">
        <v>37</v>
      </c>
      <c r="N149" s="184" t="s">
        <v>53</v>
      </c>
      <c r="O149" s="43"/>
      <c r="P149" s="172">
        <f t="shared" si="11"/>
        <v>0</v>
      </c>
      <c r="Q149" s="172">
        <v>2.3000000000000001E-4</v>
      </c>
      <c r="R149" s="172">
        <f t="shared" si="12"/>
        <v>9.6600000000000002E-3</v>
      </c>
      <c r="S149" s="172">
        <v>0</v>
      </c>
      <c r="T149" s="173">
        <f t="shared" si="13"/>
        <v>0</v>
      </c>
      <c r="AR149" s="24" t="s">
        <v>1000</v>
      </c>
      <c r="AT149" s="24" t="s">
        <v>277</v>
      </c>
      <c r="AU149" s="24" t="s">
        <v>82</v>
      </c>
      <c r="AY149" s="24" t="s">
        <v>162</v>
      </c>
      <c r="BE149" s="174">
        <f t="shared" si="14"/>
        <v>0</v>
      </c>
      <c r="BF149" s="174">
        <f t="shared" si="15"/>
        <v>0</v>
      </c>
      <c r="BG149" s="174">
        <f t="shared" si="16"/>
        <v>0</v>
      </c>
      <c r="BH149" s="174">
        <f t="shared" si="17"/>
        <v>0</v>
      </c>
      <c r="BI149" s="174">
        <f t="shared" si="18"/>
        <v>0</v>
      </c>
      <c r="BJ149" s="24" t="s">
        <v>24</v>
      </c>
      <c r="BK149" s="174">
        <f t="shared" si="19"/>
        <v>0</v>
      </c>
      <c r="BL149" s="24" t="s">
        <v>1000</v>
      </c>
      <c r="BM149" s="24" t="s">
        <v>3651</v>
      </c>
    </row>
    <row r="150" spans="2:65" s="1" customFormat="1" ht="16.5" customHeight="1">
      <c r="B150" s="42"/>
      <c r="C150" s="175" t="s">
        <v>3652</v>
      </c>
      <c r="D150" s="175" t="s">
        <v>277</v>
      </c>
      <c r="E150" s="176" t="s">
        <v>3653</v>
      </c>
      <c r="F150" s="177" t="s">
        <v>3654</v>
      </c>
      <c r="G150" s="178" t="s">
        <v>373</v>
      </c>
      <c r="H150" s="179">
        <v>8</v>
      </c>
      <c r="I150" s="180"/>
      <c r="J150" s="181">
        <f t="shared" si="10"/>
        <v>0</v>
      </c>
      <c r="K150" s="177" t="s">
        <v>1089</v>
      </c>
      <c r="L150" s="182"/>
      <c r="M150" s="183" t="s">
        <v>37</v>
      </c>
      <c r="N150" s="184" t="s">
        <v>53</v>
      </c>
      <c r="O150" s="43"/>
      <c r="P150" s="172">
        <f t="shared" si="11"/>
        <v>0</v>
      </c>
      <c r="Q150" s="172">
        <v>2.0000000000000001E-4</v>
      </c>
      <c r="R150" s="172">
        <f t="shared" si="12"/>
        <v>1.6000000000000001E-3</v>
      </c>
      <c r="S150" s="172">
        <v>0</v>
      </c>
      <c r="T150" s="173">
        <f t="shared" si="13"/>
        <v>0</v>
      </c>
      <c r="AR150" s="24" t="s">
        <v>1000</v>
      </c>
      <c r="AT150" s="24" t="s">
        <v>277</v>
      </c>
      <c r="AU150" s="24" t="s">
        <v>82</v>
      </c>
      <c r="AY150" s="24" t="s">
        <v>162</v>
      </c>
      <c r="BE150" s="174">
        <f t="shared" si="14"/>
        <v>0</v>
      </c>
      <c r="BF150" s="174">
        <f t="shared" si="15"/>
        <v>0</v>
      </c>
      <c r="BG150" s="174">
        <f t="shared" si="16"/>
        <v>0</v>
      </c>
      <c r="BH150" s="174">
        <f t="shared" si="17"/>
        <v>0</v>
      </c>
      <c r="BI150" s="174">
        <f t="shared" si="18"/>
        <v>0</v>
      </c>
      <c r="BJ150" s="24" t="s">
        <v>24</v>
      </c>
      <c r="BK150" s="174">
        <f t="shared" si="19"/>
        <v>0</v>
      </c>
      <c r="BL150" s="24" t="s">
        <v>1000</v>
      </c>
      <c r="BM150" s="24" t="s">
        <v>3655</v>
      </c>
    </row>
    <row r="151" spans="2:65" s="1" customFormat="1" ht="16.5" customHeight="1">
      <c r="B151" s="42"/>
      <c r="C151" s="175" t="s">
        <v>3656</v>
      </c>
      <c r="D151" s="175" t="s">
        <v>277</v>
      </c>
      <c r="E151" s="176" t="s">
        <v>3657</v>
      </c>
      <c r="F151" s="177" t="s">
        <v>3658</v>
      </c>
      <c r="G151" s="178" t="s">
        <v>373</v>
      </c>
      <c r="H151" s="179">
        <v>6</v>
      </c>
      <c r="I151" s="180"/>
      <c r="J151" s="181">
        <f t="shared" si="10"/>
        <v>0</v>
      </c>
      <c r="K151" s="177" t="s">
        <v>1089</v>
      </c>
      <c r="L151" s="182"/>
      <c r="M151" s="183" t="s">
        <v>37</v>
      </c>
      <c r="N151" s="184" t="s">
        <v>53</v>
      </c>
      <c r="O151" s="43"/>
      <c r="P151" s="172">
        <f t="shared" si="11"/>
        <v>0</v>
      </c>
      <c r="Q151" s="172">
        <v>4.2999999999999999E-4</v>
      </c>
      <c r="R151" s="172">
        <f t="shared" si="12"/>
        <v>2.5799999999999998E-3</v>
      </c>
      <c r="S151" s="172">
        <v>0</v>
      </c>
      <c r="T151" s="173">
        <f t="shared" si="13"/>
        <v>0</v>
      </c>
      <c r="AR151" s="24" t="s">
        <v>1000</v>
      </c>
      <c r="AT151" s="24" t="s">
        <v>277</v>
      </c>
      <c r="AU151" s="24" t="s">
        <v>82</v>
      </c>
      <c r="AY151" s="24" t="s">
        <v>162</v>
      </c>
      <c r="BE151" s="174">
        <f t="shared" si="14"/>
        <v>0</v>
      </c>
      <c r="BF151" s="174">
        <f t="shared" si="15"/>
        <v>0</v>
      </c>
      <c r="BG151" s="174">
        <f t="shared" si="16"/>
        <v>0</v>
      </c>
      <c r="BH151" s="174">
        <f t="shared" si="17"/>
        <v>0</v>
      </c>
      <c r="BI151" s="174">
        <f t="shared" si="18"/>
        <v>0</v>
      </c>
      <c r="BJ151" s="24" t="s">
        <v>24</v>
      </c>
      <c r="BK151" s="174">
        <f t="shared" si="19"/>
        <v>0</v>
      </c>
      <c r="BL151" s="24" t="s">
        <v>1000</v>
      </c>
      <c r="BM151" s="24" t="s">
        <v>3659</v>
      </c>
    </row>
    <row r="152" spans="2:65" s="1" customFormat="1" ht="16.5" customHeight="1">
      <c r="B152" s="42"/>
      <c r="C152" s="175" t="s">
        <v>3660</v>
      </c>
      <c r="D152" s="175" t="s">
        <v>277</v>
      </c>
      <c r="E152" s="176" t="s">
        <v>3661</v>
      </c>
      <c r="F152" s="177" t="s">
        <v>3662</v>
      </c>
      <c r="G152" s="178" t="s">
        <v>373</v>
      </c>
      <c r="H152" s="179">
        <v>7</v>
      </c>
      <c r="I152" s="180"/>
      <c r="J152" s="181">
        <f t="shared" si="10"/>
        <v>0</v>
      </c>
      <c r="K152" s="177" t="s">
        <v>1089</v>
      </c>
      <c r="L152" s="182"/>
      <c r="M152" s="183" t="s">
        <v>37</v>
      </c>
      <c r="N152" s="184" t="s">
        <v>53</v>
      </c>
      <c r="O152" s="43"/>
      <c r="P152" s="172">
        <f t="shared" si="11"/>
        <v>0</v>
      </c>
      <c r="Q152" s="172">
        <v>1.2999999999999999E-4</v>
      </c>
      <c r="R152" s="172">
        <f t="shared" si="12"/>
        <v>9.0999999999999989E-4</v>
      </c>
      <c r="S152" s="172">
        <v>0</v>
      </c>
      <c r="T152" s="173">
        <f t="shared" si="13"/>
        <v>0</v>
      </c>
      <c r="AR152" s="24" t="s">
        <v>1000</v>
      </c>
      <c r="AT152" s="24" t="s">
        <v>277</v>
      </c>
      <c r="AU152" s="24" t="s">
        <v>82</v>
      </c>
      <c r="AY152" s="24" t="s">
        <v>162</v>
      </c>
      <c r="BE152" s="174">
        <f t="shared" si="14"/>
        <v>0</v>
      </c>
      <c r="BF152" s="174">
        <f t="shared" si="15"/>
        <v>0</v>
      </c>
      <c r="BG152" s="174">
        <f t="shared" si="16"/>
        <v>0</v>
      </c>
      <c r="BH152" s="174">
        <f t="shared" si="17"/>
        <v>0</v>
      </c>
      <c r="BI152" s="174">
        <f t="shared" si="18"/>
        <v>0</v>
      </c>
      <c r="BJ152" s="24" t="s">
        <v>24</v>
      </c>
      <c r="BK152" s="174">
        <f t="shared" si="19"/>
        <v>0</v>
      </c>
      <c r="BL152" s="24" t="s">
        <v>1000</v>
      </c>
      <c r="BM152" s="24" t="s">
        <v>3663</v>
      </c>
    </row>
    <row r="153" spans="2:65" s="1" customFormat="1" ht="16.5" customHeight="1">
      <c r="B153" s="42"/>
      <c r="C153" s="175" t="s">
        <v>3664</v>
      </c>
      <c r="D153" s="175" t="s">
        <v>277</v>
      </c>
      <c r="E153" s="176" t="s">
        <v>3665</v>
      </c>
      <c r="F153" s="177" t="s">
        <v>3666</v>
      </c>
      <c r="G153" s="178" t="s">
        <v>373</v>
      </c>
      <c r="H153" s="179">
        <v>4</v>
      </c>
      <c r="I153" s="180"/>
      <c r="J153" s="181">
        <f t="shared" si="10"/>
        <v>0</v>
      </c>
      <c r="K153" s="177" t="s">
        <v>1089</v>
      </c>
      <c r="L153" s="182"/>
      <c r="M153" s="183" t="s">
        <v>37</v>
      </c>
      <c r="N153" s="184" t="s">
        <v>53</v>
      </c>
      <c r="O153" s="43"/>
      <c r="P153" s="172">
        <f t="shared" si="11"/>
        <v>0</v>
      </c>
      <c r="Q153" s="172">
        <v>2.5999999999999998E-4</v>
      </c>
      <c r="R153" s="172">
        <f t="shared" si="12"/>
        <v>1.0399999999999999E-3</v>
      </c>
      <c r="S153" s="172">
        <v>0</v>
      </c>
      <c r="T153" s="173">
        <f t="shared" si="13"/>
        <v>0</v>
      </c>
      <c r="AR153" s="24" t="s">
        <v>1000</v>
      </c>
      <c r="AT153" s="24" t="s">
        <v>277</v>
      </c>
      <c r="AU153" s="24" t="s">
        <v>82</v>
      </c>
      <c r="AY153" s="24" t="s">
        <v>162</v>
      </c>
      <c r="BE153" s="174">
        <f t="shared" si="14"/>
        <v>0</v>
      </c>
      <c r="BF153" s="174">
        <f t="shared" si="15"/>
        <v>0</v>
      </c>
      <c r="BG153" s="174">
        <f t="shared" si="16"/>
        <v>0</v>
      </c>
      <c r="BH153" s="174">
        <f t="shared" si="17"/>
        <v>0</v>
      </c>
      <c r="BI153" s="174">
        <f t="shared" si="18"/>
        <v>0</v>
      </c>
      <c r="BJ153" s="24" t="s">
        <v>24</v>
      </c>
      <c r="BK153" s="174">
        <f t="shared" si="19"/>
        <v>0</v>
      </c>
      <c r="BL153" s="24" t="s">
        <v>1000</v>
      </c>
      <c r="BM153" s="24" t="s">
        <v>3667</v>
      </c>
    </row>
    <row r="154" spans="2:65" s="1" customFormat="1" ht="25.5" customHeight="1">
      <c r="B154" s="42"/>
      <c r="C154" s="175" t="s">
        <v>3668</v>
      </c>
      <c r="D154" s="175" t="s">
        <v>277</v>
      </c>
      <c r="E154" s="176" t="s">
        <v>3669</v>
      </c>
      <c r="F154" s="177" t="s">
        <v>3670</v>
      </c>
      <c r="G154" s="178" t="s">
        <v>373</v>
      </c>
      <c r="H154" s="179">
        <v>18</v>
      </c>
      <c r="I154" s="180"/>
      <c r="J154" s="181">
        <f t="shared" ref="J154:J185" si="20">ROUND(I154*H154,2)</f>
        <v>0</v>
      </c>
      <c r="K154" s="177" t="s">
        <v>1089</v>
      </c>
      <c r="L154" s="182"/>
      <c r="M154" s="183" t="s">
        <v>37</v>
      </c>
      <c r="N154" s="184" t="s">
        <v>53</v>
      </c>
      <c r="O154" s="43"/>
      <c r="P154" s="172">
        <f t="shared" ref="P154:P185" si="21">O154*H154</f>
        <v>0</v>
      </c>
      <c r="Q154" s="172">
        <v>6.9999999999999999E-4</v>
      </c>
      <c r="R154" s="172">
        <f t="shared" ref="R154:R185" si="22">Q154*H154</f>
        <v>1.26E-2</v>
      </c>
      <c r="S154" s="172">
        <v>0</v>
      </c>
      <c r="T154" s="173">
        <f t="shared" ref="T154:T185" si="23">S154*H154</f>
        <v>0</v>
      </c>
      <c r="AR154" s="24" t="s">
        <v>1000</v>
      </c>
      <c r="AT154" s="24" t="s">
        <v>277</v>
      </c>
      <c r="AU154" s="24" t="s">
        <v>82</v>
      </c>
      <c r="AY154" s="24" t="s">
        <v>162</v>
      </c>
      <c r="BE154" s="174">
        <f t="shared" ref="BE154:BE185" si="24">IF(N154="základní",J154,0)</f>
        <v>0</v>
      </c>
      <c r="BF154" s="174">
        <f t="shared" ref="BF154:BF185" si="25">IF(N154="snížená",J154,0)</f>
        <v>0</v>
      </c>
      <c r="BG154" s="174">
        <f t="shared" ref="BG154:BG185" si="26">IF(N154="zákl. přenesená",J154,0)</f>
        <v>0</v>
      </c>
      <c r="BH154" s="174">
        <f t="shared" ref="BH154:BH185" si="27">IF(N154="sníž. přenesená",J154,0)</f>
        <v>0</v>
      </c>
      <c r="BI154" s="174">
        <f t="shared" ref="BI154:BI185" si="28">IF(N154="nulová",J154,0)</f>
        <v>0</v>
      </c>
      <c r="BJ154" s="24" t="s">
        <v>24</v>
      </c>
      <c r="BK154" s="174">
        <f t="shared" ref="BK154:BK185" si="29">ROUND(I154*H154,2)</f>
        <v>0</v>
      </c>
      <c r="BL154" s="24" t="s">
        <v>1000</v>
      </c>
      <c r="BM154" s="24" t="s">
        <v>3671</v>
      </c>
    </row>
    <row r="155" spans="2:65" s="1" customFormat="1" ht="16.5" customHeight="1">
      <c r="B155" s="42"/>
      <c r="C155" s="175" t="s">
        <v>3672</v>
      </c>
      <c r="D155" s="175" t="s">
        <v>277</v>
      </c>
      <c r="E155" s="176" t="s">
        <v>3673</v>
      </c>
      <c r="F155" s="177" t="s">
        <v>3674</v>
      </c>
      <c r="G155" s="178" t="s">
        <v>1248</v>
      </c>
      <c r="H155" s="179">
        <v>60</v>
      </c>
      <c r="I155" s="180"/>
      <c r="J155" s="181">
        <f t="shared" si="20"/>
        <v>0</v>
      </c>
      <c r="K155" s="177" t="s">
        <v>1089</v>
      </c>
      <c r="L155" s="182"/>
      <c r="M155" s="183" t="s">
        <v>37</v>
      </c>
      <c r="N155" s="184" t="s">
        <v>53</v>
      </c>
      <c r="O155" s="43"/>
      <c r="P155" s="172">
        <f t="shared" si="21"/>
        <v>0</v>
      </c>
      <c r="Q155" s="172">
        <v>1E-3</v>
      </c>
      <c r="R155" s="172">
        <f t="shared" si="22"/>
        <v>0.06</v>
      </c>
      <c r="S155" s="172">
        <v>0</v>
      </c>
      <c r="T155" s="173">
        <f t="shared" si="23"/>
        <v>0</v>
      </c>
      <c r="AR155" s="24" t="s">
        <v>1000</v>
      </c>
      <c r="AT155" s="24" t="s">
        <v>277</v>
      </c>
      <c r="AU155" s="24" t="s">
        <v>82</v>
      </c>
      <c r="AY155" s="24" t="s">
        <v>162</v>
      </c>
      <c r="BE155" s="174">
        <f t="shared" si="24"/>
        <v>0</v>
      </c>
      <c r="BF155" s="174">
        <f t="shared" si="25"/>
        <v>0</v>
      </c>
      <c r="BG155" s="174">
        <f t="shared" si="26"/>
        <v>0</v>
      </c>
      <c r="BH155" s="174">
        <f t="shared" si="27"/>
        <v>0</v>
      </c>
      <c r="BI155" s="174">
        <f t="shared" si="28"/>
        <v>0</v>
      </c>
      <c r="BJ155" s="24" t="s">
        <v>24</v>
      </c>
      <c r="BK155" s="174">
        <f t="shared" si="29"/>
        <v>0</v>
      </c>
      <c r="BL155" s="24" t="s">
        <v>1000</v>
      </c>
      <c r="BM155" s="24" t="s">
        <v>3675</v>
      </c>
    </row>
    <row r="156" spans="2:65" s="1" customFormat="1" ht="16.5" customHeight="1">
      <c r="B156" s="42"/>
      <c r="C156" s="175" t="s">
        <v>3676</v>
      </c>
      <c r="D156" s="175" t="s">
        <v>277</v>
      </c>
      <c r="E156" s="176" t="s">
        <v>3677</v>
      </c>
      <c r="F156" s="177" t="s">
        <v>3678</v>
      </c>
      <c r="G156" s="178" t="s">
        <v>373</v>
      </c>
      <c r="H156" s="179">
        <v>3</v>
      </c>
      <c r="I156" s="180"/>
      <c r="J156" s="181">
        <f t="shared" si="20"/>
        <v>0</v>
      </c>
      <c r="K156" s="177" t="s">
        <v>1089</v>
      </c>
      <c r="L156" s="182"/>
      <c r="M156" s="183" t="s">
        <v>37</v>
      </c>
      <c r="N156" s="184" t="s">
        <v>53</v>
      </c>
      <c r="O156" s="43"/>
      <c r="P156" s="172">
        <f t="shared" si="21"/>
        <v>0</v>
      </c>
      <c r="Q156" s="172">
        <v>9.58E-3</v>
      </c>
      <c r="R156" s="172">
        <f t="shared" si="22"/>
        <v>2.8740000000000002E-2</v>
      </c>
      <c r="S156" s="172">
        <v>0</v>
      </c>
      <c r="T156" s="173">
        <f t="shared" si="23"/>
        <v>0</v>
      </c>
      <c r="AR156" s="24" t="s">
        <v>1000</v>
      </c>
      <c r="AT156" s="24" t="s">
        <v>277</v>
      </c>
      <c r="AU156" s="24" t="s">
        <v>82</v>
      </c>
      <c r="AY156" s="24" t="s">
        <v>162</v>
      </c>
      <c r="BE156" s="174">
        <f t="shared" si="24"/>
        <v>0</v>
      </c>
      <c r="BF156" s="174">
        <f t="shared" si="25"/>
        <v>0</v>
      </c>
      <c r="BG156" s="174">
        <f t="shared" si="26"/>
        <v>0</v>
      </c>
      <c r="BH156" s="174">
        <f t="shared" si="27"/>
        <v>0</v>
      </c>
      <c r="BI156" s="174">
        <f t="shared" si="28"/>
        <v>0</v>
      </c>
      <c r="BJ156" s="24" t="s">
        <v>24</v>
      </c>
      <c r="BK156" s="174">
        <f t="shared" si="29"/>
        <v>0</v>
      </c>
      <c r="BL156" s="24" t="s">
        <v>1000</v>
      </c>
      <c r="BM156" s="24" t="s">
        <v>3679</v>
      </c>
    </row>
    <row r="157" spans="2:65" s="1" customFormat="1" ht="16.5" customHeight="1">
      <c r="B157" s="42"/>
      <c r="C157" s="175" t="s">
        <v>3680</v>
      </c>
      <c r="D157" s="175" t="s">
        <v>277</v>
      </c>
      <c r="E157" s="176" t="s">
        <v>3681</v>
      </c>
      <c r="F157" s="177" t="s">
        <v>3682</v>
      </c>
      <c r="G157" s="178" t="s">
        <v>214</v>
      </c>
      <c r="H157" s="179">
        <v>60</v>
      </c>
      <c r="I157" s="180"/>
      <c r="J157" s="181">
        <f t="shared" si="20"/>
        <v>0</v>
      </c>
      <c r="K157" s="177" t="s">
        <v>1089</v>
      </c>
      <c r="L157" s="182"/>
      <c r="M157" s="183" t="s">
        <v>37</v>
      </c>
      <c r="N157" s="184" t="s">
        <v>53</v>
      </c>
      <c r="O157" s="43"/>
      <c r="P157" s="172">
        <f t="shared" si="21"/>
        <v>0</v>
      </c>
      <c r="Q157" s="172">
        <v>7.2999999999999999E-5</v>
      </c>
      <c r="R157" s="172">
        <f t="shared" si="22"/>
        <v>4.3800000000000002E-3</v>
      </c>
      <c r="S157" s="172">
        <v>0</v>
      </c>
      <c r="T157" s="173">
        <f t="shared" si="23"/>
        <v>0</v>
      </c>
      <c r="AR157" s="24" t="s">
        <v>1000</v>
      </c>
      <c r="AT157" s="24" t="s">
        <v>277</v>
      </c>
      <c r="AU157" s="24" t="s">
        <v>82</v>
      </c>
      <c r="AY157" s="24" t="s">
        <v>162</v>
      </c>
      <c r="BE157" s="174">
        <f t="shared" si="24"/>
        <v>0</v>
      </c>
      <c r="BF157" s="174">
        <f t="shared" si="25"/>
        <v>0</v>
      </c>
      <c r="BG157" s="174">
        <f t="shared" si="26"/>
        <v>0</v>
      </c>
      <c r="BH157" s="174">
        <f t="shared" si="27"/>
        <v>0</v>
      </c>
      <c r="BI157" s="174">
        <f t="shared" si="28"/>
        <v>0</v>
      </c>
      <c r="BJ157" s="24" t="s">
        <v>24</v>
      </c>
      <c r="BK157" s="174">
        <f t="shared" si="29"/>
        <v>0</v>
      </c>
      <c r="BL157" s="24" t="s">
        <v>1000</v>
      </c>
      <c r="BM157" s="24" t="s">
        <v>3683</v>
      </c>
    </row>
    <row r="158" spans="2:65" s="1" customFormat="1" ht="16.5" customHeight="1">
      <c r="B158" s="42"/>
      <c r="C158" s="175" t="s">
        <v>3684</v>
      </c>
      <c r="D158" s="175" t="s">
        <v>277</v>
      </c>
      <c r="E158" s="176" t="s">
        <v>3685</v>
      </c>
      <c r="F158" s="177" t="s">
        <v>3686</v>
      </c>
      <c r="G158" s="178" t="s">
        <v>214</v>
      </c>
      <c r="H158" s="179">
        <v>140</v>
      </c>
      <c r="I158" s="180"/>
      <c r="J158" s="181">
        <f t="shared" si="20"/>
        <v>0</v>
      </c>
      <c r="K158" s="177" t="s">
        <v>1089</v>
      </c>
      <c r="L158" s="182"/>
      <c r="M158" s="183" t="s">
        <v>37</v>
      </c>
      <c r="N158" s="184" t="s">
        <v>53</v>
      </c>
      <c r="O158" s="43"/>
      <c r="P158" s="172">
        <f t="shared" si="21"/>
        <v>0</v>
      </c>
      <c r="Q158" s="172">
        <v>1.17E-4</v>
      </c>
      <c r="R158" s="172">
        <f t="shared" si="22"/>
        <v>1.6379999999999999E-2</v>
      </c>
      <c r="S158" s="172">
        <v>0</v>
      </c>
      <c r="T158" s="173">
        <f t="shared" si="23"/>
        <v>0</v>
      </c>
      <c r="AR158" s="24" t="s">
        <v>1000</v>
      </c>
      <c r="AT158" s="24" t="s">
        <v>277</v>
      </c>
      <c r="AU158" s="24" t="s">
        <v>82</v>
      </c>
      <c r="AY158" s="24" t="s">
        <v>162</v>
      </c>
      <c r="BE158" s="174">
        <f t="shared" si="24"/>
        <v>0</v>
      </c>
      <c r="BF158" s="174">
        <f t="shared" si="25"/>
        <v>0</v>
      </c>
      <c r="BG158" s="174">
        <f t="shared" si="26"/>
        <v>0</v>
      </c>
      <c r="BH158" s="174">
        <f t="shared" si="27"/>
        <v>0</v>
      </c>
      <c r="BI158" s="174">
        <f t="shared" si="28"/>
        <v>0</v>
      </c>
      <c r="BJ158" s="24" t="s">
        <v>24</v>
      </c>
      <c r="BK158" s="174">
        <f t="shared" si="29"/>
        <v>0</v>
      </c>
      <c r="BL158" s="24" t="s">
        <v>1000</v>
      </c>
      <c r="BM158" s="24" t="s">
        <v>3687</v>
      </c>
    </row>
    <row r="159" spans="2:65" s="1" customFormat="1" ht="16.5" customHeight="1">
      <c r="B159" s="42"/>
      <c r="C159" s="175" t="s">
        <v>3688</v>
      </c>
      <c r="D159" s="175" t="s">
        <v>277</v>
      </c>
      <c r="E159" s="176" t="s">
        <v>3689</v>
      </c>
      <c r="F159" s="177" t="s">
        <v>3690</v>
      </c>
      <c r="G159" s="178" t="s">
        <v>214</v>
      </c>
      <c r="H159" s="179">
        <v>485</v>
      </c>
      <c r="I159" s="180"/>
      <c r="J159" s="181">
        <f t="shared" si="20"/>
        <v>0</v>
      </c>
      <c r="K159" s="177" t="s">
        <v>1089</v>
      </c>
      <c r="L159" s="182"/>
      <c r="M159" s="183" t="s">
        <v>37</v>
      </c>
      <c r="N159" s="184" t="s">
        <v>53</v>
      </c>
      <c r="O159" s="43"/>
      <c r="P159" s="172">
        <f t="shared" si="21"/>
        <v>0</v>
      </c>
      <c r="Q159" s="172">
        <v>1.17E-4</v>
      </c>
      <c r="R159" s="172">
        <f t="shared" si="22"/>
        <v>5.6744999999999997E-2</v>
      </c>
      <c r="S159" s="172">
        <v>0</v>
      </c>
      <c r="T159" s="173">
        <f t="shared" si="23"/>
        <v>0</v>
      </c>
      <c r="AR159" s="24" t="s">
        <v>1000</v>
      </c>
      <c r="AT159" s="24" t="s">
        <v>277</v>
      </c>
      <c r="AU159" s="24" t="s">
        <v>82</v>
      </c>
      <c r="AY159" s="24" t="s">
        <v>162</v>
      </c>
      <c r="BE159" s="174">
        <f t="shared" si="24"/>
        <v>0</v>
      </c>
      <c r="BF159" s="174">
        <f t="shared" si="25"/>
        <v>0</v>
      </c>
      <c r="BG159" s="174">
        <f t="shared" si="26"/>
        <v>0</v>
      </c>
      <c r="BH159" s="174">
        <f t="shared" si="27"/>
        <v>0</v>
      </c>
      <c r="BI159" s="174">
        <f t="shared" si="28"/>
        <v>0</v>
      </c>
      <c r="BJ159" s="24" t="s">
        <v>24</v>
      </c>
      <c r="BK159" s="174">
        <f t="shared" si="29"/>
        <v>0</v>
      </c>
      <c r="BL159" s="24" t="s">
        <v>1000</v>
      </c>
      <c r="BM159" s="24" t="s">
        <v>3691</v>
      </c>
    </row>
    <row r="160" spans="2:65" s="1" customFormat="1" ht="16.5" customHeight="1">
      <c r="B160" s="42"/>
      <c r="C160" s="175" t="s">
        <v>3692</v>
      </c>
      <c r="D160" s="175" t="s">
        <v>277</v>
      </c>
      <c r="E160" s="176" t="s">
        <v>3693</v>
      </c>
      <c r="F160" s="177" t="s">
        <v>3694</v>
      </c>
      <c r="G160" s="178" t="s">
        <v>214</v>
      </c>
      <c r="H160" s="179">
        <v>530</v>
      </c>
      <c r="I160" s="180"/>
      <c r="J160" s="181">
        <f t="shared" si="20"/>
        <v>0</v>
      </c>
      <c r="K160" s="177" t="s">
        <v>1089</v>
      </c>
      <c r="L160" s="182"/>
      <c r="M160" s="183" t="s">
        <v>37</v>
      </c>
      <c r="N160" s="184" t="s">
        <v>53</v>
      </c>
      <c r="O160" s="43"/>
      <c r="P160" s="172">
        <f t="shared" si="21"/>
        <v>0</v>
      </c>
      <c r="Q160" s="172">
        <v>1.6699999999999999E-4</v>
      </c>
      <c r="R160" s="172">
        <f t="shared" si="22"/>
        <v>8.8509999999999991E-2</v>
      </c>
      <c r="S160" s="172">
        <v>0</v>
      </c>
      <c r="T160" s="173">
        <f t="shared" si="23"/>
        <v>0</v>
      </c>
      <c r="AR160" s="24" t="s">
        <v>1000</v>
      </c>
      <c r="AT160" s="24" t="s">
        <v>277</v>
      </c>
      <c r="AU160" s="24" t="s">
        <v>82</v>
      </c>
      <c r="AY160" s="24" t="s">
        <v>162</v>
      </c>
      <c r="BE160" s="174">
        <f t="shared" si="24"/>
        <v>0</v>
      </c>
      <c r="BF160" s="174">
        <f t="shared" si="25"/>
        <v>0</v>
      </c>
      <c r="BG160" s="174">
        <f t="shared" si="26"/>
        <v>0</v>
      </c>
      <c r="BH160" s="174">
        <f t="shared" si="27"/>
        <v>0</v>
      </c>
      <c r="BI160" s="174">
        <f t="shared" si="28"/>
        <v>0</v>
      </c>
      <c r="BJ160" s="24" t="s">
        <v>24</v>
      </c>
      <c r="BK160" s="174">
        <f t="shared" si="29"/>
        <v>0</v>
      </c>
      <c r="BL160" s="24" t="s">
        <v>1000</v>
      </c>
      <c r="BM160" s="24" t="s">
        <v>3695</v>
      </c>
    </row>
    <row r="161" spans="2:65" s="1" customFormat="1" ht="16.5" customHeight="1">
      <c r="B161" s="42"/>
      <c r="C161" s="175" t="s">
        <v>3696</v>
      </c>
      <c r="D161" s="175" t="s">
        <v>277</v>
      </c>
      <c r="E161" s="176" t="s">
        <v>3697</v>
      </c>
      <c r="F161" s="177" t="s">
        <v>3698</v>
      </c>
      <c r="G161" s="178" t="s">
        <v>214</v>
      </c>
      <c r="H161" s="179">
        <v>40</v>
      </c>
      <c r="I161" s="180"/>
      <c r="J161" s="181">
        <f t="shared" si="20"/>
        <v>0</v>
      </c>
      <c r="K161" s="177" t="s">
        <v>1089</v>
      </c>
      <c r="L161" s="182"/>
      <c r="M161" s="183" t="s">
        <v>37</v>
      </c>
      <c r="N161" s="184" t="s">
        <v>53</v>
      </c>
      <c r="O161" s="43"/>
      <c r="P161" s="172">
        <f t="shared" si="21"/>
        <v>0</v>
      </c>
      <c r="Q161" s="172">
        <v>6.3400000000000001E-4</v>
      </c>
      <c r="R161" s="172">
        <f t="shared" si="22"/>
        <v>2.5360000000000001E-2</v>
      </c>
      <c r="S161" s="172">
        <v>0</v>
      </c>
      <c r="T161" s="173">
        <f t="shared" si="23"/>
        <v>0</v>
      </c>
      <c r="AR161" s="24" t="s">
        <v>1000</v>
      </c>
      <c r="AT161" s="24" t="s">
        <v>277</v>
      </c>
      <c r="AU161" s="24" t="s">
        <v>82</v>
      </c>
      <c r="AY161" s="24" t="s">
        <v>162</v>
      </c>
      <c r="BE161" s="174">
        <f t="shared" si="24"/>
        <v>0</v>
      </c>
      <c r="BF161" s="174">
        <f t="shared" si="25"/>
        <v>0</v>
      </c>
      <c r="BG161" s="174">
        <f t="shared" si="26"/>
        <v>0</v>
      </c>
      <c r="BH161" s="174">
        <f t="shared" si="27"/>
        <v>0</v>
      </c>
      <c r="BI161" s="174">
        <f t="shared" si="28"/>
        <v>0</v>
      </c>
      <c r="BJ161" s="24" t="s">
        <v>24</v>
      </c>
      <c r="BK161" s="174">
        <f t="shared" si="29"/>
        <v>0</v>
      </c>
      <c r="BL161" s="24" t="s">
        <v>1000</v>
      </c>
      <c r="BM161" s="24" t="s">
        <v>3699</v>
      </c>
    </row>
    <row r="162" spans="2:65" s="1" customFormat="1" ht="16.5" customHeight="1">
      <c r="B162" s="42"/>
      <c r="C162" s="175" t="s">
        <v>3700</v>
      </c>
      <c r="D162" s="175" t="s">
        <v>277</v>
      </c>
      <c r="E162" s="176" t="s">
        <v>3701</v>
      </c>
      <c r="F162" s="177" t="s">
        <v>3702</v>
      </c>
      <c r="G162" s="178" t="s">
        <v>214</v>
      </c>
      <c r="H162" s="179">
        <v>40</v>
      </c>
      <c r="I162" s="180"/>
      <c r="J162" s="181">
        <f t="shared" si="20"/>
        <v>0</v>
      </c>
      <c r="K162" s="177" t="s">
        <v>1089</v>
      </c>
      <c r="L162" s="182"/>
      <c r="M162" s="183" t="s">
        <v>37</v>
      </c>
      <c r="N162" s="184" t="s">
        <v>53</v>
      </c>
      <c r="O162" s="43"/>
      <c r="P162" s="172">
        <f t="shared" si="21"/>
        <v>0</v>
      </c>
      <c r="Q162" s="172">
        <v>1.64E-4</v>
      </c>
      <c r="R162" s="172">
        <f t="shared" si="22"/>
        <v>6.5599999999999999E-3</v>
      </c>
      <c r="S162" s="172">
        <v>0</v>
      </c>
      <c r="T162" s="173">
        <f t="shared" si="23"/>
        <v>0</v>
      </c>
      <c r="AR162" s="24" t="s">
        <v>1000</v>
      </c>
      <c r="AT162" s="24" t="s">
        <v>277</v>
      </c>
      <c r="AU162" s="24" t="s">
        <v>82</v>
      </c>
      <c r="AY162" s="24" t="s">
        <v>162</v>
      </c>
      <c r="BE162" s="174">
        <f t="shared" si="24"/>
        <v>0</v>
      </c>
      <c r="BF162" s="174">
        <f t="shared" si="25"/>
        <v>0</v>
      </c>
      <c r="BG162" s="174">
        <f t="shared" si="26"/>
        <v>0</v>
      </c>
      <c r="BH162" s="174">
        <f t="shared" si="27"/>
        <v>0</v>
      </c>
      <c r="BI162" s="174">
        <f t="shared" si="28"/>
        <v>0</v>
      </c>
      <c r="BJ162" s="24" t="s">
        <v>24</v>
      </c>
      <c r="BK162" s="174">
        <f t="shared" si="29"/>
        <v>0</v>
      </c>
      <c r="BL162" s="24" t="s">
        <v>1000</v>
      </c>
      <c r="BM162" s="24" t="s">
        <v>3703</v>
      </c>
    </row>
    <row r="163" spans="2:65" s="1" customFormat="1" ht="16.5" customHeight="1">
      <c r="B163" s="42"/>
      <c r="C163" s="175" t="s">
        <v>3704</v>
      </c>
      <c r="D163" s="175" t="s">
        <v>277</v>
      </c>
      <c r="E163" s="176" t="s">
        <v>3705</v>
      </c>
      <c r="F163" s="177" t="s">
        <v>3706</v>
      </c>
      <c r="G163" s="178" t="s">
        <v>214</v>
      </c>
      <c r="H163" s="179">
        <v>35</v>
      </c>
      <c r="I163" s="180"/>
      <c r="J163" s="181">
        <f t="shared" si="20"/>
        <v>0</v>
      </c>
      <c r="K163" s="177" t="s">
        <v>1089</v>
      </c>
      <c r="L163" s="182"/>
      <c r="M163" s="183" t="s">
        <v>37</v>
      </c>
      <c r="N163" s="184" t="s">
        <v>53</v>
      </c>
      <c r="O163" s="43"/>
      <c r="P163" s="172">
        <f t="shared" si="21"/>
        <v>0</v>
      </c>
      <c r="Q163" s="172">
        <v>3.4499999999999998E-4</v>
      </c>
      <c r="R163" s="172">
        <f t="shared" si="22"/>
        <v>1.2074999999999999E-2</v>
      </c>
      <c r="S163" s="172">
        <v>0</v>
      </c>
      <c r="T163" s="173">
        <f t="shared" si="23"/>
        <v>0</v>
      </c>
      <c r="AR163" s="24" t="s">
        <v>1000</v>
      </c>
      <c r="AT163" s="24" t="s">
        <v>277</v>
      </c>
      <c r="AU163" s="24" t="s">
        <v>82</v>
      </c>
      <c r="AY163" s="24" t="s">
        <v>162</v>
      </c>
      <c r="BE163" s="174">
        <f t="shared" si="24"/>
        <v>0</v>
      </c>
      <c r="BF163" s="174">
        <f t="shared" si="25"/>
        <v>0</v>
      </c>
      <c r="BG163" s="174">
        <f t="shared" si="26"/>
        <v>0</v>
      </c>
      <c r="BH163" s="174">
        <f t="shared" si="27"/>
        <v>0</v>
      </c>
      <c r="BI163" s="174">
        <f t="shared" si="28"/>
        <v>0</v>
      </c>
      <c r="BJ163" s="24" t="s">
        <v>24</v>
      </c>
      <c r="BK163" s="174">
        <f t="shared" si="29"/>
        <v>0</v>
      </c>
      <c r="BL163" s="24" t="s">
        <v>1000</v>
      </c>
      <c r="BM163" s="24" t="s">
        <v>3707</v>
      </c>
    </row>
    <row r="164" spans="2:65" s="1" customFormat="1" ht="16.5" customHeight="1">
      <c r="B164" s="42"/>
      <c r="C164" s="175" t="s">
        <v>3708</v>
      </c>
      <c r="D164" s="175" t="s">
        <v>277</v>
      </c>
      <c r="E164" s="176" t="s">
        <v>3709</v>
      </c>
      <c r="F164" s="177" t="s">
        <v>3710</v>
      </c>
      <c r="G164" s="178" t="s">
        <v>214</v>
      </c>
      <c r="H164" s="179">
        <v>25</v>
      </c>
      <c r="I164" s="180"/>
      <c r="J164" s="181">
        <f t="shared" si="20"/>
        <v>0</v>
      </c>
      <c r="K164" s="177" t="s">
        <v>1089</v>
      </c>
      <c r="L164" s="182"/>
      <c r="M164" s="183" t="s">
        <v>37</v>
      </c>
      <c r="N164" s="184" t="s">
        <v>53</v>
      </c>
      <c r="O164" s="43"/>
      <c r="P164" s="172">
        <f t="shared" si="21"/>
        <v>0</v>
      </c>
      <c r="Q164" s="172">
        <v>5.2700000000000002E-4</v>
      </c>
      <c r="R164" s="172">
        <f t="shared" si="22"/>
        <v>1.3175000000000001E-2</v>
      </c>
      <c r="S164" s="172">
        <v>0</v>
      </c>
      <c r="T164" s="173">
        <f t="shared" si="23"/>
        <v>0</v>
      </c>
      <c r="AR164" s="24" t="s">
        <v>1000</v>
      </c>
      <c r="AT164" s="24" t="s">
        <v>277</v>
      </c>
      <c r="AU164" s="24" t="s">
        <v>82</v>
      </c>
      <c r="AY164" s="24" t="s">
        <v>162</v>
      </c>
      <c r="BE164" s="174">
        <f t="shared" si="24"/>
        <v>0</v>
      </c>
      <c r="BF164" s="174">
        <f t="shared" si="25"/>
        <v>0</v>
      </c>
      <c r="BG164" s="174">
        <f t="shared" si="26"/>
        <v>0</v>
      </c>
      <c r="BH164" s="174">
        <f t="shared" si="27"/>
        <v>0</v>
      </c>
      <c r="BI164" s="174">
        <f t="shared" si="28"/>
        <v>0</v>
      </c>
      <c r="BJ164" s="24" t="s">
        <v>24</v>
      </c>
      <c r="BK164" s="174">
        <f t="shared" si="29"/>
        <v>0</v>
      </c>
      <c r="BL164" s="24" t="s">
        <v>1000</v>
      </c>
      <c r="BM164" s="24" t="s">
        <v>3711</v>
      </c>
    </row>
    <row r="165" spans="2:65" s="1" customFormat="1" ht="16.5" customHeight="1">
      <c r="B165" s="42"/>
      <c r="C165" s="175" t="s">
        <v>3712</v>
      </c>
      <c r="D165" s="175" t="s">
        <v>277</v>
      </c>
      <c r="E165" s="176" t="s">
        <v>3713</v>
      </c>
      <c r="F165" s="177" t="s">
        <v>3714</v>
      </c>
      <c r="G165" s="178" t="s">
        <v>214</v>
      </c>
      <c r="H165" s="179">
        <v>45</v>
      </c>
      <c r="I165" s="180"/>
      <c r="J165" s="181">
        <f t="shared" si="20"/>
        <v>0</v>
      </c>
      <c r="K165" s="177" t="s">
        <v>1089</v>
      </c>
      <c r="L165" s="182"/>
      <c r="M165" s="183" t="s">
        <v>37</v>
      </c>
      <c r="N165" s="184" t="s">
        <v>53</v>
      </c>
      <c r="O165" s="43"/>
      <c r="P165" s="172">
        <f t="shared" si="21"/>
        <v>0</v>
      </c>
      <c r="Q165" s="172">
        <v>4.8000000000000001E-5</v>
      </c>
      <c r="R165" s="172">
        <f t="shared" si="22"/>
        <v>2.16E-3</v>
      </c>
      <c r="S165" s="172">
        <v>0</v>
      </c>
      <c r="T165" s="173">
        <f t="shared" si="23"/>
        <v>0</v>
      </c>
      <c r="AR165" s="24" t="s">
        <v>1000</v>
      </c>
      <c r="AT165" s="24" t="s">
        <v>277</v>
      </c>
      <c r="AU165" s="24" t="s">
        <v>82</v>
      </c>
      <c r="AY165" s="24" t="s">
        <v>162</v>
      </c>
      <c r="BE165" s="174">
        <f t="shared" si="24"/>
        <v>0</v>
      </c>
      <c r="BF165" s="174">
        <f t="shared" si="25"/>
        <v>0</v>
      </c>
      <c r="BG165" s="174">
        <f t="shared" si="26"/>
        <v>0</v>
      </c>
      <c r="BH165" s="174">
        <f t="shared" si="27"/>
        <v>0</v>
      </c>
      <c r="BI165" s="174">
        <f t="shared" si="28"/>
        <v>0</v>
      </c>
      <c r="BJ165" s="24" t="s">
        <v>24</v>
      </c>
      <c r="BK165" s="174">
        <f t="shared" si="29"/>
        <v>0</v>
      </c>
      <c r="BL165" s="24" t="s">
        <v>1000</v>
      </c>
      <c r="BM165" s="24" t="s">
        <v>3715</v>
      </c>
    </row>
    <row r="166" spans="2:65" s="1" customFormat="1" ht="16.5" customHeight="1">
      <c r="B166" s="42"/>
      <c r="C166" s="175" t="s">
        <v>3716</v>
      </c>
      <c r="D166" s="175" t="s">
        <v>277</v>
      </c>
      <c r="E166" s="176" t="s">
        <v>3717</v>
      </c>
      <c r="F166" s="177" t="s">
        <v>3718</v>
      </c>
      <c r="G166" s="178" t="s">
        <v>214</v>
      </c>
      <c r="H166" s="179">
        <v>100</v>
      </c>
      <c r="I166" s="180"/>
      <c r="J166" s="181">
        <f t="shared" si="20"/>
        <v>0</v>
      </c>
      <c r="K166" s="177" t="s">
        <v>1089</v>
      </c>
      <c r="L166" s="182"/>
      <c r="M166" s="183" t="s">
        <v>37</v>
      </c>
      <c r="N166" s="184" t="s">
        <v>53</v>
      </c>
      <c r="O166" s="43"/>
      <c r="P166" s="172">
        <f t="shared" si="21"/>
        <v>0</v>
      </c>
      <c r="Q166" s="172">
        <v>4.3000000000000002E-5</v>
      </c>
      <c r="R166" s="172">
        <f t="shared" si="22"/>
        <v>4.3E-3</v>
      </c>
      <c r="S166" s="172">
        <v>0</v>
      </c>
      <c r="T166" s="173">
        <f t="shared" si="23"/>
        <v>0</v>
      </c>
      <c r="AR166" s="24" t="s">
        <v>1000</v>
      </c>
      <c r="AT166" s="24" t="s">
        <v>277</v>
      </c>
      <c r="AU166" s="24" t="s">
        <v>82</v>
      </c>
      <c r="AY166" s="24" t="s">
        <v>162</v>
      </c>
      <c r="BE166" s="174">
        <f t="shared" si="24"/>
        <v>0</v>
      </c>
      <c r="BF166" s="174">
        <f t="shared" si="25"/>
        <v>0</v>
      </c>
      <c r="BG166" s="174">
        <f t="shared" si="26"/>
        <v>0</v>
      </c>
      <c r="BH166" s="174">
        <f t="shared" si="27"/>
        <v>0</v>
      </c>
      <c r="BI166" s="174">
        <f t="shared" si="28"/>
        <v>0</v>
      </c>
      <c r="BJ166" s="24" t="s">
        <v>24</v>
      </c>
      <c r="BK166" s="174">
        <f t="shared" si="29"/>
        <v>0</v>
      </c>
      <c r="BL166" s="24" t="s">
        <v>1000</v>
      </c>
      <c r="BM166" s="24" t="s">
        <v>3719</v>
      </c>
    </row>
    <row r="167" spans="2:65" s="1" customFormat="1" ht="16.5" customHeight="1">
      <c r="B167" s="42"/>
      <c r="C167" s="175" t="s">
        <v>3720</v>
      </c>
      <c r="D167" s="175" t="s">
        <v>277</v>
      </c>
      <c r="E167" s="176" t="s">
        <v>3721</v>
      </c>
      <c r="F167" s="177" t="s">
        <v>3722</v>
      </c>
      <c r="G167" s="178" t="s">
        <v>214</v>
      </c>
      <c r="H167" s="179">
        <v>20</v>
      </c>
      <c r="I167" s="180"/>
      <c r="J167" s="181">
        <f t="shared" si="20"/>
        <v>0</v>
      </c>
      <c r="K167" s="177" t="s">
        <v>1089</v>
      </c>
      <c r="L167" s="182"/>
      <c r="M167" s="183" t="s">
        <v>37</v>
      </c>
      <c r="N167" s="184" t="s">
        <v>53</v>
      </c>
      <c r="O167" s="43"/>
      <c r="P167" s="172">
        <f t="shared" si="21"/>
        <v>0</v>
      </c>
      <c r="Q167" s="172">
        <v>1.83E-4</v>
      </c>
      <c r="R167" s="172">
        <f t="shared" si="22"/>
        <v>3.6600000000000001E-3</v>
      </c>
      <c r="S167" s="172">
        <v>0</v>
      </c>
      <c r="T167" s="173">
        <f t="shared" si="23"/>
        <v>0</v>
      </c>
      <c r="AR167" s="24" t="s">
        <v>1000</v>
      </c>
      <c r="AT167" s="24" t="s">
        <v>277</v>
      </c>
      <c r="AU167" s="24" t="s">
        <v>82</v>
      </c>
      <c r="AY167" s="24" t="s">
        <v>162</v>
      </c>
      <c r="BE167" s="174">
        <f t="shared" si="24"/>
        <v>0</v>
      </c>
      <c r="BF167" s="174">
        <f t="shared" si="25"/>
        <v>0</v>
      </c>
      <c r="BG167" s="174">
        <f t="shared" si="26"/>
        <v>0</v>
      </c>
      <c r="BH167" s="174">
        <f t="shared" si="27"/>
        <v>0</v>
      </c>
      <c r="BI167" s="174">
        <f t="shared" si="28"/>
        <v>0</v>
      </c>
      <c r="BJ167" s="24" t="s">
        <v>24</v>
      </c>
      <c r="BK167" s="174">
        <f t="shared" si="29"/>
        <v>0</v>
      </c>
      <c r="BL167" s="24" t="s">
        <v>1000</v>
      </c>
      <c r="BM167" s="24" t="s">
        <v>3723</v>
      </c>
    </row>
    <row r="168" spans="2:65" s="1" customFormat="1" ht="16.5" customHeight="1">
      <c r="B168" s="42"/>
      <c r="C168" s="175" t="s">
        <v>956</v>
      </c>
      <c r="D168" s="175" t="s">
        <v>277</v>
      </c>
      <c r="E168" s="176" t="s">
        <v>3724</v>
      </c>
      <c r="F168" s="177" t="s">
        <v>3725</v>
      </c>
      <c r="G168" s="178" t="s">
        <v>2655</v>
      </c>
      <c r="H168" s="179">
        <v>25</v>
      </c>
      <c r="I168" s="180"/>
      <c r="J168" s="181">
        <f t="shared" si="20"/>
        <v>0</v>
      </c>
      <c r="K168" s="177" t="s">
        <v>3602</v>
      </c>
      <c r="L168" s="182"/>
      <c r="M168" s="183" t="s">
        <v>37</v>
      </c>
      <c r="N168" s="184" t="s">
        <v>53</v>
      </c>
      <c r="O168" s="43"/>
      <c r="P168" s="172">
        <f t="shared" si="21"/>
        <v>0</v>
      </c>
      <c r="Q168" s="172">
        <v>0</v>
      </c>
      <c r="R168" s="172">
        <f t="shared" si="22"/>
        <v>0</v>
      </c>
      <c r="S168" s="172">
        <v>0</v>
      </c>
      <c r="T168" s="173">
        <f t="shared" si="23"/>
        <v>0</v>
      </c>
      <c r="AR168" s="24" t="s">
        <v>1000</v>
      </c>
      <c r="AT168" s="24" t="s">
        <v>277</v>
      </c>
      <c r="AU168" s="24" t="s">
        <v>82</v>
      </c>
      <c r="AY168" s="24" t="s">
        <v>162</v>
      </c>
      <c r="BE168" s="174">
        <f t="shared" si="24"/>
        <v>0</v>
      </c>
      <c r="BF168" s="174">
        <f t="shared" si="25"/>
        <v>0</v>
      </c>
      <c r="BG168" s="174">
        <f t="shared" si="26"/>
        <v>0</v>
      </c>
      <c r="BH168" s="174">
        <f t="shared" si="27"/>
        <v>0</v>
      </c>
      <c r="BI168" s="174">
        <f t="shared" si="28"/>
        <v>0</v>
      </c>
      <c r="BJ168" s="24" t="s">
        <v>24</v>
      </c>
      <c r="BK168" s="174">
        <f t="shared" si="29"/>
        <v>0</v>
      </c>
      <c r="BL168" s="24" t="s">
        <v>1000</v>
      </c>
      <c r="BM168" s="24" t="s">
        <v>3726</v>
      </c>
    </row>
    <row r="169" spans="2:65" s="1" customFormat="1" ht="16.5" customHeight="1">
      <c r="B169" s="42"/>
      <c r="C169" s="175" t="s">
        <v>971</v>
      </c>
      <c r="D169" s="175" t="s">
        <v>277</v>
      </c>
      <c r="E169" s="176" t="s">
        <v>3727</v>
      </c>
      <c r="F169" s="177" t="s">
        <v>3728</v>
      </c>
      <c r="G169" s="178" t="s">
        <v>2655</v>
      </c>
      <c r="H169" s="179">
        <v>50</v>
      </c>
      <c r="I169" s="180"/>
      <c r="J169" s="181">
        <f t="shared" si="20"/>
        <v>0</v>
      </c>
      <c r="K169" s="177" t="s">
        <v>3588</v>
      </c>
      <c r="L169" s="182"/>
      <c r="M169" s="183" t="s">
        <v>37</v>
      </c>
      <c r="N169" s="184" t="s">
        <v>53</v>
      </c>
      <c r="O169" s="43"/>
      <c r="P169" s="172">
        <f t="shared" si="21"/>
        <v>0</v>
      </c>
      <c r="Q169" s="172">
        <v>0</v>
      </c>
      <c r="R169" s="172">
        <f t="shared" si="22"/>
        <v>0</v>
      </c>
      <c r="S169" s="172">
        <v>0</v>
      </c>
      <c r="T169" s="173">
        <f t="shared" si="23"/>
        <v>0</v>
      </c>
      <c r="AR169" s="24" t="s">
        <v>1000</v>
      </c>
      <c r="AT169" s="24" t="s">
        <v>277</v>
      </c>
      <c r="AU169" s="24" t="s">
        <v>82</v>
      </c>
      <c r="AY169" s="24" t="s">
        <v>162</v>
      </c>
      <c r="BE169" s="174">
        <f t="shared" si="24"/>
        <v>0</v>
      </c>
      <c r="BF169" s="174">
        <f t="shared" si="25"/>
        <v>0</v>
      </c>
      <c r="BG169" s="174">
        <f t="shared" si="26"/>
        <v>0</v>
      </c>
      <c r="BH169" s="174">
        <f t="shared" si="27"/>
        <v>0</v>
      </c>
      <c r="BI169" s="174">
        <f t="shared" si="28"/>
        <v>0</v>
      </c>
      <c r="BJ169" s="24" t="s">
        <v>24</v>
      </c>
      <c r="BK169" s="174">
        <f t="shared" si="29"/>
        <v>0</v>
      </c>
      <c r="BL169" s="24" t="s">
        <v>1000</v>
      </c>
      <c r="BM169" s="24" t="s">
        <v>3729</v>
      </c>
    </row>
    <row r="170" spans="2:65" s="1" customFormat="1" ht="16.5" customHeight="1">
      <c r="B170" s="42"/>
      <c r="C170" s="175" t="s">
        <v>976</v>
      </c>
      <c r="D170" s="175" t="s">
        <v>277</v>
      </c>
      <c r="E170" s="176" t="s">
        <v>3730</v>
      </c>
      <c r="F170" s="177" t="s">
        <v>3731</v>
      </c>
      <c r="G170" s="178" t="s">
        <v>2655</v>
      </c>
      <c r="H170" s="179">
        <v>8</v>
      </c>
      <c r="I170" s="180"/>
      <c r="J170" s="181">
        <f t="shared" si="20"/>
        <v>0</v>
      </c>
      <c r="K170" s="177" t="s">
        <v>3602</v>
      </c>
      <c r="L170" s="182"/>
      <c r="M170" s="183" t="s">
        <v>37</v>
      </c>
      <c r="N170" s="184" t="s">
        <v>53</v>
      </c>
      <c r="O170" s="43"/>
      <c r="P170" s="172">
        <f t="shared" si="21"/>
        <v>0</v>
      </c>
      <c r="Q170" s="172">
        <v>0</v>
      </c>
      <c r="R170" s="172">
        <f t="shared" si="22"/>
        <v>0</v>
      </c>
      <c r="S170" s="172">
        <v>0</v>
      </c>
      <c r="T170" s="173">
        <f t="shared" si="23"/>
        <v>0</v>
      </c>
      <c r="AR170" s="24" t="s">
        <v>1000</v>
      </c>
      <c r="AT170" s="24" t="s">
        <v>277</v>
      </c>
      <c r="AU170" s="24" t="s">
        <v>82</v>
      </c>
      <c r="AY170" s="24" t="s">
        <v>162</v>
      </c>
      <c r="BE170" s="174">
        <f t="shared" si="24"/>
        <v>0</v>
      </c>
      <c r="BF170" s="174">
        <f t="shared" si="25"/>
        <v>0</v>
      </c>
      <c r="BG170" s="174">
        <f t="shared" si="26"/>
        <v>0</v>
      </c>
      <c r="BH170" s="174">
        <f t="shared" si="27"/>
        <v>0</v>
      </c>
      <c r="BI170" s="174">
        <f t="shared" si="28"/>
        <v>0</v>
      </c>
      <c r="BJ170" s="24" t="s">
        <v>24</v>
      </c>
      <c r="BK170" s="174">
        <f t="shared" si="29"/>
        <v>0</v>
      </c>
      <c r="BL170" s="24" t="s">
        <v>1000</v>
      </c>
      <c r="BM170" s="24" t="s">
        <v>3732</v>
      </c>
    </row>
    <row r="171" spans="2:65" s="1" customFormat="1" ht="16.5" customHeight="1">
      <c r="B171" s="42"/>
      <c r="C171" s="175" t="s">
        <v>3733</v>
      </c>
      <c r="D171" s="175" t="s">
        <v>277</v>
      </c>
      <c r="E171" s="176" t="s">
        <v>3734</v>
      </c>
      <c r="F171" s="177" t="s">
        <v>3735</v>
      </c>
      <c r="G171" s="178" t="s">
        <v>373</v>
      </c>
      <c r="H171" s="179">
        <v>1</v>
      </c>
      <c r="I171" s="180"/>
      <c r="J171" s="181">
        <f t="shared" si="20"/>
        <v>0</v>
      </c>
      <c r="K171" s="177" t="s">
        <v>1089</v>
      </c>
      <c r="L171" s="182"/>
      <c r="M171" s="183" t="s">
        <v>37</v>
      </c>
      <c r="N171" s="184" t="s">
        <v>53</v>
      </c>
      <c r="O171" s="43"/>
      <c r="P171" s="172">
        <f t="shared" si="21"/>
        <v>0</v>
      </c>
      <c r="Q171" s="172">
        <v>8.0000000000000007E-5</v>
      </c>
      <c r="R171" s="172">
        <f t="shared" si="22"/>
        <v>8.0000000000000007E-5</v>
      </c>
      <c r="S171" s="172">
        <v>0</v>
      </c>
      <c r="T171" s="173">
        <f t="shared" si="23"/>
        <v>0</v>
      </c>
      <c r="AR171" s="24" t="s">
        <v>1000</v>
      </c>
      <c r="AT171" s="24" t="s">
        <v>277</v>
      </c>
      <c r="AU171" s="24" t="s">
        <v>82</v>
      </c>
      <c r="AY171" s="24" t="s">
        <v>162</v>
      </c>
      <c r="BE171" s="174">
        <f t="shared" si="24"/>
        <v>0</v>
      </c>
      <c r="BF171" s="174">
        <f t="shared" si="25"/>
        <v>0</v>
      </c>
      <c r="BG171" s="174">
        <f t="shared" si="26"/>
        <v>0</v>
      </c>
      <c r="BH171" s="174">
        <f t="shared" si="27"/>
        <v>0</v>
      </c>
      <c r="BI171" s="174">
        <f t="shared" si="28"/>
        <v>0</v>
      </c>
      <c r="BJ171" s="24" t="s">
        <v>24</v>
      </c>
      <c r="BK171" s="174">
        <f t="shared" si="29"/>
        <v>0</v>
      </c>
      <c r="BL171" s="24" t="s">
        <v>1000</v>
      </c>
      <c r="BM171" s="24" t="s">
        <v>3736</v>
      </c>
    </row>
    <row r="172" spans="2:65" s="1" customFormat="1" ht="16.5" customHeight="1">
      <c r="B172" s="42"/>
      <c r="C172" s="175" t="s">
        <v>3737</v>
      </c>
      <c r="D172" s="175" t="s">
        <v>277</v>
      </c>
      <c r="E172" s="176" t="s">
        <v>3738</v>
      </c>
      <c r="F172" s="177" t="s">
        <v>3739</v>
      </c>
      <c r="G172" s="178" t="s">
        <v>373</v>
      </c>
      <c r="H172" s="179">
        <v>1</v>
      </c>
      <c r="I172" s="180"/>
      <c r="J172" s="181">
        <f t="shared" si="20"/>
        <v>0</v>
      </c>
      <c r="K172" s="177" t="s">
        <v>1089</v>
      </c>
      <c r="L172" s="182"/>
      <c r="M172" s="183" t="s">
        <v>37</v>
      </c>
      <c r="N172" s="184" t="s">
        <v>53</v>
      </c>
      <c r="O172" s="43"/>
      <c r="P172" s="172">
        <f t="shared" si="21"/>
        <v>0</v>
      </c>
      <c r="Q172" s="172">
        <v>1E-4</v>
      </c>
      <c r="R172" s="172">
        <f t="shared" si="22"/>
        <v>1E-4</v>
      </c>
      <c r="S172" s="172">
        <v>0</v>
      </c>
      <c r="T172" s="173">
        <f t="shared" si="23"/>
        <v>0</v>
      </c>
      <c r="AR172" s="24" t="s">
        <v>1000</v>
      </c>
      <c r="AT172" s="24" t="s">
        <v>277</v>
      </c>
      <c r="AU172" s="24" t="s">
        <v>82</v>
      </c>
      <c r="AY172" s="24" t="s">
        <v>162</v>
      </c>
      <c r="BE172" s="174">
        <f t="shared" si="24"/>
        <v>0</v>
      </c>
      <c r="BF172" s="174">
        <f t="shared" si="25"/>
        <v>0</v>
      </c>
      <c r="BG172" s="174">
        <f t="shared" si="26"/>
        <v>0</v>
      </c>
      <c r="BH172" s="174">
        <f t="shared" si="27"/>
        <v>0</v>
      </c>
      <c r="BI172" s="174">
        <f t="shared" si="28"/>
        <v>0</v>
      </c>
      <c r="BJ172" s="24" t="s">
        <v>24</v>
      </c>
      <c r="BK172" s="174">
        <f t="shared" si="29"/>
        <v>0</v>
      </c>
      <c r="BL172" s="24" t="s">
        <v>1000</v>
      </c>
      <c r="BM172" s="24" t="s">
        <v>3740</v>
      </c>
    </row>
    <row r="173" spans="2:65" s="1" customFormat="1" ht="16.5" customHeight="1">
      <c r="B173" s="42"/>
      <c r="C173" s="175" t="s">
        <v>1014</v>
      </c>
      <c r="D173" s="175" t="s">
        <v>277</v>
      </c>
      <c r="E173" s="176" t="s">
        <v>3741</v>
      </c>
      <c r="F173" s="177" t="s">
        <v>3742</v>
      </c>
      <c r="G173" s="178" t="s">
        <v>2655</v>
      </c>
      <c r="H173" s="179">
        <v>4</v>
      </c>
      <c r="I173" s="180"/>
      <c r="J173" s="181">
        <f t="shared" si="20"/>
        <v>0</v>
      </c>
      <c r="K173" s="177" t="s">
        <v>3602</v>
      </c>
      <c r="L173" s="182"/>
      <c r="M173" s="183" t="s">
        <v>37</v>
      </c>
      <c r="N173" s="184" t="s">
        <v>53</v>
      </c>
      <c r="O173" s="43"/>
      <c r="P173" s="172">
        <f t="shared" si="21"/>
        <v>0</v>
      </c>
      <c r="Q173" s="172">
        <v>0</v>
      </c>
      <c r="R173" s="172">
        <f t="shared" si="22"/>
        <v>0</v>
      </c>
      <c r="S173" s="172">
        <v>0</v>
      </c>
      <c r="T173" s="173">
        <f t="shared" si="23"/>
        <v>0</v>
      </c>
      <c r="AR173" s="24" t="s">
        <v>1000</v>
      </c>
      <c r="AT173" s="24" t="s">
        <v>277</v>
      </c>
      <c r="AU173" s="24" t="s">
        <v>82</v>
      </c>
      <c r="AY173" s="24" t="s">
        <v>162</v>
      </c>
      <c r="BE173" s="174">
        <f t="shared" si="24"/>
        <v>0</v>
      </c>
      <c r="BF173" s="174">
        <f t="shared" si="25"/>
        <v>0</v>
      </c>
      <c r="BG173" s="174">
        <f t="shared" si="26"/>
        <v>0</v>
      </c>
      <c r="BH173" s="174">
        <f t="shared" si="27"/>
        <v>0</v>
      </c>
      <c r="BI173" s="174">
        <f t="shared" si="28"/>
        <v>0</v>
      </c>
      <c r="BJ173" s="24" t="s">
        <v>24</v>
      </c>
      <c r="BK173" s="174">
        <f t="shared" si="29"/>
        <v>0</v>
      </c>
      <c r="BL173" s="24" t="s">
        <v>1000</v>
      </c>
      <c r="BM173" s="24" t="s">
        <v>3743</v>
      </c>
    </row>
    <row r="174" spans="2:65" s="1" customFormat="1" ht="16.5" customHeight="1">
      <c r="B174" s="42"/>
      <c r="C174" s="175" t="s">
        <v>1018</v>
      </c>
      <c r="D174" s="175" t="s">
        <v>277</v>
      </c>
      <c r="E174" s="176" t="s">
        <v>3744</v>
      </c>
      <c r="F174" s="177" t="s">
        <v>3745</v>
      </c>
      <c r="G174" s="178" t="s">
        <v>3614</v>
      </c>
      <c r="H174" s="179">
        <v>5</v>
      </c>
      <c r="I174" s="180"/>
      <c r="J174" s="181">
        <f t="shared" si="20"/>
        <v>0</v>
      </c>
      <c r="K174" s="177" t="s">
        <v>3588</v>
      </c>
      <c r="L174" s="182"/>
      <c r="M174" s="183" t="s">
        <v>37</v>
      </c>
      <c r="N174" s="184" t="s">
        <v>53</v>
      </c>
      <c r="O174" s="43"/>
      <c r="P174" s="172">
        <f t="shared" si="21"/>
        <v>0</v>
      </c>
      <c r="Q174" s="172">
        <v>0</v>
      </c>
      <c r="R174" s="172">
        <f t="shared" si="22"/>
        <v>0</v>
      </c>
      <c r="S174" s="172">
        <v>0</v>
      </c>
      <c r="T174" s="173">
        <f t="shared" si="23"/>
        <v>0</v>
      </c>
      <c r="AR174" s="24" t="s">
        <v>1000</v>
      </c>
      <c r="AT174" s="24" t="s">
        <v>277</v>
      </c>
      <c r="AU174" s="24" t="s">
        <v>82</v>
      </c>
      <c r="AY174" s="24" t="s">
        <v>162</v>
      </c>
      <c r="BE174" s="174">
        <f t="shared" si="24"/>
        <v>0</v>
      </c>
      <c r="BF174" s="174">
        <f t="shared" si="25"/>
        <v>0</v>
      </c>
      <c r="BG174" s="174">
        <f t="shared" si="26"/>
        <v>0</v>
      </c>
      <c r="BH174" s="174">
        <f t="shared" si="27"/>
        <v>0</v>
      </c>
      <c r="BI174" s="174">
        <f t="shared" si="28"/>
        <v>0</v>
      </c>
      <c r="BJ174" s="24" t="s">
        <v>24</v>
      </c>
      <c r="BK174" s="174">
        <f t="shared" si="29"/>
        <v>0</v>
      </c>
      <c r="BL174" s="24" t="s">
        <v>1000</v>
      </c>
      <c r="BM174" s="24" t="s">
        <v>3746</v>
      </c>
    </row>
    <row r="175" spans="2:65" s="1" customFormat="1" ht="16.5" customHeight="1">
      <c r="B175" s="42"/>
      <c r="C175" s="175" t="s">
        <v>1024</v>
      </c>
      <c r="D175" s="175" t="s">
        <v>277</v>
      </c>
      <c r="E175" s="176" t="s">
        <v>3747</v>
      </c>
      <c r="F175" s="177" t="s">
        <v>3748</v>
      </c>
      <c r="G175" s="178" t="s">
        <v>2655</v>
      </c>
      <c r="H175" s="179">
        <v>1</v>
      </c>
      <c r="I175" s="180"/>
      <c r="J175" s="181">
        <f t="shared" si="20"/>
        <v>0</v>
      </c>
      <c r="K175" s="177" t="s">
        <v>3602</v>
      </c>
      <c r="L175" s="182"/>
      <c r="M175" s="183" t="s">
        <v>37</v>
      </c>
      <c r="N175" s="184" t="s">
        <v>53</v>
      </c>
      <c r="O175" s="43"/>
      <c r="P175" s="172">
        <f t="shared" si="21"/>
        <v>0</v>
      </c>
      <c r="Q175" s="172">
        <v>0</v>
      </c>
      <c r="R175" s="172">
        <f t="shared" si="22"/>
        <v>0</v>
      </c>
      <c r="S175" s="172">
        <v>0</v>
      </c>
      <c r="T175" s="173">
        <f t="shared" si="23"/>
        <v>0</v>
      </c>
      <c r="AR175" s="24" t="s">
        <v>1000</v>
      </c>
      <c r="AT175" s="24" t="s">
        <v>277</v>
      </c>
      <c r="AU175" s="24" t="s">
        <v>82</v>
      </c>
      <c r="AY175" s="24" t="s">
        <v>162</v>
      </c>
      <c r="BE175" s="174">
        <f t="shared" si="24"/>
        <v>0</v>
      </c>
      <c r="BF175" s="174">
        <f t="shared" si="25"/>
        <v>0</v>
      </c>
      <c r="BG175" s="174">
        <f t="shared" si="26"/>
        <v>0</v>
      </c>
      <c r="BH175" s="174">
        <f t="shared" si="27"/>
        <v>0</v>
      </c>
      <c r="BI175" s="174">
        <f t="shared" si="28"/>
        <v>0</v>
      </c>
      <c r="BJ175" s="24" t="s">
        <v>24</v>
      </c>
      <c r="BK175" s="174">
        <f t="shared" si="29"/>
        <v>0</v>
      </c>
      <c r="BL175" s="24" t="s">
        <v>1000</v>
      </c>
      <c r="BM175" s="24" t="s">
        <v>3749</v>
      </c>
    </row>
    <row r="176" spans="2:65" s="1" customFormat="1" ht="16.5" customHeight="1">
      <c r="B176" s="42"/>
      <c r="C176" s="175" t="s">
        <v>3750</v>
      </c>
      <c r="D176" s="175" t="s">
        <v>277</v>
      </c>
      <c r="E176" s="176" t="s">
        <v>3751</v>
      </c>
      <c r="F176" s="177" t="s">
        <v>3752</v>
      </c>
      <c r="G176" s="178" t="s">
        <v>214</v>
      </c>
      <c r="H176" s="179">
        <v>40</v>
      </c>
      <c r="I176" s="180"/>
      <c r="J176" s="181">
        <f t="shared" si="20"/>
        <v>0</v>
      </c>
      <c r="K176" s="177" t="s">
        <v>1089</v>
      </c>
      <c r="L176" s="182"/>
      <c r="M176" s="183" t="s">
        <v>37</v>
      </c>
      <c r="N176" s="184" t="s">
        <v>53</v>
      </c>
      <c r="O176" s="43"/>
      <c r="P176" s="172">
        <f t="shared" si="21"/>
        <v>0</v>
      </c>
      <c r="Q176" s="172">
        <v>1.9999999999999999E-6</v>
      </c>
      <c r="R176" s="172">
        <f t="shared" si="22"/>
        <v>7.9999999999999993E-5</v>
      </c>
      <c r="S176" s="172">
        <v>0</v>
      </c>
      <c r="T176" s="173">
        <f t="shared" si="23"/>
        <v>0</v>
      </c>
      <c r="AR176" s="24" t="s">
        <v>1000</v>
      </c>
      <c r="AT176" s="24" t="s">
        <v>277</v>
      </c>
      <c r="AU176" s="24" t="s">
        <v>82</v>
      </c>
      <c r="AY176" s="24" t="s">
        <v>162</v>
      </c>
      <c r="BE176" s="174">
        <f t="shared" si="24"/>
        <v>0</v>
      </c>
      <c r="BF176" s="174">
        <f t="shared" si="25"/>
        <v>0</v>
      </c>
      <c r="BG176" s="174">
        <f t="shared" si="26"/>
        <v>0</v>
      </c>
      <c r="BH176" s="174">
        <f t="shared" si="27"/>
        <v>0</v>
      </c>
      <c r="BI176" s="174">
        <f t="shared" si="28"/>
        <v>0</v>
      </c>
      <c r="BJ176" s="24" t="s">
        <v>24</v>
      </c>
      <c r="BK176" s="174">
        <f t="shared" si="29"/>
        <v>0</v>
      </c>
      <c r="BL176" s="24" t="s">
        <v>1000</v>
      </c>
      <c r="BM176" s="24" t="s">
        <v>3753</v>
      </c>
    </row>
    <row r="177" spans="2:65" s="1" customFormat="1" ht="16.5" customHeight="1">
      <c r="B177" s="42"/>
      <c r="C177" s="175" t="s">
        <v>1030</v>
      </c>
      <c r="D177" s="175" t="s">
        <v>277</v>
      </c>
      <c r="E177" s="176" t="s">
        <v>3754</v>
      </c>
      <c r="F177" s="177" t="s">
        <v>3755</v>
      </c>
      <c r="G177" s="178" t="s">
        <v>2655</v>
      </c>
      <c r="H177" s="179">
        <v>1</v>
      </c>
      <c r="I177" s="180"/>
      <c r="J177" s="181">
        <f t="shared" si="20"/>
        <v>0</v>
      </c>
      <c r="K177" s="177" t="s">
        <v>3602</v>
      </c>
      <c r="L177" s="182"/>
      <c r="M177" s="183" t="s">
        <v>37</v>
      </c>
      <c r="N177" s="184" t="s">
        <v>53</v>
      </c>
      <c r="O177" s="43"/>
      <c r="P177" s="172">
        <f t="shared" si="21"/>
        <v>0</v>
      </c>
      <c r="Q177" s="172">
        <v>0</v>
      </c>
      <c r="R177" s="172">
        <f t="shared" si="22"/>
        <v>0</v>
      </c>
      <c r="S177" s="172">
        <v>0</v>
      </c>
      <c r="T177" s="173">
        <f t="shared" si="23"/>
        <v>0</v>
      </c>
      <c r="AR177" s="24" t="s">
        <v>1000</v>
      </c>
      <c r="AT177" s="24" t="s">
        <v>277</v>
      </c>
      <c r="AU177" s="24" t="s">
        <v>82</v>
      </c>
      <c r="AY177" s="24" t="s">
        <v>162</v>
      </c>
      <c r="BE177" s="174">
        <f t="shared" si="24"/>
        <v>0</v>
      </c>
      <c r="BF177" s="174">
        <f t="shared" si="25"/>
        <v>0</v>
      </c>
      <c r="BG177" s="174">
        <f t="shared" si="26"/>
        <v>0</v>
      </c>
      <c r="BH177" s="174">
        <f t="shared" si="27"/>
        <v>0</v>
      </c>
      <c r="BI177" s="174">
        <f t="shared" si="28"/>
        <v>0</v>
      </c>
      <c r="BJ177" s="24" t="s">
        <v>24</v>
      </c>
      <c r="BK177" s="174">
        <f t="shared" si="29"/>
        <v>0</v>
      </c>
      <c r="BL177" s="24" t="s">
        <v>1000</v>
      </c>
      <c r="BM177" s="24" t="s">
        <v>3756</v>
      </c>
    </row>
    <row r="178" spans="2:65" s="1" customFormat="1" ht="16.5" customHeight="1">
      <c r="B178" s="42"/>
      <c r="C178" s="175" t="s">
        <v>1034</v>
      </c>
      <c r="D178" s="175" t="s">
        <v>277</v>
      </c>
      <c r="E178" s="176" t="s">
        <v>3757</v>
      </c>
      <c r="F178" s="177" t="s">
        <v>3758</v>
      </c>
      <c r="G178" s="178" t="s">
        <v>2655</v>
      </c>
      <c r="H178" s="179">
        <v>3</v>
      </c>
      <c r="I178" s="180"/>
      <c r="J178" s="181">
        <f t="shared" si="20"/>
        <v>0</v>
      </c>
      <c r="K178" s="177" t="s">
        <v>3602</v>
      </c>
      <c r="L178" s="182"/>
      <c r="M178" s="183" t="s">
        <v>37</v>
      </c>
      <c r="N178" s="184" t="s">
        <v>53</v>
      </c>
      <c r="O178" s="43"/>
      <c r="P178" s="172">
        <f t="shared" si="21"/>
        <v>0</v>
      </c>
      <c r="Q178" s="172">
        <v>0</v>
      </c>
      <c r="R178" s="172">
        <f t="shared" si="22"/>
        <v>0</v>
      </c>
      <c r="S178" s="172">
        <v>0</v>
      </c>
      <c r="T178" s="173">
        <f t="shared" si="23"/>
        <v>0</v>
      </c>
      <c r="AR178" s="24" t="s">
        <v>1000</v>
      </c>
      <c r="AT178" s="24" t="s">
        <v>277</v>
      </c>
      <c r="AU178" s="24" t="s">
        <v>82</v>
      </c>
      <c r="AY178" s="24" t="s">
        <v>162</v>
      </c>
      <c r="BE178" s="174">
        <f t="shared" si="24"/>
        <v>0</v>
      </c>
      <c r="BF178" s="174">
        <f t="shared" si="25"/>
        <v>0</v>
      </c>
      <c r="BG178" s="174">
        <f t="shared" si="26"/>
        <v>0</v>
      </c>
      <c r="BH178" s="174">
        <f t="shared" si="27"/>
        <v>0</v>
      </c>
      <c r="BI178" s="174">
        <f t="shared" si="28"/>
        <v>0</v>
      </c>
      <c r="BJ178" s="24" t="s">
        <v>24</v>
      </c>
      <c r="BK178" s="174">
        <f t="shared" si="29"/>
        <v>0</v>
      </c>
      <c r="BL178" s="24" t="s">
        <v>1000</v>
      </c>
      <c r="BM178" s="24" t="s">
        <v>3759</v>
      </c>
    </row>
    <row r="179" spans="2:65" s="1" customFormat="1" ht="16.5" customHeight="1">
      <c r="B179" s="42"/>
      <c r="C179" s="175" t="s">
        <v>3760</v>
      </c>
      <c r="D179" s="175" t="s">
        <v>277</v>
      </c>
      <c r="E179" s="176" t="s">
        <v>3761</v>
      </c>
      <c r="F179" s="177" t="s">
        <v>3762</v>
      </c>
      <c r="G179" s="178" t="s">
        <v>373</v>
      </c>
      <c r="H179" s="179">
        <v>1</v>
      </c>
      <c r="I179" s="180"/>
      <c r="J179" s="181">
        <f t="shared" si="20"/>
        <v>0</v>
      </c>
      <c r="K179" s="177" t="s">
        <v>1089</v>
      </c>
      <c r="L179" s="182"/>
      <c r="M179" s="183" t="s">
        <v>37</v>
      </c>
      <c r="N179" s="184" t="s">
        <v>53</v>
      </c>
      <c r="O179" s="43"/>
      <c r="P179" s="172">
        <f t="shared" si="21"/>
        <v>0</v>
      </c>
      <c r="Q179" s="172">
        <v>0.01</v>
      </c>
      <c r="R179" s="172">
        <f t="shared" si="22"/>
        <v>0.01</v>
      </c>
      <c r="S179" s="172">
        <v>0</v>
      </c>
      <c r="T179" s="173">
        <f t="shared" si="23"/>
        <v>0</v>
      </c>
      <c r="AR179" s="24" t="s">
        <v>1000</v>
      </c>
      <c r="AT179" s="24" t="s">
        <v>277</v>
      </c>
      <c r="AU179" s="24" t="s">
        <v>82</v>
      </c>
      <c r="AY179" s="24" t="s">
        <v>162</v>
      </c>
      <c r="BE179" s="174">
        <f t="shared" si="24"/>
        <v>0</v>
      </c>
      <c r="BF179" s="174">
        <f t="shared" si="25"/>
        <v>0</v>
      </c>
      <c r="BG179" s="174">
        <f t="shared" si="26"/>
        <v>0</v>
      </c>
      <c r="BH179" s="174">
        <f t="shared" si="27"/>
        <v>0</v>
      </c>
      <c r="BI179" s="174">
        <f t="shared" si="28"/>
        <v>0</v>
      </c>
      <c r="BJ179" s="24" t="s">
        <v>24</v>
      </c>
      <c r="BK179" s="174">
        <f t="shared" si="29"/>
        <v>0</v>
      </c>
      <c r="BL179" s="24" t="s">
        <v>1000</v>
      </c>
      <c r="BM179" s="24" t="s">
        <v>3763</v>
      </c>
    </row>
    <row r="180" spans="2:65" s="1" customFormat="1" ht="16.5" customHeight="1">
      <c r="B180" s="42"/>
      <c r="C180" s="175" t="s">
        <v>1113</v>
      </c>
      <c r="D180" s="175" t="s">
        <v>277</v>
      </c>
      <c r="E180" s="176" t="s">
        <v>3764</v>
      </c>
      <c r="F180" s="177" t="s">
        <v>3765</v>
      </c>
      <c r="G180" s="178" t="s">
        <v>2655</v>
      </c>
      <c r="H180" s="179">
        <v>8</v>
      </c>
      <c r="I180" s="180"/>
      <c r="J180" s="181">
        <f t="shared" si="20"/>
        <v>0</v>
      </c>
      <c r="K180" s="177" t="s">
        <v>3602</v>
      </c>
      <c r="L180" s="182"/>
      <c r="M180" s="183" t="s">
        <v>37</v>
      </c>
      <c r="N180" s="184" t="s">
        <v>53</v>
      </c>
      <c r="O180" s="43"/>
      <c r="P180" s="172">
        <f t="shared" si="21"/>
        <v>0</v>
      </c>
      <c r="Q180" s="172">
        <v>0</v>
      </c>
      <c r="R180" s="172">
        <f t="shared" si="22"/>
        <v>0</v>
      </c>
      <c r="S180" s="172">
        <v>0</v>
      </c>
      <c r="T180" s="173">
        <f t="shared" si="23"/>
        <v>0</v>
      </c>
      <c r="AR180" s="24" t="s">
        <v>1000</v>
      </c>
      <c r="AT180" s="24" t="s">
        <v>277</v>
      </c>
      <c r="AU180" s="24" t="s">
        <v>82</v>
      </c>
      <c r="AY180" s="24" t="s">
        <v>162</v>
      </c>
      <c r="BE180" s="174">
        <f t="shared" si="24"/>
        <v>0</v>
      </c>
      <c r="BF180" s="174">
        <f t="shared" si="25"/>
        <v>0</v>
      </c>
      <c r="BG180" s="174">
        <f t="shared" si="26"/>
        <v>0</v>
      </c>
      <c r="BH180" s="174">
        <f t="shared" si="27"/>
        <v>0</v>
      </c>
      <c r="BI180" s="174">
        <f t="shared" si="28"/>
        <v>0</v>
      </c>
      <c r="BJ180" s="24" t="s">
        <v>24</v>
      </c>
      <c r="BK180" s="174">
        <f t="shared" si="29"/>
        <v>0</v>
      </c>
      <c r="BL180" s="24" t="s">
        <v>1000</v>
      </c>
      <c r="BM180" s="24" t="s">
        <v>3766</v>
      </c>
    </row>
    <row r="181" spans="2:65" s="1" customFormat="1" ht="16.5" customHeight="1">
      <c r="B181" s="42"/>
      <c r="C181" s="175" t="s">
        <v>3767</v>
      </c>
      <c r="D181" s="175" t="s">
        <v>277</v>
      </c>
      <c r="E181" s="176" t="s">
        <v>3768</v>
      </c>
      <c r="F181" s="177" t="s">
        <v>3769</v>
      </c>
      <c r="G181" s="178" t="s">
        <v>373</v>
      </c>
      <c r="H181" s="179">
        <v>27</v>
      </c>
      <c r="I181" s="180"/>
      <c r="J181" s="181">
        <f t="shared" si="20"/>
        <v>0</v>
      </c>
      <c r="K181" s="177" t="s">
        <v>1089</v>
      </c>
      <c r="L181" s="182"/>
      <c r="M181" s="183" t="s">
        <v>37</v>
      </c>
      <c r="N181" s="184" t="s">
        <v>53</v>
      </c>
      <c r="O181" s="43"/>
      <c r="P181" s="172">
        <f t="shared" si="21"/>
        <v>0</v>
      </c>
      <c r="Q181" s="172">
        <v>2.23E-4</v>
      </c>
      <c r="R181" s="172">
        <f t="shared" si="22"/>
        <v>6.0210000000000003E-3</v>
      </c>
      <c r="S181" s="172">
        <v>0</v>
      </c>
      <c r="T181" s="173">
        <f t="shared" si="23"/>
        <v>0</v>
      </c>
      <c r="AR181" s="24" t="s">
        <v>1000</v>
      </c>
      <c r="AT181" s="24" t="s">
        <v>277</v>
      </c>
      <c r="AU181" s="24" t="s">
        <v>82</v>
      </c>
      <c r="AY181" s="24" t="s">
        <v>162</v>
      </c>
      <c r="BE181" s="174">
        <f t="shared" si="24"/>
        <v>0</v>
      </c>
      <c r="BF181" s="174">
        <f t="shared" si="25"/>
        <v>0</v>
      </c>
      <c r="BG181" s="174">
        <f t="shared" si="26"/>
        <v>0</v>
      </c>
      <c r="BH181" s="174">
        <f t="shared" si="27"/>
        <v>0</v>
      </c>
      <c r="BI181" s="174">
        <f t="shared" si="28"/>
        <v>0</v>
      </c>
      <c r="BJ181" s="24" t="s">
        <v>24</v>
      </c>
      <c r="BK181" s="174">
        <f t="shared" si="29"/>
        <v>0</v>
      </c>
      <c r="BL181" s="24" t="s">
        <v>1000</v>
      </c>
      <c r="BM181" s="24" t="s">
        <v>3770</v>
      </c>
    </row>
    <row r="182" spans="2:65" s="1" customFormat="1" ht="16.5" customHeight="1">
      <c r="B182" s="42"/>
      <c r="C182" s="175" t="s">
        <v>3771</v>
      </c>
      <c r="D182" s="175" t="s">
        <v>277</v>
      </c>
      <c r="E182" s="176" t="s">
        <v>3772</v>
      </c>
      <c r="F182" s="177" t="s">
        <v>3773</v>
      </c>
      <c r="G182" s="178" t="s">
        <v>373</v>
      </c>
      <c r="H182" s="179">
        <v>2</v>
      </c>
      <c r="I182" s="180"/>
      <c r="J182" s="181">
        <f t="shared" si="20"/>
        <v>0</v>
      </c>
      <c r="K182" s="177" t="s">
        <v>1089</v>
      </c>
      <c r="L182" s="182"/>
      <c r="M182" s="183" t="s">
        <v>37</v>
      </c>
      <c r="N182" s="184" t="s">
        <v>53</v>
      </c>
      <c r="O182" s="43"/>
      <c r="P182" s="172">
        <f t="shared" si="21"/>
        <v>0</v>
      </c>
      <c r="Q182" s="172">
        <v>4.6999999999999997E-5</v>
      </c>
      <c r="R182" s="172">
        <f t="shared" si="22"/>
        <v>9.3999999999999994E-5</v>
      </c>
      <c r="S182" s="172">
        <v>0</v>
      </c>
      <c r="T182" s="173">
        <f t="shared" si="23"/>
        <v>0</v>
      </c>
      <c r="AR182" s="24" t="s">
        <v>1000</v>
      </c>
      <c r="AT182" s="24" t="s">
        <v>277</v>
      </c>
      <c r="AU182" s="24" t="s">
        <v>82</v>
      </c>
      <c r="AY182" s="24" t="s">
        <v>162</v>
      </c>
      <c r="BE182" s="174">
        <f t="shared" si="24"/>
        <v>0</v>
      </c>
      <c r="BF182" s="174">
        <f t="shared" si="25"/>
        <v>0</v>
      </c>
      <c r="BG182" s="174">
        <f t="shared" si="26"/>
        <v>0</v>
      </c>
      <c r="BH182" s="174">
        <f t="shared" si="27"/>
        <v>0</v>
      </c>
      <c r="BI182" s="174">
        <f t="shared" si="28"/>
        <v>0</v>
      </c>
      <c r="BJ182" s="24" t="s">
        <v>24</v>
      </c>
      <c r="BK182" s="174">
        <f t="shared" si="29"/>
        <v>0</v>
      </c>
      <c r="BL182" s="24" t="s">
        <v>1000</v>
      </c>
      <c r="BM182" s="24" t="s">
        <v>3774</v>
      </c>
    </row>
    <row r="183" spans="2:65" s="1" customFormat="1" ht="16.5" customHeight="1">
      <c r="B183" s="42"/>
      <c r="C183" s="175" t="s">
        <v>1117</v>
      </c>
      <c r="D183" s="175" t="s">
        <v>277</v>
      </c>
      <c r="E183" s="176" t="s">
        <v>3775</v>
      </c>
      <c r="F183" s="177" t="s">
        <v>3776</v>
      </c>
      <c r="G183" s="178" t="s">
        <v>2655</v>
      </c>
      <c r="H183" s="179">
        <v>14</v>
      </c>
      <c r="I183" s="180"/>
      <c r="J183" s="181">
        <f t="shared" si="20"/>
        <v>0</v>
      </c>
      <c r="K183" s="177" t="s">
        <v>3777</v>
      </c>
      <c r="L183" s="182"/>
      <c r="M183" s="183" t="s">
        <v>37</v>
      </c>
      <c r="N183" s="184" t="s">
        <v>53</v>
      </c>
      <c r="O183" s="43"/>
      <c r="P183" s="172">
        <f t="shared" si="21"/>
        <v>0</v>
      </c>
      <c r="Q183" s="172">
        <v>0</v>
      </c>
      <c r="R183" s="172">
        <f t="shared" si="22"/>
        <v>0</v>
      </c>
      <c r="S183" s="172">
        <v>0</v>
      </c>
      <c r="T183" s="173">
        <f t="shared" si="23"/>
        <v>0</v>
      </c>
      <c r="AR183" s="24" t="s">
        <v>1000</v>
      </c>
      <c r="AT183" s="24" t="s">
        <v>277</v>
      </c>
      <c r="AU183" s="24" t="s">
        <v>82</v>
      </c>
      <c r="AY183" s="24" t="s">
        <v>162</v>
      </c>
      <c r="BE183" s="174">
        <f t="shared" si="24"/>
        <v>0</v>
      </c>
      <c r="BF183" s="174">
        <f t="shared" si="25"/>
        <v>0</v>
      </c>
      <c r="BG183" s="174">
        <f t="shared" si="26"/>
        <v>0</v>
      </c>
      <c r="BH183" s="174">
        <f t="shared" si="27"/>
        <v>0</v>
      </c>
      <c r="BI183" s="174">
        <f t="shared" si="28"/>
        <v>0</v>
      </c>
      <c r="BJ183" s="24" t="s">
        <v>24</v>
      </c>
      <c r="BK183" s="174">
        <f t="shared" si="29"/>
        <v>0</v>
      </c>
      <c r="BL183" s="24" t="s">
        <v>1000</v>
      </c>
      <c r="BM183" s="24" t="s">
        <v>3778</v>
      </c>
    </row>
    <row r="184" spans="2:65" s="1" customFormat="1" ht="16.5" customHeight="1">
      <c r="B184" s="42"/>
      <c r="C184" s="175" t="s">
        <v>1121</v>
      </c>
      <c r="D184" s="175" t="s">
        <v>277</v>
      </c>
      <c r="E184" s="176" t="s">
        <v>3779</v>
      </c>
      <c r="F184" s="177" t="s">
        <v>3780</v>
      </c>
      <c r="G184" s="178" t="s">
        <v>2655</v>
      </c>
      <c r="H184" s="179">
        <v>1</v>
      </c>
      <c r="I184" s="180"/>
      <c r="J184" s="181">
        <f t="shared" si="20"/>
        <v>0</v>
      </c>
      <c r="K184" s="177" t="s">
        <v>3777</v>
      </c>
      <c r="L184" s="182"/>
      <c r="M184" s="183" t="s">
        <v>37</v>
      </c>
      <c r="N184" s="184" t="s">
        <v>53</v>
      </c>
      <c r="O184" s="43"/>
      <c r="P184" s="172">
        <f t="shared" si="21"/>
        <v>0</v>
      </c>
      <c r="Q184" s="172">
        <v>0</v>
      </c>
      <c r="R184" s="172">
        <f t="shared" si="22"/>
        <v>0</v>
      </c>
      <c r="S184" s="172">
        <v>0</v>
      </c>
      <c r="T184" s="173">
        <f t="shared" si="23"/>
        <v>0</v>
      </c>
      <c r="AR184" s="24" t="s">
        <v>1000</v>
      </c>
      <c r="AT184" s="24" t="s">
        <v>277</v>
      </c>
      <c r="AU184" s="24" t="s">
        <v>82</v>
      </c>
      <c r="AY184" s="24" t="s">
        <v>162</v>
      </c>
      <c r="BE184" s="174">
        <f t="shared" si="24"/>
        <v>0</v>
      </c>
      <c r="BF184" s="174">
        <f t="shared" si="25"/>
        <v>0</v>
      </c>
      <c r="BG184" s="174">
        <f t="shared" si="26"/>
        <v>0</v>
      </c>
      <c r="BH184" s="174">
        <f t="shared" si="27"/>
        <v>0</v>
      </c>
      <c r="BI184" s="174">
        <f t="shared" si="28"/>
        <v>0</v>
      </c>
      <c r="BJ184" s="24" t="s">
        <v>24</v>
      </c>
      <c r="BK184" s="174">
        <f t="shared" si="29"/>
        <v>0</v>
      </c>
      <c r="BL184" s="24" t="s">
        <v>1000</v>
      </c>
      <c r="BM184" s="24" t="s">
        <v>3781</v>
      </c>
    </row>
    <row r="185" spans="2:65" s="1" customFormat="1" ht="16.5" customHeight="1">
      <c r="B185" s="42"/>
      <c r="C185" s="175" t="s">
        <v>1126</v>
      </c>
      <c r="D185" s="175" t="s">
        <v>277</v>
      </c>
      <c r="E185" s="176" t="s">
        <v>3782</v>
      </c>
      <c r="F185" s="177" t="s">
        <v>3783</v>
      </c>
      <c r="G185" s="178" t="s">
        <v>2655</v>
      </c>
      <c r="H185" s="179">
        <v>4</v>
      </c>
      <c r="I185" s="180"/>
      <c r="J185" s="181">
        <f t="shared" si="20"/>
        <v>0</v>
      </c>
      <c r="K185" s="177" t="s">
        <v>3777</v>
      </c>
      <c r="L185" s="182"/>
      <c r="M185" s="183" t="s">
        <v>37</v>
      </c>
      <c r="N185" s="184" t="s">
        <v>53</v>
      </c>
      <c r="O185" s="43"/>
      <c r="P185" s="172">
        <f t="shared" si="21"/>
        <v>0</v>
      </c>
      <c r="Q185" s="172">
        <v>0</v>
      </c>
      <c r="R185" s="172">
        <f t="shared" si="22"/>
        <v>0</v>
      </c>
      <c r="S185" s="172">
        <v>0</v>
      </c>
      <c r="T185" s="173">
        <f t="shared" si="23"/>
        <v>0</v>
      </c>
      <c r="AR185" s="24" t="s">
        <v>1000</v>
      </c>
      <c r="AT185" s="24" t="s">
        <v>277</v>
      </c>
      <c r="AU185" s="24" t="s">
        <v>82</v>
      </c>
      <c r="AY185" s="24" t="s">
        <v>162</v>
      </c>
      <c r="BE185" s="174">
        <f t="shared" si="24"/>
        <v>0</v>
      </c>
      <c r="BF185" s="174">
        <f t="shared" si="25"/>
        <v>0</v>
      </c>
      <c r="BG185" s="174">
        <f t="shared" si="26"/>
        <v>0</v>
      </c>
      <c r="BH185" s="174">
        <f t="shared" si="27"/>
        <v>0</v>
      </c>
      <c r="BI185" s="174">
        <f t="shared" si="28"/>
        <v>0</v>
      </c>
      <c r="BJ185" s="24" t="s">
        <v>24</v>
      </c>
      <c r="BK185" s="174">
        <f t="shared" si="29"/>
        <v>0</v>
      </c>
      <c r="BL185" s="24" t="s">
        <v>1000</v>
      </c>
      <c r="BM185" s="24" t="s">
        <v>3784</v>
      </c>
    </row>
    <row r="186" spans="2:65" s="1" customFormat="1" ht="16.5" customHeight="1">
      <c r="B186" s="42"/>
      <c r="C186" s="175" t="s">
        <v>1130</v>
      </c>
      <c r="D186" s="175" t="s">
        <v>277</v>
      </c>
      <c r="E186" s="176" t="s">
        <v>3785</v>
      </c>
      <c r="F186" s="177" t="s">
        <v>3786</v>
      </c>
      <c r="G186" s="178" t="s">
        <v>2655</v>
      </c>
      <c r="H186" s="179">
        <v>27</v>
      </c>
      <c r="I186" s="180"/>
      <c r="J186" s="181">
        <f t="shared" ref="J186:J217" si="30">ROUND(I186*H186,2)</f>
        <v>0</v>
      </c>
      <c r="K186" s="177" t="s">
        <v>3777</v>
      </c>
      <c r="L186" s="182"/>
      <c r="M186" s="183" t="s">
        <v>37</v>
      </c>
      <c r="N186" s="184" t="s">
        <v>53</v>
      </c>
      <c r="O186" s="43"/>
      <c r="P186" s="172">
        <f t="shared" ref="P186:P217" si="31">O186*H186</f>
        <v>0</v>
      </c>
      <c r="Q186" s="172">
        <v>0</v>
      </c>
      <c r="R186" s="172">
        <f t="shared" ref="R186:R217" si="32">Q186*H186</f>
        <v>0</v>
      </c>
      <c r="S186" s="172">
        <v>0</v>
      </c>
      <c r="T186" s="173">
        <f t="shared" ref="T186:T217" si="33">S186*H186</f>
        <v>0</v>
      </c>
      <c r="AR186" s="24" t="s">
        <v>1000</v>
      </c>
      <c r="AT186" s="24" t="s">
        <v>277</v>
      </c>
      <c r="AU186" s="24" t="s">
        <v>82</v>
      </c>
      <c r="AY186" s="24" t="s">
        <v>162</v>
      </c>
      <c r="BE186" s="174">
        <f t="shared" ref="BE186:BE208" si="34">IF(N186="základní",J186,0)</f>
        <v>0</v>
      </c>
      <c r="BF186" s="174">
        <f t="shared" ref="BF186:BF208" si="35">IF(N186="snížená",J186,0)</f>
        <v>0</v>
      </c>
      <c r="BG186" s="174">
        <f t="shared" ref="BG186:BG208" si="36">IF(N186="zákl. přenesená",J186,0)</f>
        <v>0</v>
      </c>
      <c r="BH186" s="174">
        <f t="shared" ref="BH186:BH208" si="37">IF(N186="sníž. přenesená",J186,0)</f>
        <v>0</v>
      </c>
      <c r="BI186" s="174">
        <f t="shared" ref="BI186:BI208" si="38">IF(N186="nulová",J186,0)</f>
        <v>0</v>
      </c>
      <c r="BJ186" s="24" t="s">
        <v>24</v>
      </c>
      <c r="BK186" s="174">
        <f t="shared" ref="BK186:BK208" si="39">ROUND(I186*H186,2)</f>
        <v>0</v>
      </c>
      <c r="BL186" s="24" t="s">
        <v>1000</v>
      </c>
      <c r="BM186" s="24" t="s">
        <v>3787</v>
      </c>
    </row>
    <row r="187" spans="2:65" s="1" customFormat="1" ht="16.5" customHeight="1">
      <c r="B187" s="42"/>
      <c r="C187" s="175" t="s">
        <v>1134</v>
      </c>
      <c r="D187" s="175" t="s">
        <v>277</v>
      </c>
      <c r="E187" s="176" t="s">
        <v>3788</v>
      </c>
      <c r="F187" s="177" t="s">
        <v>3789</v>
      </c>
      <c r="G187" s="178" t="s">
        <v>2655</v>
      </c>
      <c r="H187" s="179">
        <v>2</v>
      </c>
      <c r="I187" s="180"/>
      <c r="J187" s="181">
        <f t="shared" si="30"/>
        <v>0</v>
      </c>
      <c r="K187" s="177" t="s">
        <v>3777</v>
      </c>
      <c r="L187" s="182"/>
      <c r="M187" s="183" t="s">
        <v>37</v>
      </c>
      <c r="N187" s="184" t="s">
        <v>53</v>
      </c>
      <c r="O187" s="43"/>
      <c r="P187" s="172">
        <f t="shared" si="31"/>
        <v>0</v>
      </c>
      <c r="Q187" s="172">
        <v>0</v>
      </c>
      <c r="R187" s="172">
        <f t="shared" si="32"/>
        <v>0</v>
      </c>
      <c r="S187" s="172">
        <v>0</v>
      </c>
      <c r="T187" s="173">
        <f t="shared" si="33"/>
        <v>0</v>
      </c>
      <c r="AR187" s="24" t="s">
        <v>1000</v>
      </c>
      <c r="AT187" s="24" t="s">
        <v>277</v>
      </c>
      <c r="AU187" s="24" t="s">
        <v>82</v>
      </c>
      <c r="AY187" s="24" t="s">
        <v>162</v>
      </c>
      <c r="BE187" s="174">
        <f t="shared" si="34"/>
        <v>0</v>
      </c>
      <c r="BF187" s="174">
        <f t="shared" si="35"/>
        <v>0</v>
      </c>
      <c r="BG187" s="174">
        <f t="shared" si="36"/>
        <v>0</v>
      </c>
      <c r="BH187" s="174">
        <f t="shared" si="37"/>
        <v>0</v>
      </c>
      <c r="BI187" s="174">
        <f t="shared" si="38"/>
        <v>0</v>
      </c>
      <c r="BJ187" s="24" t="s">
        <v>24</v>
      </c>
      <c r="BK187" s="174">
        <f t="shared" si="39"/>
        <v>0</v>
      </c>
      <c r="BL187" s="24" t="s">
        <v>1000</v>
      </c>
      <c r="BM187" s="24" t="s">
        <v>3790</v>
      </c>
    </row>
    <row r="188" spans="2:65" s="1" customFormat="1" ht="16.5" customHeight="1">
      <c r="B188" s="42"/>
      <c r="C188" s="175" t="s">
        <v>3791</v>
      </c>
      <c r="D188" s="175" t="s">
        <v>277</v>
      </c>
      <c r="E188" s="176" t="s">
        <v>3792</v>
      </c>
      <c r="F188" s="177" t="s">
        <v>3793</v>
      </c>
      <c r="G188" s="178" t="s">
        <v>373</v>
      </c>
      <c r="H188" s="179">
        <v>1</v>
      </c>
      <c r="I188" s="180"/>
      <c r="J188" s="181">
        <f t="shared" si="30"/>
        <v>0</v>
      </c>
      <c r="K188" s="177" t="s">
        <v>1089</v>
      </c>
      <c r="L188" s="182"/>
      <c r="M188" s="183" t="s">
        <v>37</v>
      </c>
      <c r="N188" s="184" t="s">
        <v>53</v>
      </c>
      <c r="O188" s="43"/>
      <c r="P188" s="172">
        <f t="shared" si="31"/>
        <v>0</v>
      </c>
      <c r="Q188" s="172">
        <v>4.0000000000000002E-4</v>
      </c>
      <c r="R188" s="172">
        <f t="shared" si="32"/>
        <v>4.0000000000000002E-4</v>
      </c>
      <c r="S188" s="172">
        <v>0</v>
      </c>
      <c r="T188" s="173">
        <f t="shared" si="33"/>
        <v>0</v>
      </c>
      <c r="AR188" s="24" t="s">
        <v>1000</v>
      </c>
      <c r="AT188" s="24" t="s">
        <v>277</v>
      </c>
      <c r="AU188" s="24" t="s">
        <v>82</v>
      </c>
      <c r="AY188" s="24" t="s">
        <v>162</v>
      </c>
      <c r="BE188" s="174">
        <f t="shared" si="34"/>
        <v>0</v>
      </c>
      <c r="BF188" s="174">
        <f t="shared" si="35"/>
        <v>0</v>
      </c>
      <c r="BG188" s="174">
        <f t="shared" si="36"/>
        <v>0</v>
      </c>
      <c r="BH188" s="174">
        <f t="shared" si="37"/>
        <v>0</v>
      </c>
      <c r="BI188" s="174">
        <f t="shared" si="38"/>
        <v>0</v>
      </c>
      <c r="BJ188" s="24" t="s">
        <v>24</v>
      </c>
      <c r="BK188" s="174">
        <f t="shared" si="39"/>
        <v>0</v>
      </c>
      <c r="BL188" s="24" t="s">
        <v>1000</v>
      </c>
      <c r="BM188" s="24" t="s">
        <v>3794</v>
      </c>
    </row>
    <row r="189" spans="2:65" s="1" customFormat="1" ht="16.5" customHeight="1">
      <c r="B189" s="42"/>
      <c r="C189" s="175" t="s">
        <v>1853</v>
      </c>
      <c r="D189" s="175" t="s">
        <v>277</v>
      </c>
      <c r="E189" s="176" t="s">
        <v>3795</v>
      </c>
      <c r="F189" s="177" t="s">
        <v>3796</v>
      </c>
      <c r="G189" s="178" t="s">
        <v>2655</v>
      </c>
      <c r="H189" s="179">
        <v>3</v>
      </c>
      <c r="I189" s="180"/>
      <c r="J189" s="181">
        <f t="shared" si="30"/>
        <v>0</v>
      </c>
      <c r="K189" s="177" t="s">
        <v>3797</v>
      </c>
      <c r="L189" s="182"/>
      <c r="M189" s="183" t="s">
        <v>37</v>
      </c>
      <c r="N189" s="184" t="s">
        <v>53</v>
      </c>
      <c r="O189" s="43"/>
      <c r="P189" s="172">
        <f t="shared" si="31"/>
        <v>0</v>
      </c>
      <c r="Q189" s="172">
        <v>0</v>
      </c>
      <c r="R189" s="172">
        <f t="shared" si="32"/>
        <v>0</v>
      </c>
      <c r="S189" s="172">
        <v>0</v>
      </c>
      <c r="T189" s="173">
        <f t="shared" si="33"/>
        <v>0</v>
      </c>
      <c r="AR189" s="24" t="s">
        <v>1000</v>
      </c>
      <c r="AT189" s="24" t="s">
        <v>277</v>
      </c>
      <c r="AU189" s="24" t="s">
        <v>82</v>
      </c>
      <c r="AY189" s="24" t="s">
        <v>162</v>
      </c>
      <c r="BE189" s="174">
        <f t="shared" si="34"/>
        <v>0</v>
      </c>
      <c r="BF189" s="174">
        <f t="shared" si="35"/>
        <v>0</v>
      </c>
      <c r="BG189" s="174">
        <f t="shared" si="36"/>
        <v>0</v>
      </c>
      <c r="BH189" s="174">
        <f t="shared" si="37"/>
        <v>0</v>
      </c>
      <c r="BI189" s="174">
        <f t="shared" si="38"/>
        <v>0</v>
      </c>
      <c r="BJ189" s="24" t="s">
        <v>24</v>
      </c>
      <c r="BK189" s="174">
        <f t="shared" si="39"/>
        <v>0</v>
      </c>
      <c r="BL189" s="24" t="s">
        <v>1000</v>
      </c>
      <c r="BM189" s="24" t="s">
        <v>3798</v>
      </c>
    </row>
    <row r="190" spans="2:65" s="1" customFormat="1" ht="16.5" customHeight="1">
      <c r="B190" s="42"/>
      <c r="C190" s="175" t="s">
        <v>1155</v>
      </c>
      <c r="D190" s="175" t="s">
        <v>277</v>
      </c>
      <c r="E190" s="176" t="s">
        <v>3799</v>
      </c>
      <c r="F190" s="177" t="s">
        <v>3800</v>
      </c>
      <c r="G190" s="178" t="s">
        <v>3614</v>
      </c>
      <c r="H190" s="179">
        <v>1</v>
      </c>
      <c r="I190" s="180"/>
      <c r="J190" s="181">
        <f t="shared" si="30"/>
        <v>0</v>
      </c>
      <c r="K190" s="177" t="s">
        <v>3797</v>
      </c>
      <c r="L190" s="182"/>
      <c r="M190" s="183" t="s">
        <v>37</v>
      </c>
      <c r="N190" s="184" t="s">
        <v>53</v>
      </c>
      <c r="O190" s="43"/>
      <c r="P190" s="172">
        <f t="shared" si="31"/>
        <v>0</v>
      </c>
      <c r="Q190" s="172">
        <v>0</v>
      </c>
      <c r="R190" s="172">
        <f t="shared" si="32"/>
        <v>0</v>
      </c>
      <c r="S190" s="172">
        <v>0</v>
      </c>
      <c r="T190" s="173">
        <f t="shared" si="33"/>
        <v>0</v>
      </c>
      <c r="AR190" s="24" t="s">
        <v>1000</v>
      </c>
      <c r="AT190" s="24" t="s">
        <v>277</v>
      </c>
      <c r="AU190" s="24" t="s">
        <v>82</v>
      </c>
      <c r="AY190" s="24" t="s">
        <v>162</v>
      </c>
      <c r="BE190" s="174">
        <f t="shared" si="34"/>
        <v>0</v>
      </c>
      <c r="BF190" s="174">
        <f t="shared" si="35"/>
        <v>0</v>
      </c>
      <c r="BG190" s="174">
        <f t="shared" si="36"/>
        <v>0</v>
      </c>
      <c r="BH190" s="174">
        <f t="shared" si="37"/>
        <v>0</v>
      </c>
      <c r="BI190" s="174">
        <f t="shared" si="38"/>
        <v>0</v>
      </c>
      <c r="BJ190" s="24" t="s">
        <v>24</v>
      </c>
      <c r="BK190" s="174">
        <f t="shared" si="39"/>
        <v>0</v>
      </c>
      <c r="BL190" s="24" t="s">
        <v>1000</v>
      </c>
      <c r="BM190" s="24" t="s">
        <v>3801</v>
      </c>
    </row>
    <row r="191" spans="2:65" s="1" customFormat="1" ht="16.5" customHeight="1">
      <c r="B191" s="42"/>
      <c r="C191" s="175" t="s">
        <v>1163</v>
      </c>
      <c r="D191" s="175" t="s">
        <v>277</v>
      </c>
      <c r="E191" s="176" t="s">
        <v>3802</v>
      </c>
      <c r="F191" s="177" t="s">
        <v>3803</v>
      </c>
      <c r="G191" s="178" t="s">
        <v>3614</v>
      </c>
      <c r="H191" s="179">
        <v>25</v>
      </c>
      <c r="I191" s="180"/>
      <c r="J191" s="181">
        <f t="shared" si="30"/>
        <v>0</v>
      </c>
      <c r="K191" s="177" t="s">
        <v>3797</v>
      </c>
      <c r="L191" s="182"/>
      <c r="M191" s="183" t="s">
        <v>37</v>
      </c>
      <c r="N191" s="184" t="s">
        <v>53</v>
      </c>
      <c r="O191" s="43"/>
      <c r="P191" s="172">
        <f t="shared" si="31"/>
        <v>0</v>
      </c>
      <c r="Q191" s="172">
        <v>0</v>
      </c>
      <c r="R191" s="172">
        <f t="shared" si="32"/>
        <v>0</v>
      </c>
      <c r="S191" s="172">
        <v>0</v>
      </c>
      <c r="T191" s="173">
        <f t="shared" si="33"/>
        <v>0</v>
      </c>
      <c r="AR191" s="24" t="s">
        <v>1000</v>
      </c>
      <c r="AT191" s="24" t="s">
        <v>277</v>
      </c>
      <c r="AU191" s="24" t="s">
        <v>82</v>
      </c>
      <c r="AY191" s="24" t="s">
        <v>162</v>
      </c>
      <c r="BE191" s="174">
        <f t="shared" si="34"/>
        <v>0</v>
      </c>
      <c r="BF191" s="174">
        <f t="shared" si="35"/>
        <v>0</v>
      </c>
      <c r="BG191" s="174">
        <f t="shared" si="36"/>
        <v>0</v>
      </c>
      <c r="BH191" s="174">
        <f t="shared" si="37"/>
        <v>0</v>
      </c>
      <c r="BI191" s="174">
        <f t="shared" si="38"/>
        <v>0</v>
      </c>
      <c r="BJ191" s="24" t="s">
        <v>24</v>
      </c>
      <c r="BK191" s="174">
        <f t="shared" si="39"/>
        <v>0</v>
      </c>
      <c r="BL191" s="24" t="s">
        <v>1000</v>
      </c>
      <c r="BM191" s="24" t="s">
        <v>3804</v>
      </c>
    </row>
    <row r="192" spans="2:65" s="1" customFormat="1" ht="16.5" customHeight="1">
      <c r="B192" s="42"/>
      <c r="C192" s="175" t="s">
        <v>1167</v>
      </c>
      <c r="D192" s="175" t="s">
        <v>277</v>
      </c>
      <c r="E192" s="176" t="s">
        <v>3805</v>
      </c>
      <c r="F192" s="177" t="s">
        <v>3806</v>
      </c>
      <c r="G192" s="178" t="s">
        <v>3614</v>
      </c>
      <c r="H192" s="179">
        <v>63</v>
      </c>
      <c r="I192" s="180"/>
      <c r="J192" s="181">
        <f t="shared" si="30"/>
        <v>0</v>
      </c>
      <c r="K192" s="177" t="s">
        <v>3797</v>
      </c>
      <c r="L192" s="182"/>
      <c r="M192" s="183" t="s">
        <v>37</v>
      </c>
      <c r="N192" s="184" t="s">
        <v>53</v>
      </c>
      <c r="O192" s="43"/>
      <c r="P192" s="172">
        <f t="shared" si="31"/>
        <v>0</v>
      </c>
      <c r="Q192" s="172">
        <v>0</v>
      </c>
      <c r="R192" s="172">
        <f t="shared" si="32"/>
        <v>0</v>
      </c>
      <c r="S192" s="172">
        <v>0</v>
      </c>
      <c r="T192" s="173">
        <f t="shared" si="33"/>
        <v>0</v>
      </c>
      <c r="AR192" s="24" t="s">
        <v>1000</v>
      </c>
      <c r="AT192" s="24" t="s">
        <v>277</v>
      </c>
      <c r="AU192" s="24" t="s">
        <v>82</v>
      </c>
      <c r="AY192" s="24" t="s">
        <v>162</v>
      </c>
      <c r="BE192" s="174">
        <f t="shared" si="34"/>
        <v>0</v>
      </c>
      <c r="BF192" s="174">
        <f t="shared" si="35"/>
        <v>0</v>
      </c>
      <c r="BG192" s="174">
        <f t="shared" si="36"/>
        <v>0</v>
      </c>
      <c r="BH192" s="174">
        <f t="shared" si="37"/>
        <v>0</v>
      </c>
      <c r="BI192" s="174">
        <f t="shared" si="38"/>
        <v>0</v>
      </c>
      <c r="BJ192" s="24" t="s">
        <v>24</v>
      </c>
      <c r="BK192" s="174">
        <f t="shared" si="39"/>
        <v>0</v>
      </c>
      <c r="BL192" s="24" t="s">
        <v>1000</v>
      </c>
      <c r="BM192" s="24" t="s">
        <v>3807</v>
      </c>
    </row>
    <row r="193" spans="2:65" s="1" customFormat="1" ht="16.5" customHeight="1">
      <c r="B193" s="42"/>
      <c r="C193" s="175" t="s">
        <v>1865</v>
      </c>
      <c r="D193" s="175" t="s">
        <v>277</v>
      </c>
      <c r="E193" s="176" t="s">
        <v>3808</v>
      </c>
      <c r="F193" s="177" t="s">
        <v>3809</v>
      </c>
      <c r="G193" s="178" t="s">
        <v>3614</v>
      </c>
      <c r="H193" s="179">
        <v>14</v>
      </c>
      <c r="I193" s="180"/>
      <c r="J193" s="181">
        <f t="shared" si="30"/>
        <v>0</v>
      </c>
      <c r="K193" s="177" t="s">
        <v>3797</v>
      </c>
      <c r="L193" s="182"/>
      <c r="M193" s="183" t="s">
        <v>37</v>
      </c>
      <c r="N193" s="184" t="s">
        <v>53</v>
      </c>
      <c r="O193" s="43"/>
      <c r="P193" s="172">
        <f t="shared" si="31"/>
        <v>0</v>
      </c>
      <c r="Q193" s="172">
        <v>0</v>
      </c>
      <c r="R193" s="172">
        <f t="shared" si="32"/>
        <v>0</v>
      </c>
      <c r="S193" s="172">
        <v>0</v>
      </c>
      <c r="T193" s="173">
        <f t="shared" si="33"/>
        <v>0</v>
      </c>
      <c r="AR193" s="24" t="s">
        <v>1000</v>
      </c>
      <c r="AT193" s="24" t="s">
        <v>277</v>
      </c>
      <c r="AU193" s="24" t="s">
        <v>82</v>
      </c>
      <c r="AY193" s="24" t="s">
        <v>162</v>
      </c>
      <c r="BE193" s="174">
        <f t="shared" si="34"/>
        <v>0</v>
      </c>
      <c r="BF193" s="174">
        <f t="shared" si="35"/>
        <v>0</v>
      </c>
      <c r="BG193" s="174">
        <f t="shared" si="36"/>
        <v>0</v>
      </c>
      <c r="BH193" s="174">
        <f t="shared" si="37"/>
        <v>0</v>
      </c>
      <c r="BI193" s="174">
        <f t="shared" si="38"/>
        <v>0</v>
      </c>
      <c r="BJ193" s="24" t="s">
        <v>24</v>
      </c>
      <c r="BK193" s="174">
        <f t="shared" si="39"/>
        <v>0</v>
      </c>
      <c r="BL193" s="24" t="s">
        <v>1000</v>
      </c>
      <c r="BM193" s="24" t="s">
        <v>3810</v>
      </c>
    </row>
    <row r="194" spans="2:65" s="1" customFormat="1" ht="16.5" customHeight="1">
      <c r="B194" s="42"/>
      <c r="C194" s="175" t="s">
        <v>1867</v>
      </c>
      <c r="D194" s="175" t="s">
        <v>277</v>
      </c>
      <c r="E194" s="176" t="s">
        <v>3811</v>
      </c>
      <c r="F194" s="177" t="s">
        <v>3812</v>
      </c>
      <c r="G194" s="178" t="s">
        <v>3614</v>
      </c>
      <c r="H194" s="179">
        <v>2.5</v>
      </c>
      <c r="I194" s="180"/>
      <c r="J194" s="181">
        <f t="shared" si="30"/>
        <v>0</v>
      </c>
      <c r="K194" s="177" t="s">
        <v>3797</v>
      </c>
      <c r="L194" s="182"/>
      <c r="M194" s="183" t="s">
        <v>37</v>
      </c>
      <c r="N194" s="184" t="s">
        <v>53</v>
      </c>
      <c r="O194" s="43"/>
      <c r="P194" s="172">
        <f t="shared" si="31"/>
        <v>0</v>
      </c>
      <c r="Q194" s="172">
        <v>0</v>
      </c>
      <c r="R194" s="172">
        <f t="shared" si="32"/>
        <v>0</v>
      </c>
      <c r="S194" s="172">
        <v>0</v>
      </c>
      <c r="T194" s="173">
        <f t="shared" si="33"/>
        <v>0</v>
      </c>
      <c r="AR194" s="24" t="s">
        <v>1000</v>
      </c>
      <c r="AT194" s="24" t="s">
        <v>277</v>
      </c>
      <c r="AU194" s="24" t="s">
        <v>82</v>
      </c>
      <c r="AY194" s="24" t="s">
        <v>162</v>
      </c>
      <c r="BE194" s="174">
        <f t="shared" si="34"/>
        <v>0</v>
      </c>
      <c r="BF194" s="174">
        <f t="shared" si="35"/>
        <v>0</v>
      </c>
      <c r="BG194" s="174">
        <f t="shared" si="36"/>
        <v>0</v>
      </c>
      <c r="BH194" s="174">
        <f t="shared" si="37"/>
        <v>0</v>
      </c>
      <c r="BI194" s="174">
        <f t="shared" si="38"/>
        <v>0</v>
      </c>
      <c r="BJ194" s="24" t="s">
        <v>24</v>
      </c>
      <c r="BK194" s="174">
        <f t="shared" si="39"/>
        <v>0</v>
      </c>
      <c r="BL194" s="24" t="s">
        <v>1000</v>
      </c>
      <c r="BM194" s="24" t="s">
        <v>3813</v>
      </c>
    </row>
    <row r="195" spans="2:65" s="1" customFormat="1" ht="16.5" customHeight="1">
      <c r="B195" s="42"/>
      <c r="C195" s="175" t="s">
        <v>1180</v>
      </c>
      <c r="D195" s="175" t="s">
        <v>277</v>
      </c>
      <c r="E195" s="176" t="s">
        <v>3814</v>
      </c>
      <c r="F195" s="177" t="s">
        <v>3815</v>
      </c>
      <c r="G195" s="178" t="s">
        <v>3614</v>
      </c>
      <c r="H195" s="179">
        <v>5</v>
      </c>
      <c r="I195" s="180"/>
      <c r="J195" s="181">
        <f t="shared" si="30"/>
        <v>0</v>
      </c>
      <c r="K195" s="177" t="s">
        <v>3797</v>
      </c>
      <c r="L195" s="182"/>
      <c r="M195" s="183" t="s">
        <v>37</v>
      </c>
      <c r="N195" s="184" t="s">
        <v>53</v>
      </c>
      <c r="O195" s="43"/>
      <c r="P195" s="172">
        <f t="shared" si="31"/>
        <v>0</v>
      </c>
      <c r="Q195" s="172">
        <v>0</v>
      </c>
      <c r="R195" s="172">
        <f t="shared" si="32"/>
        <v>0</v>
      </c>
      <c r="S195" s="172">
        <v>0</v>
      </c>
      <c r="T195" s="173">
        <f t="shared" si="33"/>
        <v>0</v>
      </c>
      <c r="AR195" s="24" t="s">
        <v>1000</v>
      </c>
      <c r="AT195" s="24" t="s">
        <v>277</v>
      </c>
      <c r="AU195" s="24" t="s">
        <v>82</v>
      </c>
      <c r="AY195" s="24" t="s">
        <v>162</v>
      </c>
      <c r="BE195" s="174">
        <f t="shared" si="34"/>
        <v>0</v>
      </c>
      <c r="BF195" s="174">
        <f t="shared" si="35"/>
        <v>0</v>
      </c>
      <c r="BG195" s="174">
        <f t="shared" si="36"/>
        <v>0</v>
      </c>
      <c r="BH195" s="174">
        <f t="shared" si="37"/>
        <v>0</v>
      </c>
      <c r="BI195" s="174">
        <f t="shared" si="38"/>
        <v>0</v>
      </c>
      <c r="BJ195" s="24" t="s">
        <v>24</v>
      </c>
      <c r="BK195" s="174">
        <f t="shared" si="39"/>
        <v>0</v>
      </c>
      <c r="BL195" s="24" t="s">
        <v>1000</v>
      </c>
      <c r="BM195" s="24" t="s">
        <v>3816</v>
      </c>
    </row>
    <row r="196" spans="2:65" s="1" customFormat="1" ht="16.5" customHeight="1">
      <c r="B196" s="42"/>
      <c r="C196" s="175" t="s">
        <v>1193</v>
      </c>
      <c r="D196" s="175" t="s">
        <v>277</v>
      </c>
      <c r="E196" s="176" t="s">
        <v>3817</v>
      </c>
      <c r="F196" s="177" t="s">
        <v>3818</v>
      </c>
      <c r="G196" s="178" t="s">
        <v>2655</v>
      </c>
      <c r="H196" s="179">
        <v>5</v>
      </c>
      <c r="I196" s="180"/>
      <c r="J196" s="181">
        <f t="shared" si="30"/>
        <v>0</v>
      </c>
      <c r="K196" s="177" t="s">
        <v>3797</v>
      </c>
      <c r="L196" s="182"/>
      <c r="M196" s="183" t="s">
        <v>37</v>
      </c>
      <c r="N196" s="184" t="s">
        <v>53</v>
      </c>
      <c r="O196" s="43"/>
      <c r="P196" s="172">
        <f t="shared" si="31"/>
        <v>0</v>
      </c>
      <c r="Q196" s="172">
        <v>0</v>
      </c>
      <c r="R196" s="172">
        <f t="shared" si="32"/>
        <v>0</v>
      </c>
      <c r="S196" s="172">
        <v>0</v>
      </c>
      <c r="T196" s="173">
        <f t="shared" si="33"/>
        <v>0</v>
      </c>
      <c r="AR196" s="24" t="s">
        <v>1000</v>
      </c>
      <c r="AT196" s="24" t="s">
        <v>277</v>
      </c>
      <c r="AU196" s="24" t="s">
        <v>82</v>
      </c>
      <c r="AY196" s="24" t="s">
        <v>162</v>
      </c>
      <c r="BE196" s="174">
        <f t="shared" si="34"/>
        <v>0</v>
      </c>
      <c r="BF196" s="174">
        <f t="shared" si="35"/>
        <v>0</v>
      </c>
      <c r="BG196" s="174">
        <f t="shared" si="36"/>
        <v>0</v>
      </c>
      <c r="BH196" s="174">
        <f t="shared" si="37"/>
        <v>0</v>
      </c>
      <c r="BI196" s="174">
        <f t="shared" si="38"/>
        <v>0</v>
      </c>
      <c r="BJ196" s="24" t="s">
        <v>24</v>
      </c>
      <c r="BK196" s="174">
        <f t="shared" si="39"/>
        <v>0</v>
      </c>
      <c r="BL196" s="24" t="s">
        <v>1000</v>
      </c>
      <c r="BM196" s="24" t="s">
        <v>3819</v>
      </c>
    </row>
    <row r="197" spans="2:65" s="1" customFormat="1" ht="16.5" customHeight="1">
      <c r="B197" s="42"/>
      <c r="C197" s="175" t="s">
        <v>1201</v>
      </c>
      <c r="D197" s="175" t="s">
        <v>277</v>
      </c>
      <c r="E197" s="176" t="s">
        <v>3820</v>
      </c>
      <c r="F197" s="177" t="s">
        <v>3821</v>
      </c>
      <c r="G197" s="178" t="s">
        <v>277</v>
      </c>
      <c r="H197" s="179">
        <v>8</v>
      </c>
      <c r="I197" s="180"/>
      <c r="J197" s="181">
        <f t="shared" si="30"/>
        <v>0</v>
      </c>
      <c r="K197" s="177" t="s">
        <v>3797</v>
      </c>
      <c r="L197" s="182"/>
      <c r="M197" s="183" t="s">
        <v>37</v>
      </c>
      <c r="N197" s="184" t="s">
        <v>53</v>
      </c>
      <c r="O197" s="43"/>
      <c r="P197" s="172">
        <f t="shared" si="31"/>
        <v>0</v>
      </c>
      <c r="Q197" s="172">
        <v>0</v>
      </c>
      <c r="R197" s="172">
        <f t="shared" si="32"/>
        <v>0</v>
      </c>
      <c r="S197" s="172">
        <v>0</v>
      </c>
      <c r="T197" s="173">
        <f t="shared" si="33"/>
        <v>0</v>
      </c>
      <c r="AR197" s="24" t="s">
        <v>1000</v>
      </c>
      <c r="AT197" s="24" t="s">
        <v>277</v>
      </c>
      <c r="AU197" s="24" t="s">
        <v>82</v>
      </c>
      <c r="AY197" s="24" t="s">
        <v>162</v>
      </c>
      <c r="BE197" s="174">
        <f t="shared" si="34"/>
        <v>0</v>
      </c>
      <c r="BF197" s="174">
        <f t="shared" si="35"/>
        <v>0</v>
      </c>
      <c r="BG197" s="174">
        <f t="shared" si="36"/>
        <v>0</v>
      </c>
      <c r="BH197" s="174">
        <f t="shared" si="37"/>
        <v>0</v>
      </c>
      <c r="BI197" s="174">
        <f t="shared" si="38"/>
        <v>0</v>
      </c>
      <c r="BJ197" s="24" t="s">
        <v>24</v>
      </c>
      <c r="BK197" s="174">
        <f t="shared" si="39"/>
        <v>0</v>
      </c>
      <c r="BL197" s="24" t="s">
        <v>1000</v>
      </c>
      <c r="BM197" s="24" t="s">
        <v>3822</v>
      </c>
    </row>
    <row r="198" spans="2:65" s="1" customFormat="1" ht="16.5" customHeight="1">
      <c r="B198" s="42"/>
      <c r="C198" s="175" t="s">
        <v>1882</v>
      </c>
      <c r="D198" s="175" t="s">
        <v>277</v>
      </c>
      <c r="E198" s="176" t="s">
        <v>3823</v>
      </c>
      <c r="F198" s="177" t="s">
        <v>3824</v>
      </c>
      <c r="G198" s="178" t="s">
        <v>2655</v>
      </c>
      <c r="H198" s="179">
        <v>35</v>
      </c>
      <c r="I198" s="180"/>
      <c r="J198" s="181">
        <f t="shared" si="30"/>
        <v>0</v>
      </c>
      <c r="K198" s="177" t="s">
        <v>3797</v>
      </c>
      <c r="L198" s="182"/>
      <c r="M198" s="183" t="s">
        <v>37</v>
      </c>
      <c r="N198" s="184" t="s">
        <v>53</v>
      </c>
      <c r="O198" s="43"/>
      <c r="P198" s="172">
        <f t="shared" si="31"/>
        <v>0</v>
      </c>
      <c r="Q198" s="172">
        <v>0</v>
      </c>
      <c r="R198" s="172">
        <f t="shared" si="32"/>
        <v>0</v>
      </c>
      <c r="S198" s="172">
        <v>0</v>
      </c>
      <c r="T198" s="173">
        <f t="shared" si="33"/>
        <v>0</v>
      </c>
      <c r="AR198" s="24" t="s">
        <v>1000</v>
      </c>
      <c r="AT198" s="24" t="s">
        <v>277</v>
      </c>
      <c r="AU198" s="24" t="s">
        <v>82</v>
      </c>
      <c r="AY198" s="24" t="s">
        <v>162</v>
      </c>
      <c r="BE198" s="174">
        <f t="shared" si="34"/>
        <v>0</v>
      </c>
      <c r="BF198" s="174">
        <f t="shared" si="35"/>
        <v>0</v>
      </c>
      <c r="BG198" s="174">
        <f t="shared" si="36"/>
        <v>0</v>
      </c>
      <c r="BH198" s="174">
        <f t="shared" si="37"/>
        <v>0</v>
      </c>
      <c r="BI198" s="174">
        <f t="shared" si="38"/>
        <v>0</v>
      </c>
      <c r="BJ198" s="24" t="s">
        <v>24</v>
      </c>
      <c r="BK198" s="174">
        <f t="shared" si="39"/>
        <v>0</v>
      </c>
      <c r="BL198" s="24" t="s">
        <v>1000</v>
      </c>
      <c r="BM198" s="24" t="s">
        <v>3825</v>
      </c>
    </row>
    <row r="199" spans="2:65" s="1" customFormat="1" ht="16.5" customHeight="1">
      <c r="B199" s="42"/>
      <c r="C199" s="175" t="s">
        <v>1215</v>
      </c>
      <c r="D199" s="175" t="s">
        <v>277</v>
      </c>
      <c r="E199" s="176" t="s">
        <v>3823</v>
      </c>
      <c r="F199" s="177" t="s">
        <v>3824</v>
      </c>
      <c r="G199" s="178" t="s">
        <v>2655</v>
      </c>
      <c r="H199" s="179">
        <v>30</v>
      </c>
      <c r="I199" s="180"/>
      <c r="J199" s="181">
        <f t="shared" si="30"/>
        <v>0</v>
      </c>
      <c r="K199" s="177" t="s">
        <v>3797</v>
      </c>
      <c r="L199" s="182"/>
      <c r="M199" s="183" t="s">
        <v>37</v>
      </c>
      <c r="N199" s="184" t="s">
        <v>53</v>
      </c>
      <c r="O199" s="43"/>
      <c r="P199" s="172">
        <f t="shared" si="31"/>
        <v>0</v>
      </c>
      <c r="Q199" s="172">
        <v>0</v>
      </c>
      <c r="R199" s="172">
        <f t="shared" si="32"/>
        <v>0</v>
      </c>
      <c r="S199" s="172">
        <v>0</v>
      </c>
      <c r="T199" s="173">
        <f t="shared" si="33"/>
        <v>0</v>
      </c>
      <c r="AR199" s="24" t="s">
        <v>1000</v>
      </c>
      <c r="AT199" s="24" t="s">
        <v>277</v>
      </c>
      <c r="AU199" s="24" t="s">
        <v>82</v>
      </c>
      <c r="AY199" s="24" t="s">
        <v>162</v>
      </c>
      <c r="BE199" s="174">
        <f t="shared" si="34"/>
        <v>0</v>
      </c>
      <c r="BF199" s="174">
        <f t="shared" si="35"/>
        <v>0</v>
      </c>
      <c r="BG199" s="174">
        <f t="shared" si="36"/>
        <v>0</v>
      </c>
      <c r="BH199" s="174">
        <f t="shared" si="37"/>
        <v>0</v>
      </c>
      <c r="BI199" s="174">
        <f t="shared" si="38"/>
        <v>0</v>
      </c>
      <c r="BJ199" s="24" t="s">
        <v>24</v>
      </c>
      <c r="BK199" s="174">
        <f t="shared" si="39"/>
        <v>0</v>
      </c>
      <c r="BL199" s="24" t="s">
        <v>1000</v>
      </c>
      <c r="BM199" s="24" t="s">
        <v>3826</v>
      </c>
    </row>
    <row r="200" spans="2:65" s="1" customFormat="1" ht="16.5" customHeight="1">
      <c r="B200" s="42"/>
      <c r="C200" s="175" t="s">
        <v>1219</v>
      </c>
      <c r="D200" s="175" t="s">
        <v>277</v>
      </c>
      <c r="E200" s="176" t="s">
        <v>3827</v>
      </c>
      <c r="F200" s="177" t="s">
        <v>3828</v>
      </c>
      <c r="G200" s="178" t="s">
        <v>2655</v>
      </c>
      <c r="H200" s="179">
        <v>35</v>
      </c>
      <c r="I200" s="180"/>
      <c r="J200" s="181">
        <f t="shared" si="30"/>
        <v>0</v>
      </c>
      <c r="K200" s="177" t="s">
        <v>3797</v>
      </c>
      <c r="L200" s="182"/>
      <c r="M200" s="183" t="s">
        <v>37</v>
      </c>
      <c r="N200" s="184" t="s">
        <v>53</v>
      </c>
      <c r="O200" s="43"/>
      <c r="P200" s="172">
        <f t="shared" si="31"/>
        <v>0</v>
      </c>
      <c r="Q200" s="172">
        <v>0</v>
      </c>
      <c r="R200" s="172">
        <f t="shared" si="32"/>
        <v>0</v>
      </c>
      <c r="S200" s="172">
        <v>0</v>
      </c>
      <c r="T200" s="173">
        <f t="shared" si="33"/>
        <v>0</v>
      </c>
      <c r="AR200" s="24" t="s">
        <v>1000</v>
      </c>
      <c r="AT200" s="24" t="s">
        <v>277</v>
      </c>
      <c r="AU200" s="24" t="s">
        <v>82</v>
      </c>
      <c r="AY200" s="24" t="s">
        <v>162</v>
      </c>
      <c r="BE200" s="174">
        <f t="shared" si="34"/>
        <v>0</v>
      </c>
      <c r="BF200" s="174">
        <f t="shared" si="35"/>
        <v>0</v>
      </c>
      <c r="BG200" s="174">
        <f t="shared" si="36"/>
        <v>0</v>
      </c>
      <c r="BH200" s="174">
        <f t="shared" si="37"/>
        <v>0</v>
      </c>
      <c r="BI200" s="174">
        <f t="shared" si="38"/>
        <v>0</v>
      </c>
      <c r="BJ200" s="24" t="s">
        <v>24</v>
      </c>
      <c r="BK200" s="174">
        <f t="shared" si="39"/>
        <v>0</v>
      </c>
      <c r="BL200" s="24" t="s">
        <v>1000</v>
      </c>
      <c r="BM200" s="24" t="s">
        <v>3829</v>
      </c>
    </row>
    <row r="201" spans="2:65" s="1" customFormat="1" ht="16.5" customHeight="1">
      <c r="B201" s="42"/>
      <c r="C201" s="175" t="s">
        <v>1223</v>
      </c>
      <c r="D201" s="175" t="s">
        <v>277</v>
      </c>
      <c r="E201" s="176" t="s">
        <v>3827</v>
      </c>
      <c r="F201" s="177" t="s">
        <v>3828</v>
      </c>
      <c r="G201" s="178" t="s">
        <v>2655</v>
      </c>
      <c r="H201" s="179">
        <v>15</v>
      </c>
      <c r="I201" s="180"/>
      <c r="J201" s="181">
        <f t="shared" si="30"/>
        <v>0</v>
      </c>
      <c r="K201" s="177" t="s">
        <v>3797</v>
      </c>
      <c r="L201" s="182"/>
      <c r="M201" s="183" t="s">
        <v>37</v>
      </c>
      <c r="N201" s="184" t="s">
        <v>53</v>
      </c>
      <c r="O201" s="43"/>
      <c r="P201" s="172">
        <f t="shared" si="31"/>
        <v>0</v>
      </c>
      <c r="Q201" s="172">
        <v>0</v>
      </c>
      <c r="R201" s="172">
        <f t="shared" si="32"/>
        <v>0</v>
      </c>
      <c r="S201" s="172">
        <v>0</v>
      </c>
      <c r="T201" s="173">
        <f t="shared" si="33"/>
        <v>0</v>
      </c>
      <c r="AR201" s="24" t="s">
        <v>1000</v>
      </c>
      <c r="AT201" s="24" t="s">
        <v>277</v>
      </c>
      <c r="AU201" s="24" t="s">
        <v>82</v>
      </c>
      <c r="AY201" s="24" t="s">
        <v>162</v>
      </c>
      <c r="BE201" s="174">
        <f t="shared" si="34"/>
        <v>0</v>
      </c>
      <c r="BF201" s="174">
        <f t="shared" si="35"/>
        <v>0</v>
      </c>
      <c r="BG201" s="174">
        <f t="shared" si="36"/>
        <v>0</v>
      </c>
      <c r="BH201" s="174">
        <f t="shared" si="37"/>
        <v>0</v>
      </c>
      <c r="BI201" s="174">
        <f t="shared" si="38"/>
        <v>0</v>
      </c>
      <c r="BJ201" s="24" t="s">
        <v>24</v>
      </c>
      <c r="BK201" s="174">
        <f t="shared" si="39"/>
        <v>0</v>
      </c>
      <c r="BL201" s="24" t="s">
        <v>1000</v>
      </c>
      <c r="BM201" s="24" t="s">
        <v>3830</v>
      </c>
    </row>
    <row r="202" spans="2:65" s="1" customFormat="1" ht="16.5" customHeight="1">
      <c r="B202" s="42"/>
      <c r="C202" s="175" t="s">
        <v>1227</v>
      </c>
      <c r="D202" s="175" t="s">
        <v>277</v>
      </c>
      <c r="E202" s="176" t="s">
        <v>3831</v>
      </c>
      <c r="F202" s="177" t="s">
        <v>3832</v>
      </c>
      <c r="G202" s="178" t="s">
        <v>2655</v>
      </c>
      <c r="H202" s="179">
        <v>35</v>
      </c>
      <c r="I202" s="180"/>
      <c r="J202" s="181">
        <f t="shared" si="30"/>
        <v>0</v>
      </c>
      <c r="K202" s="177" t="s">
        <v>3797</v>
      </c>
      <c r="L202" s="182"/>
      <c r="M202" s="183" t="s">
        <v>37</v>
      </c>
      <c r="N202" s="184" t="s">
        <v>53</v>
      </c>
      <c r="O202" s="43"/>
      <c r="P202" s="172">
        <f t="shared" si="31"/>
        <v>0</v>
      </c>
      <c r="Q202" s="172">
        <v>0</v>
      </c>
      <c r="R202" s="172">
        <f t="shared" si="32"/>
        <v>0</v>
      </c>
      <c r="S202" s="172">
        <v>0</v>
      </c>
      <c r="T202" s="173">
        <f t="shared" si="33"/>
        <v>0</v>
      </c>
      <c r="AR202" s="24" t="s">
        <v>1000</v>
      </c>
      <c r="AT202" s="24" t="s">
        <v>277</v>
      </c>
      <c r="AU202" s="24" t="s">
        <v>82</v>
      </c>
      <c r="AY202" s="24" t="s">
        <v>162</v>
      </c>
      <c r="BE202" s="174">
        <f t="shared" si="34"/>
        <v>0</v>
      </c>
      <c r="BF202" s="174">
        <f t="shared" si="35"/>
        <v>0</v>
      </c>
      <c r="BG202" s="174">
        <f t="shared" si="36"/>
        <v>0</v>
      </c>
      <c r="BH202" s="174">
        <f t="shared" si="37"/>
        <v>0</v>
      </c>
      <c r="BI202" s="174">
        <f t="shared" si="38"/>
        <v>0</v>
      </c>
      <c r="BJ202" s="24" t="s">
        <v>24</v>
      </c>
      <c r="BK202" s="174">
        <f t="shared" si="39"/>
        <v>0</v>
      </c>
      <c r="BL202" s="24" t="s">
        <v>1000</v>
      </c>
      <c r="BM202" s="24" t="s">
        <v>3833</v>
      </c>
    </row>
    <row r="203" spans="2:65" s="1" customFormat="1" ht="16.5" customHeight="1">
      <c r="B203" s="42"/>
      <c r="C203" s="175" t="s">
        <v>1289</v>
      </c>
      <c r="D203" s="175" t="s">
        <v>277</v>
      </c>
      <c r="E203" s="176" t="s">
        <v>3834</v>
      </c>
      <c r="F203" s="177" t="s">
        <v>3835</v>
      </c>
      <c r="G203" s="178" t="s">
        <v>2655</v>
      </c>
      <c r="H203" s="179">
        <v>1</v>
      </c>
      <c r="I203" s="180"/>
      <c r="J203" s="181">
        <f t="shared" si="30"/>
        <v>0</v>
      </c>
      <c r="K203" s="177" t="s">
        <v>3797</v>
      </c>
      <c r="L203" s="182"/>
      <c r="M203" s="183" t="s">
        <v>37</v>
      </c>
      <c r="N203" s="184" t="s">
        <v>53</v>
      </c>
      <c r="O203" s="43"/>
      <c r="P203" s="172">
        <f t="shared" si="31"/>
        <v>0</v>
      </c>
      <c r="Q203" s="172">
        <v>0</v>
      </c>
      <c r="R203" s="172">
        <f t="shared" si="32"/>
        <v>0</v>
      </c>
      <c r="S203" s="172">
        <v>0</v>
      </c>
      <c r="T203" s="173">
        <f t="shared" si="33"/>
        <v>0</v>
      </c>
      <c r="AR203" s="24" t="s">
        <v>1000</v>
      </c>
      <c r="AT203" s="24" t="s">
        <v>277</v>
      </c>
      <c r="AU203" s="24" t="s">
        <v>82</v>
      </c>
      <c r="AY203" s="24" t="s">
        <v>162</v>
      </c>
      <c r="BE203" s="174">
        <f t="shared" si="34"/>
        <v>0</v>
      </c>
      <c r="BF203" s="174">
        <f t="shared" si="35"/>
        <v>0</v>
      </c>
      <c r="BG203" s="174">
        <f t="shared" si="36"/>
        <v>0</v>
      </c>
      <c r="BH203" s="174">
        <f t="shared" si="37"/>
        <v>0</v>
      </c>
      <c r="BI203" s="174">
        <f t="shared" si="38"/>
        <v>0</v>
      </c>
      <c r="BJ203" s="24" t="s">
        <v>24</v>
      </c>
      <c r="BK203" s="174">
        <f t="shared" si="39"/>
        <v>0</v>
      </c>
      <c r="BL203" s="24" t="s">
        <v>1000</v>
      </c>
      <c r="BM203" s="24" t="s">
        <v>3836</v>
      </c>
    </row>
    <row r="204" spans="2:65" s="1" customFormat="1" ht="16.5" customHeight="1">
      <c r="B204" s="42"/>
      <c r="C204" s="175" t="s">
        <v>1297</v>
      </c>
      <c r="D204" s="175" t="s">
        <v>277</v>
      </c>
      <c r="E204" s="176" t="s">
        <v>3837</v>
      </c>
      <c r="F204" s="177" t="s">
        <v>3838</v>
      </c>
      <c r="G204" s="178" t="s">
        <v>2655</v>
      </c>
      <c r="H204" s="179">
        <v>1</v>
      </c>
      <c r="I204" s="180"/>
      <c r="J204" s="181">
        <f t="shared" si="30"/>
        <v>0</v>
      </c>
      <c r="K204" s="177" t="s">
        <v>3797</v>
      </c>
      <c r="L204" s="182"/>
      <c r="M204" s="183" t="s">
        <v>37</v>
      </c>
      <c r="N204" s="184" t="s">
        <v>53</v>
      </c>
      <c r="O204" s="43"/>
      <c r="P204" s="172">
        <f t="shared" si="31"/>
        <v>0</v>
      </c>
      <c r="Q204" s="172">
        <v>0</v>
      </c>
      <c r="R204" s="172">
        <f t="shared" si="32"/>
        <v>0</v>
      </c>
      <c r="S204" s="172">
        <v>0</v>
      </c>
      <c r="T204" s="173">
        <f t="shared" si="33"/>
        <v>0</v>
      </c>
      <c r="AR204" s="24" t="s">
        <v>1000</v>
      </c>
      <c r="AT204" s="24" t="s">
        <v>277</v>
      </c>
      <c r="AU204" s="24" t="s">
        <v>82</v>
      </c>
      <c r="AY204" s="24" t="s">
        <v>162</v>
      </c>
      <c r="BE204" s="174">
        <f t="shared" si="34"/>
        <v>0</v>
      </c>
      <c r="BF204" s="174">
        <f t="shared" si="35"/>
        <v>0</v>
      </c>
      <c r="BG204" s="174">
        <f t="shared" si="36"/>
        <v>0</v>
      </c>
      <c r="BH204" s="174">
        <f t="shared" si="37"/>
        <v>0</v>
      </c>
      <c r="BI204" s="174">
        <f t="shared" si="38"/>
        <v>0</v>
      </c>
      <c r="BJ204" s="24" t="s">
        <v>24</v>
      </c>
      <c r="BK204" s="174">
        <f t="shared" si="39"/>
        <v>0</v>
      </c>
      <c r="BL204" s="24" t="s">
        <v>1000</v>
      </c>
      <c r="BM204" s="24" t="s">
        <v>3839</v>
      </c>
    </row>
    <row r="205" spans="2:65" s="1" customFormat="1" ht="16.5" customHeight="1">
      <c r="B205" s="42"/>
      <c r="C205" s="175" t="s">
        <v>1303</v>
      </c>
      <c r="D205" s="175" t="s">
        <v>277</v>
      </c>
      <c r="E205" s="176" t="s">
        <v>3840</v>
      </c>
      <c r="F205" s="177" t="s">
        <v>3841</v>
      </c>
      <c r="G205" s="178" t="s">
        <v>2655</v>
      </c>
      <c r="H205" s="179">
        <v>1</v>
      </c>
      <c r="I205" s="180"/>
      <c r="J205" s="181">
        <f t="shared" si="30"/>
        <v>0</v>
      </c>
      <c r="K205" s="177" t="s">
        <v>3777</v>
      </c>
      <c r="L205" s="182"/>
      <c r="M205" s="183" t="s">
        <v>37</v>
      </c>
      <c r="N205" s="184" t="s">
        <v>53</v>
      </c>
      <c r="O205" s="43"/>
      <c r="P205" s="172">
        <f t="shared" si="31"/>
        <v>0</v>
      </c>
      <c r="Q205" s="172">
        <v>0</v>
      </c>
      <c r="R205" s="172">
        <f t="shared" si="32"/>
        <v>0</v>
      </c>
      <c r="S205" s="172">
        <v>0</v>
      </c>
      <c r="T205" s="173">
        <f t="shared" si="33"/>
        <v>0</v>
      </c>
      <c r="AR205" s="24" t="s">
        <v>1000</v>
      </c>
      <c r="AT205" s="24" t="s">
        <v>277</v>
      </c>
      <c r="AU205" s="24" t="s">
        <v>82</v>
      </c>
      <c r="AY205" s="24" t="s">
        <v>162</v>
      </c>
      <c r="BE205" s="174">
        <f t="shared" si="34"/>
        <v>0</v>
      </c>
      <c r="BF205" s="174">
        <f t="shared" si="35"/>
        <v>0</v>
      </c>
      <c r="BG205" s="174">
        <f t="shared" si="36"/>
        <v>0</v>
      </c>
      <c r="BH205" s="174">
        <f t="shared" si="37"/>
        <v>0</v>
      </c>
      <c r="BI205" s="174">
        <f t="shared" si="38"/>
        <v>0</v>
      </c>
      <c r="BJ205" s="24" t="s">
        <v>24</v>
      </c>
      <c r="BK205" s="174">
        <f t="shared" si="39"/>
        <v>0</v>
      </c>
      <c r="BL205" s="24" t="s">
        <v>1000</v>
      </c>
      <c r="BM205" s="24" t="s">
        <v>3842</v>
      </c>
    </row>
    <row r="206" spans="2:65" s="1" customFormat="1" ht="16.5" customHeight="1">
      <c r="B206" s="42"/>
      <c r="C206" s="175" t="s">
        <v>1315</v>
      </c>
      <c r="D206" s="175" t="s">
        <v>277</v>
      </c>
      <c r="E206" s="176" t="s">
        <v>3843</v>
      </c>
      <c r="F206" s="177" t="s">
        <v>3844</v>
      </c>
      <c r="G206" s="178" t="s">
        <v>2655</v>
      </c>
      <c r="H206" s="179">
        <v>1</v>
      </c>
      <c r="I206" s="180"/>
      <c r="J206" s="181">
        <f t="shared" si="30"/>
        <v>0</v>
      </c>
      <c r="K206" s="177" t="s">
        <v>3845</v>
      </c>
      <c r="L206" s="182"/>
      <c r="M206" s="183" t="s">
        <v>37</v>
      </c>
      <c r="N206" s="184" t="s">
        <v>53</v>
      </c>
      <c r="O206" s="43"/>
      <c r="P206" s="172">
        <f t="shared" si="31"/>
        <v>0</v>
      </c>
      <c r="Q206" s="172">
        <v>0</v>
      </c>
      <c r="R206" s="172">
        <f t="shared" si="32"/>
        <v>0</v>
      </c>
      <c r="S206" s="172">
        <v>0</v>
      </c>
      <c r="T206" s="173">
        <f t="shared" si="33"/>
        <v>0</v>
      </c>
      <c r="AR206" s="24" t="s">
        <v>1000</v>
      </c>
      <c r="AT206" s="24" t="s">
        <v>277</v>
      </c>
      <c r="AU206" s="24" t="s">
        <v>82</v>
      </c>
      <c r="AY206" s="24" t="s">
        <v>162</v>
      </c>
      <c r="BE206" s="174">
        <f t="shared" si="34"/>
        <v>0</v>
      </c>
      <c r="BF206" s="174">
        <f t="shared" si="35"/>
        <v>0</v>
      </c>
      <c r="BG206" s="174">
        <f t="shared" si="36"/>
        <v>0</v>
      </c>
      <c r="BH206" s="174">
        <f t="shared" si="37"/>
        <v>0</v>
      </c>
      <c r="BI206" s="174">
        <f t="shared" si="38"/>
        <v>0</v>
      </c>
      <c r="BJ206" s="24" t="s">
        <v>24</v>
      </c>
      <c r="BK206" s="174">
        <f t="shared" si="39"/>
        <v>0</v>
      </c>
      <c r="BL206" s="24" t="s">
        <v>1000</v>
      </c>
      <c r="BM206" s="24" t="s">
        <v>3846</v>
      </c>
    </row>
    <row r="207" spans="2:65" s="1" customFormat="1" ht="16.5" customHeight="1">
      <c r="B207" s="42"/>
      <c r="C207" s="175" t="s">
        <v>1319</v>
      </c>
      <c r="D207" s="175" t="s">
        <v>277</v>
      </c>
      <c r="E207" s="176" t="s">
        <v>3847</v>
      </c>
      <c r="F207" s="177" t="s">
        <v>3848</v>
      </c>
      <c r="G207" s="178" t="s">
        <v>2655</v>
      </c>
      <c r="H207" s="179">
        <v>1</v>
      </c>
      <c r="I207" s="180"/>
      <c r="J207" s="181">
        <f t="shared" si="30"/>
        <v>0</v>
      </c>
      <c r="K207" s="177" t="s">
        <v>3777</v>
      </c>
      <c r="L207" s="182"/>
      <c r="M207" s="183" t="s">
        <v>37</v>
      </c>
      <c r="N207" s="184" t="s">
        <v>53</v>
      </c>
      <c r="O207" s="43"/>
      <c r="P207" s="172">
        <f t="shared" si="31"/>
        <v>0</v>
      </c>
      <c r="Q207" s="172">
        <v>0</v>
      </c>
      <c r="R207" s="172">
        <f t="shared" si="32"/>
        <v>0</v>
      </c>
      <c r="S207" s="172">
        <v>0</v>
      </c>
      <c r="T207" s="173">
        <f t="shared" si="33"/>
        <v>0</v>
      </c>
      <c r="AR207" s="24" t="s">
        <v>1000</v>
      </c>
      <c r="AT207" s="24" t="s">
        <v>277</v>
      </c>
      <c r="AU207" s="24" t="s">
        <v>82</v>
      </c>
      <c r="AY207" s="24" t="s">
        <v>162</v>
      </c>
      <c r="BE207" s="174">
        <f t="shared" si="34"/>
        <v>0</v>
      </c>
      <c r="BF207" s="174">
        <f t="shared" si="35"/>
        <v>0</v>
      </c>
      <c r="BG207" s="174">
        <f t="shared" si="36"/>
        <v>0</v>
      </c>
      <c r="BH207" s="174">
        <f t="shared" si="37"/>
        <v>0</v>
      </c>
      <c r="BI207" s="174">
        <f t="shared" si="38"/>
        <v>0</v>
      </c>
      <c r="BJ207" s="24" t="s">
        <v>24</v>
      </c>
      <c r="BK207" s="174">
        <f t="shared" si="39"/>
        <v>0</v>
      </c>
      <c r="BL207" s="24" t="s">
        <v>1000</v>
      </c>
      <c r="BM207" s="24" t="s">
        <v>3849</v>
      </c>
    </row>
    <row r="208" spans="2:65" s="1" customFormat="1" ht="16.5" customHeight="1">
      <c r="B208" s="42"/>
      <c r="C208" s="175" t="s">
        <v>1324</v>
      </c>
      <c r="D208" s="175" t="s">
        <v>277</v>
      </c>
      <c r="E208" s="176" t="s">
        <v>3850</v>
      </c>
      <c r="F208" s="177" t="s">
        <v>3851</v>
      </c>
      <c r="G208" s="178" t="s">
        <v>2655</v>
      </c>
      <c r="H208" s="179">
        <v>3</v>
      </c>
      <c r="I208" s="180"/>
      <c r="J208" s="181">
        <f t="shared" si="30"/>
        <v>0</v>
      </c>
      <c r="K208" s="177" t="s">
        <v>3777</v>
      </c>
      <c r="L208" s="182"/>
      <c r="M208" s="183" t="s">
        <v>37</v>
      </c>
      <c r="N208" s="184" t="s">
        <v>53</v>
      </c>
      <c r="O208" s="43"/>
      <c r="P208" s="172">
        <f t="shared" si="31"/>
        <v>0</v>
      </c>
      <c r="Q208" s="172">
        <v>0</v>
      </c>
      <c r="R208" s="172">
        <f t="shared" si="32"/>
        <v>0</v>
      </c>
      <c r="S208" s="172">
        <v>0</v>
      </c>
      <c r="T208" s="173">
        <f t="shared" si="33"/>
        <v>0</v>
      </c>
      <c r="AR208" s="24" t="s">
        <v>1000</v>
      </c>
      <c r="AT208" s="24" t="s">
        <v>277</v>
      </c>
      <c r="AU208" s="24" t="s">
        <v>82</v>
      </c>
      <c r="AY208" s="24" t="s">
        <v>162</v>
      </c>
      <c r="BE208" s="174">
        <f t="shared" si="34"/>
        <v>0</v>
      </c>
      <c r="BF208" s="174">
        <f t="shared" si="35"/>
        <v>0</v>
      </c>
      <c r="BG208" s="174">
        <f t="shared" si="36"/>
        <v>0</v>
      </c>
      <c r="BH208" s="174">
        <f t="shared" si="37"/>
        <v>0</v>
      </c>
      <c r="BI208" s="174">
        <f t="shared" si="38"/>
        <v>0</v>
      </c>
      <c r="BJ208" s="24" t="s">
        <v>24</v>
      </c>
      <c r="BK208" s="174">
        <f t="shared" si="39"/>
        <v>0</v>
      </c>
      <c r="BL208" s="24" t="s">
        <v>1000</v>
      </c>
      <c r="BM208" s="24" t="s">
        <v>3852</v>
      </c>
    </row>
    <row r="209" spans="2:65" s="10" customFormat="1" ht="37.35" customHeight="1">
      <c r="B209" s="203"/>
      <c r="C209" s="204"/>
      <c r="D209" s="205" t="s">
        <v>81</v>
      </c>
      <c r="E209" s="206" t="s">
        <v>423</v>
      </c>
      <c r="F209" s="206" t="s">
        <v>424</v>
      </c>
      <c r="G209" s="204"/>
      <c r="H209" s="204"/>
      <c r="I209" s="207"/>
      <c r="J209" s="208">
        <f>BK209</f>
        <v>0</v>
      </c>
      <c r="K209" s="204"/>
      <c r="L209" s="209"/>
      <c r="M209" s="210"/>
      <c r="N209" s="211"/>
      <c r="O209" s="211"/>
      <c r="P209" s="212">
        <f>P210+P219+P223+P225</f>
        <v>0</v>
      </c>
      <c r="Q209" s="211"/>
      <c r="R209" s="212">
        <f>R210+R219+R223+R225</f>
        <v>0.40180000000000005</v>
      </c>
      <c r="S209" s="211"/>
      <c r="T209" s="213">
        <f>T210+T219+T223+T225</f>
        <v>2.5269999999999997</v>
      </c>
      <c r="AR209" s="214" t="s">
        <v>24</v>
      </c>
      <c r="AT209" s="215" t="s">
        <v>81</v>
      </c>
      <c r="AU209" s="215" t="s">
        <v>82</v>
      </c>
      <c r="AY209" s="214" t="s">
        <v>162</v>
      </c>
      <c r="BK209" s="216">
        <f>BK210+BK219+BK223+BK225</f>
        <v>0</v>
      </c>
    </row>
    <row r="210" spans="2:65" s="10" customFormat="1" ht="19.95" customHeight="1">
      <c r="B210" s="203"/>
      <c r="C210" s="204"/>
      <c r="D210" s="205" t="s">
        <v>81</v>
      </c>
      <c r="E210" s="217" t="s">
        <v>24</v>
      </c>
      <c r="F210" s="217" t="s">
        <v>1432</v>
      </c>
      <c r="G210" s="204"/>
      <c r="H210" s="204"/>
      <c r="I210" s="207"/>
      <c r="J210" s="218">
        <f>BK210</f>
        <v>0</v>
      </c>
      <c r="K210" s="204"/>
      <c r="L210" s="209"/>
      <c r="M210" s="210"/>
      <c r="N210" s="211"/>
      <c r="O210" s="211"/>
      <c r="P210" s="212">
        <f>SUM(P211:P218)</f>
        <v>0</v>
      </c>
      <c r="Q210" s="211"/>
      <c r="R210" s="212">
        <f>SUM(R211:R218)</f>
        <v>0.4</v>
      </c>
      <c r="S210" s="211"/>
      <c r="T210" s="213">
        <f>SUM(T211:T218)</f>
        <v>0</v>
      </c>
      <c r="AR210" s="214" t="s">
        <v>24</v>
      </c>
      <c r="AT210" s="215" t="s">
        <v>81</v>
      </c>
      <c r="AU210" s="215" t="s">
        <v>24</v>
      </c>
      <c r="AY210" s="214" t="s">
        <v>162</v>
      </c>
      <c r="BK210" s="216">
        <f>SUM(BK211:BK218)</f>
        <v>0</v>
      </c>
    </row>
    <row r="211" spans="2:65" s="1" customFormat="1" ht="25.5" customHeight="1">
      <c r="B211" s="42"/>
      <c r="C211" s="163" t="s">
        <v>3853</v>
      </c>
      <c r="D211" s="163" t="s">
        <v>156</v>
      </c>
      <c r="E211" s="164" t="s">
        <v>3854</v>
      </c>
      <c r="F211" s="165" t="s">
        <v>3855</v>
      </c>
      <c r="G211" s="166" t="s">
        <v>173</v>
      </c>
      <c r="H211" s="167">
        <v>8.4</v>
      </c>
      <c r="I211" s="168"/>
      <c r="J211" s="169">
        <f>ROUND(I211*H211,2)</f>
        <v>0</v>
      </c>
      <c r="K211" s="165" t="s">
        <v>1089</v>
      </c>
      <c r="L211" s="62"/>
      <c r="M211" s="170" t="s">
        <v>37</v>
      </c>
      <c r="N211" s="171" t="s">
        <v>53</v>
      </c>
      <c r="O211" s="43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24" t="s">
        <v>24</v>
      </c>
      <c r="BK211" s="174">
        <f>ROUND(I211*H211,2)</f>
        <v>0</v>
      </c>
      <c r="BL211" s="24" t="s">
        <v>161</v>
      </c>
      <c r="BM211" s="24" t="s">
        <v>3856</v>
      </c>
    </row>
    <row r="212" spans="2:65" s="1" customFormat="1" ht="84">
      <c r="B212" s="42"/>
      <c r="C212" s="64"/>
      <c r="D212" s="221" t="s">
        <v>1091</v>
      </c>
      <c r="E212" s="64"/>
      <c r="F212" s="263" t="s">
        <v>3857</v>
      </c>
      <c r="G212" s="64"/>
      <c r="H212" s="64"/>
      <c r="I212" s="150"/>
      <c r="J212" s="64"/>
      <c r="K212" s="64"/>
      <c r="L212" s="62"/>
      <c r="M212" s="264"/>
      <c r="N212" s="43"/>
      <c r="O212" s="43"/>
      <c r="P212" s="43"/>
      <c r="Q212" s="43"/>
      <c r="R212" s="43"/>
      <c r="S212" s="43"/>
      <c r="T212" s="79"/>
      <c r="AT212" s="24" t="s">
        <v>1091</v>
      </c>
      <c r="AU212" s="24" t="s">
        <v>91</v>
      </c>
    </row>
    <row r="213" spans="2:65" s="11" customFormat="1" ht="12">
      <c r="B213" s="219"/>
      <c r="C213" s="220"/>
      <c r="D213" s="221" t="s">
        <v>430</v>
      </c>
      <c r="E213" s="222" t="s">
        <v>37</v>
      </c>
      <c r="F213" s="223" t="s">
        <v>3858</v>
      </c>
      <c r="G213" s="220"/>
      <c r="H213" s="224">
        <v>8.4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430</v>
      </c>
      <c r="AU213" s="230" t="s">
        <v>91</v>
      </c>
      <c r="AV213" s="11" t="s">
        <v>91</v>
      </c>
      <c r="AW213" s="11" t="s">
        <v>45</v>
      </c>
      <c r="AX213" s="11" t="s">
        <v>24</v>
      </c>
      <c r="AY213" s="230" t="s">
        <v>162</v>
      </c>
    </row>
    <row r="214" spans="2:65" s="1" customFormat="1" ht="38.25" customHeight="1">
      <c r="B214" s="42"/>
      <c r="C214" s="163" t="s">
        <v>3859</v>
      </c>
      <c r="D214" s="163" t="s">
        <v>156</v>
      </c>
      <c r="E214" s="164" t="s">
        <v>3091</v>
      </c>
      <c r="F214" s="165" t="s">
        <v>3860</v>
      </c>
      <c r="G214" s="166" t="s">
        <v>173</v>
      </c>
      <c r="H214" s="167">
        <v>8.4</v>
      </c>
      <c r="I214" s="168"/>
      <c r="J214" s="169">
        <f>ROUND(I214*H214,2)</f>
        <v>0</v>
      </c>
      <c r="K214" s="165" t="s">
        <v>1089</v>
      </c>
      <c r="L214" s="62"/>
      <c r="M214" s="170" t="s">
        <v>37</v>
      </c>
      <c r="N214" s="171" t="s">
        <v>53</v>
      </c>
      <c r="O214" s="43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174">
        <f>IF(N214="základní",J214,0)</f>
        <v>0</v>
      </c>
      <c r="BF214" s="174">
        <f>IF(N214="snížená",J214,0)</f>
        <v>0</v>
      </c>
      <c r="BG214" s="174">
        <f>IF(N214="zákl. přenesená",J214,0)</f>
        <v>0</v>
      </c>
      <c r="BH214" s="174">
        <f>IF(N214="sníž. přenesená",J214,0)</f>
        <v>0</v>
      </c>
      <c r="BI214" s="174">
        <f>IF(N214="nulová",J214,0)</f>
        <v>0</v>
      </c>
      <c r="BJ214" s="24" t="s">
        <v>24</v>
      </c>
      <c r="BK214" s="174">
        <f>ROUND(I214*H214,2)</f>
        <v>0</v>
      </c>
      <c r="BL214" s="24" t="s">
        <v>161</v>
      </c>
      <c r="BM214" s="24" t="s">
        <v>3861</v>
      </c>
    </row>
    <row r="215" spans="2:65" s="1" customFormat="1" ht="84">
      <c r="B215" s="42"/>
      <c r="C215" s="64"/>
      <c r="D215" s="221" t="s">
        <v>1091</v>
      </c>
      <c r="E215" s="64"/>
      <c r="F215" s="263" t="s">
        <v>3862</v>
      </c>
      <c r="G215" s="64"/>
      <c r="H215" s="64"/>
      <c r="I215" s="150"/>
      <c r="J215" s="64"/>
      <c r="K215" s="64"/>
      <c r="L215" s="62"/>
      <c r="M215" s="264"/>
      <c r="N215" s="43"/>
      <c r="O215" s="43"/>
      <c r="P215" s="43"/>
      <c r="Q215" s="43"/>
      <c r="R215" s="43"/>
      <c r="S215" s="43"/>
      <c r="T215" s="79"/>
      <c r="AT215" s="24" t="s">
        <v>1091</v>
      </c>
      <c r="AU215" s="24" t="s">
        <v>91</v>
      </c>
    </row>
    <row r="216" spans="2:65" s="1" customFormat="1" ht="25.5" customHeight="1">
      <c r="B216" s="42"/>
      <c r="C216" s="163" t="s">
        <v>3863</v>
      </c>
      <c r="D216" s="163" t="s">
        <v>156</v>
      </c>
      <c r="E216" s="164" t="s">
        <v>3107</v>
      </c>
      <c r="F216" s="165" t="s">
        <v>3864</v>
      </c>
      <c r="G216" s="166" t="s">
        <v>173</v>
      </c>
      <c r="H216" s="167">
        <v>8.4</v>
      </c>
      <c r="I216" s="168"/>
      <c r="J216" s="169">
        <f>ROUND(I216*H216,2)</f>
        <v>0</v>
      </c>
      <c r="K216" s="165" t="s">
        <v>1089</v>
      </c>
      <c r="L216" s="62"/>
      <c r="M216" s="170" t="s">
        <v>37</v>
      </c>
      <c r="N216" s="171" t="s">
        <v>53</v>
      </c>
      <c r="O216" s="43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174">
        <f>IF(N216="základní",J216,0)</f>
        <v>0</v>
      </c>
      <c r="BF216" s="174">
        <f>IF(N216="snížená",J216,0)</f>
        <v>0</v>
      </c>
      <c r="BG216" s="174">
        <f>IF(N216="zákl. přenesená",J216,0)</f>
        <v>0</v>
      </c>
      <c r="BH216" s="174">
        <f>IF(N216="sníž. přenesená",J216,0)</f>
        <v>0</v>
      </c>
      <c r="BI216" s="174">
        <f>IF(N216="nulová",J216,0)</f>
        <v>0</v>
      </c>
      <c r="BJ216" s="24" t="s">
        <v>24</v>
      </c>
      <c r="BK216" s="174">
        <f>ROUND(I216*H216,2)</f>
        <v>0</v>
      </c>
      <c r="BL216" s="24" t="s">
        <v>161</v>
      </c>
      <c r="BM216" s="24" t="s">
        <v>3865</v>
      </c>
    </row>
    <row r="217" spans="2:65" s="1" customFormat="1" ht="409.6">
      <c r="B217" s="42"/>
      <c r="C217" s="64"/>
      <c r="D217" s="221" t="s">
        <v>1091</v>
      </c>
      <c r="E217" s="64"/>
      <c r="F217" s="263" t="s">
        <v>3866</v>
      </c>
      <c r="G217" s="64"/>
      <c r="H217" s="64"/>
      <c r="I217" s="150"/>
      <c r="J217" s="64"/>
      <c r="K217" s="64"/>
      <c r="L217" s="62"/>
      <c r="M217" s="264"/>
      <c r="N217" s="43"/>
      <c r="O217" s="43"/>
      <c r="P217" s="43"/>
      <c r="Q217" s="43"/>
      <c r="R217" s="43"/>
      <c r="S217" s="43"/>
      <c r="T217" s="79"/>
      <c r="AT217" s="24" t="s">
        <v>1091</v>
      </c>
      <c r="AU217" s="24" t="s">
        <v>91</v>
      </c>
    </row>
    <row r="218" spans="2:65" s="1" customFormat="1" ht="16.5" customHeight="1">
      <c r="B218" s="42"/>
      <c r="C218" s="175" t="s">
        <v>3867</v>
      </c>
      <c r="D218" s="175" t="s">
        <v>277</v>
      </c>
      <c r="E218" s="176" t="s">
        <v>3868</v>
      </c>
      <c r="F218" s="177" t="s">
        <v>3869</v>
      </c>
      <c r="G218" s="178" t="s">
        <v>1248</v>
      </c>
      <c r="H218" s="179">
        <v>400</v>
      </c>
      <c r="I218" s="180"/>
      <c r="J218" s="181">
        <f>ROUND(I218*H218,2)</f>
        <v>0</v>
      </c>
      <c r="K218" s="177" t="s">
        <v>1089</v>
      </c>
      <c r="L218" s="182"/>
      <c r="M218" s="183" t="s">
        <v>37</v>
      </c>
      <c r="N218" s="184" t="s">
        <v>53</v>
      </c>
      <c r="O218" s="43"/>
      <c r="P218" s="172">
        <f>O218*H218</f>
        <v>0</v>
      </c>
      <c r="Q218" s="172">
        <v>1E-3</v>
      </c>
      <c r="R218" s="172">
        <f>Q218*H218</f>
        <v>0.4</v>
      </c>
      <c r="S218" s="172">
        <v>0</v>
      </c>
      <c r="T218" s="173">
        <f>S218*H218</f>
        <v>0</v>
      </c>
      <c r="AR218" s="24" t="s">
        <v>187</v>
      </c>
      <c r="AT218" s="24" t="s">
        <v>277</v>
      </c>
      <c r="AU218" s="24" t="s">
        <v>91</v>
      </c>
      <c r="AY218" s="24" t="s">
        <v>162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24" t="s">
        <v>24</v>
      </c>
      <c r="BK218" s="174">
        <f>ROUND(I218*H218,2)</f>
        <v>0</v>
      </c>
      <c r="BL218" s="24" t="s">
        <v>161</v>
      </c>
      <c r="BM218" s="24" t="s">
        <v>3870</v>
      </c>
    </row>
    <row r="219" spans="2:65" s="10" customFormat="1" ht="29.85" customHeight="1">
      <c r="B219" s="203"/>
      <c r="C219" s="204"/>
      <c r="D219" s="205" t="s">
        <v>81</v>
      </c>
      <c r="E219" s="217" t="s">
        <v>161</v>
      </c>
      <c r="F219" s="217" t="s">
        <v>489</v>
      </c>
      <c r="G219" s="204"/>
      <c r="H219" s="204"/>
      <c r="I219" s="207"/>
      <c r="J219" s="218">
        <f>BK219</f>
        <v>0</v>
      </c>
      <c r="K219" s="204"/>
      <c r="L219" s="209"/>
      <c r="M219" s="210"/>
      <c r="N219" s="211"/>
      <c r="O219" s="211"/>
      <c r="P219" s="212">
        <f>SUM(P220:P222)</f>
        <v>0</v>
      </c>
      <c r="Q219" s="211"/>
      <c r="R219" s="212">
        <f>SUM(R220:R222)</f>
        <v>0</v>
      </c>
      <c r="S219" s="211"/>
      <c r="T219" s="213">
        <f>SUM(T220:T222)</f>
        <v>0</v>
      </c>
      <c r="AR219" s="214" t="s">
        <v>24</v>
      </c>
      <c r="AT219" s="215" t="s">
        <v>81</v>
      </c>
      <c r="AU219" s="215" t="s">
        <v>24</v>
      </c>
      <c r="AY219" s="214" t="s">
        <v>162</v>
      </c>
      <c r="BK219" s="216">
        <f>SUM(BK220:BK222)</f>
        <v>0</v>
      </c>
    </row>
    <row r="220" spans="2:65" s="1" customFormat="1" ht="25.5" customHeight="1">
      <c r="B220" s="42"/>
      <c r="C220" s="163" t="s">
        <v>3871</v>
      </c>
      <c r="D220" s="163" t="s">
        <v>156</v>
      </c>
      <c r="E220" s="164" t="s">
        <v>3125</v>
      </c>
      <c r="F220" s="165" t="s">
        <v>3872</v>
      </c>
      <c r="G220" s="166" t="s">
        <v>173</v>
      </c>
      <c r="H220" s="167">
        <v>3.5</v>
      </c>
      <c r="I220" s="168"/>
      <c r="J220" s="169">
        <f>ROUND(I220*H220,2)</f>
        <v>0</v>
      </c>
      <c r="K220" s="165" t="s">
        <v>1089</v>
      </c>
      <c r="L220" s="62"/>
      <c r="M220" s="170" t="s">
        <v>37</v>
      </c>
      <c r="N220" s="171" t="s">
        <v>53</v>
      </c>
      <c r="O220" s="43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174">
        <f>IF(N220="základní",J220,0)</f>
        <v>0</v>
      </c>
      <c r="BF220" s="174">
        <f>IF(N220="snížená",J220,0)</f>
        <v>0</v>
      </c>
      <c r="BG220" s="174">
        <f>IF(N220="zákl. přenesená",J220,0)</f>
        <v>0</v>
      </c>
      <c r="BH220" s="174">
        <f>IF(N220="sníž. přenesená",J220,0)</f>
        <v>0</v>
      </c>
      <c r="BI220" s="174">
        <f>IF(N220="nulová",J220,0)</f>
        <v>0</v>
      </c>
      <c r="BJ220" s="24" t="s">
        <v>24</v>
      </c>
      <c r="BK220" s="174">
        <f>ROUND(I220*H220,2)</f>
        <v>0</v>
      </c>
      <c r="BL220" s="24" t="s">
        <v>161</v>
      </c>
      <c r="BM220" s="24" t="s">
        <v>3873</v>
      </c>
    </row>
    <row r="221" spans="2:65" s="1" customFormat="1" ht="48">
      <c r="B221" s="42"/>
      <c r="C221" s="64"/>
      <c r="D221" s="221" t="s">
        <v>1091</v>
      </c>
      <c r="E221" s="64"/>
      <c r="F221" s="263" t="s">
        <v>3874</v>
      </c>
      <c r="G221" s="64"/>
      <c r="H221" s="64"/>
      <c r="I221" s="150"/>
      <c r="J221" s="64"/>
      <c r="K221" s="64"/>
      <c r="L221" s="62"/>
      <c r="M221" s="264"/>
      <c r="N221" s="43"/>
      <c r="O221" s="43"/>
      <c r="P221" s="43"/>
      <c r="Q221" s="43"/>
      <c r="R221" s="43"/>
      <c r="S221" s="43"/>
      <c r="T221" s="79"/>
      <c r="AT221" s="24" t="s">
        <v>1091</v>
      </c>
      <c r="AU221" s="24" t="s">
        <v>91</v>
      </c>
    </row>
    <row r="222" spans="2:65" s="11" customFormat="1" ht="12">
      <c r="B222" s="219"/>
      <c r="C222" s="220"/>
      <c r="D222" s="221" t="s">
        <v>430</v>
      </c>
      <c r="E222" s="222" t="s">
        <v>37</v>
      </c>
      <c r="F222" s="223" t="s">
        <v>3875</v>
      </c>
      <c r="G222" s="220"/>
      <c r="H222" s="224">
        <v>3.5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430</v>
      </c>
      <c r="AU222" s="230" t="s">
        <v>91</v>
      </c>
      <c r="AV222" s="11" t="s">
        <v>91</v>
      </c>
      <c r="AW222" s="11" t="s">
        <v>45</v>
      </c>
      <c r="AX222" s="11" t="s">
        <v>24</v>
      </c>
      <c r="AY222" s="230" t="s">
        <v>162</v>
      </c>
    </row>
    <row r="223" spans="2:65" s="10" customFormat="1" ht="29.85" customHeight="1">
      <c r="B223" s="203"/>
      <c r="C223" s="204"/>
      <c r="D223" s="205" t="s">
        <v>81</v>
      </c>
      <c r="E223" s="217" t="s">
        <v>187</v>
      </c>
      <c r="F223" s="217" t="s">
        <v>3145</v>
      </c>
      <c r="G223" s="204"/>
      <c r="H223" s="204"/>
      <c r="I223" s="207"/>
      <c r="J223" s="218">
        <f>BK223</f>
        <v>0</v>
      </c>
      <c r="K223" s="204"/>
      <c r="L223" s="209"/>
      <c r="M223" s="210"/>
      <c r="N223" s="211"/>
      <c r="O223" s="211"/>
      <c r="P223" s="212">
        <f>P224</f>
        <v>0</v>
      </c>
      <c r="Q223" s="211"/>
      <c r="R223" s="212">
        <f>R224</f>
        <v>1.8000000000000002E-3</v>
      </c>
      <c r="S223" s="211"/>
      <c r="T223" s="213">
        <f>T224</f>
        <v>0</v>
      </c>
      <c r="AR223" s="214" t="s">
        <v>24</v>
      </c>
      <c r="AT223" s="215" t="s">
        <v>81</v>
      </c>
      <c r="AU223" s="215" t="s">
        <v>24</v>
      </c>
      <c r="AY223" s="214" t="s">
        <v>162</v>
      </c>
      <c r="BK223" s="216">
        <f>BK224</f>
        <v>0</v>
      </c>
    </row>
    <row r="224" spans="2:65" s="1" customFormat="1" ht="16.5" customHeight="1">
      <c r="B224" s="42"/>
      <c r="C224" s="163" t="s">
        <v>3876</v>
      </c>
      <c r="D224" s="163" t="s">
        <v>156</v>
      </c>
      <c r="E224" s="164" t="s">
        <v>3877</v>
      </c>
      <c r="F224" s="165" t="s">
        <v>3878</v>
      </c>
      <c r="G224" s="166" t="s">
        <v>214</v>
      </c>
      <c r="H224" s="167">
        <v>20</v>
      </c>
      <c r="I224" s="168"/>
      <c r="J224" s="169">
        <f>ROUND(I224*H224,2)</f>
        <v>0</v>
      </c>
      <c r="K224" s="165" t="s">
        <v>1089</v>
      </c>
      <c r="L224" s="62"/>
      <c r="M224" s="170" t="s">
        <v>37</v>
      </c>
      <c r="N224" s="171" t="s">
        <v>53</v>
      </c>
      <c r="O224" s="43"/>
      <c r="P224" s="172">
        <f>O224*H224</f>
        <v>0</v>
      </c>
      <c r="Q224" s="172">
        <v>9.0000000000000006E-5</v>
      </c>
      <c r="R224" s="172">
        <f>Q224*H224</f>
        <v>1.8000000000000002E-3</v>
      </c>
      <c r="S224" s="172">
        <v>0</v>
      </c>
      <c r="T224" s="173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174">
        <f>IF(N224="základní",J224,0)</f>
        <v>0</v>
      </c>
      <c r="BF224" s="174">
        <f>IF(N224="snížená",J224,0)</f>
        <v>0</v>
      </c>
      <c r="BG224" s="174">
        <f>IF(N224="zákl. přenesená",J224,0)</f>
        <v>0</v>
      </c>
      <c r="BH224" s="174">
        <f>IF(N224="sníž. přenesená",J224,0)</f>
        <v>0</v>
      </c>
      <c r="BI224" s="174">
        <f>IF(N224="nulová",J224,0)</f>
        <v>0</v>
      </c>
      <c r="BJ224" s="24" t="s">
        <v>24</v>
      </c>
      <c r="BK224" s="174">
        <f>ROUND(I224*H224,2)</f>
        <v>0</v>
      </c>
      <c r="BL224" s="24" t="s">
        <v>161</v>
      </c>
      <c r="BM224" s="24" t="s">
        <v>3879</v>
      </c>
    </row>
    <row r="225" spans="2:65" s="10" customFormat="1" ht="29.85" customHeight="1">
      <c r="B225" s="203"/>
      <c r="C225" s="204"/>
      <c r="D225" s="205" t="s">
        <v>81</v>
      </c>
      <c r="E225" s="217" t="s">
        <v>191</v>
      </c>
      <c r="F225" s="217" t="s">
        <v>655</v>
      </c>
      <c r="G225" s="204"/>
      <c r="H225" s="204"/>
      <c r="I225" s="207"/>
      <c r="J225" s="218">
        <f>BK225</f>
        <v>0</v>
      </c>
      <c r="K225" s="204"/>
      <c r="L225" s="209"/>
      <c r="M225" s="210"/>
      <c r="N225" s="211"/>
      <c r="O225" s="211"/>
      <c r="P225" s="212">
        <f>SUM(P226:P231)</f>
        <v>0</v>
      </c>
      <c r="Q225" s="211"/>
      <c r="R225" s="212">
        <f>SUM(R226:R231)</f>
        <v>0</v>
      </c>
      <c r="S225" s="211"/>
      <c r="T225" s="213">
        <f>SUM(T226:T231)</f>
        <v>2.5269999999999997</v>
      </c>
      <c r="AR225" s="214" t="s">
        <v>24</v>
      </c>
      <c r="AT225" s="215" t="s">
        <v>81</v>
      </c>
      <c r="AU225" s="215" t="s">
        <v>24</v>
      </c>
      <c r="AY225" s="214" t="s">
        <v>162</v>
      </c>
      <c r="BK225" s="216">
        <f>SUM(BK226:BK231)</f>
        <v>0</v>
      </c>
    </row>
    <row r="226" spans="2:65" s="1" customFormat="1" ht="38.25" customHeight="1">
      <c r="B226" s="42"/>
      <c r="C226" s="163" t="s">
        <v>3880</v>
      </c>
      <c r="D226" s="163" t="s">
        <v>156</v>
      </c>
      <c r="E226" s="164" t="s">
        <v>3881</v>
      </c>
      <c r="F226" s="165" t="s">
        <v>3882</v>
      </c>
      <c r="G226" s="166" t="s">
        <v>373</v>
      </c>
      <c r="H226" s="167">
        <v>150</v>
      </c>
      <c r="I226" s="168"/>
      <c r="J226" s="169">
        <f t="shared" ref="J226:J231" si="40">ROUND(I226*H226,2)</f>
        <v>0</v>
      </c>
      <c r="K226" s="165" t="s">
        <v>1089</v>
      </c>
      <c r="L226" s="62"/>
      <c r="M226" s="170" t="s">
        <v>37</v>
      </c>
      <c r="N226" s="171" t="s">
        <v>53</v>
      </c>
      <c r="O226" s="43"/>
      <c r="P226" s="172">
        <f t="shared" ref="P226:P231" si="41">O226*H226</f>
        <v>0</v>
      </c>
      <c r="Q226" s="172">
        <v>0</v>
      </c>
      <c r="R226" s="172">
        <f t="shared" ref="R226:R231" si="42">Q226*H226</f>
        <v>0</v>
      </c>
      <c r="S226" s="172">
        <v>0</v>
      </c>
      <c r="T226" s="173">
        <f t="shared" ref="T226:T231" si="43"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174">
        <f t="shared" ref="BE226:BE231" si="44">IF(N226="základní",J226,0)</f>
        <v>0</v>
      </c>
      <c r="BF226" s="174">
        <f t="shared" ref="BF226:BF231" si="45">IF(N226="snížená",J226,0)</f>
        <v>0</v>
      </c>
      <c r="BG226" s="174">
        <f t="shared" ref="BG226:BG231" si="46">IF(N226="zákl. přenesená",J226,0)</f>
        <v>0</v>
      </c>
      <c r="BH226" s="174">
        <f t="shared" ref="BH226:BH231" si="47">IF(N226="sníž. přenesená",J226,0)</f>
        <v>0</v>
      </c>
      <c r="BI226" s="174">
        <f t="shared" ref="BI226:BI231" si="48">IF(N226="nulová",J226,0)</f>
        <v>0</v>
      </c>
      <c r="BJ226" s="24" t="s">
        <v>24</v>
      </c>
      <c r="BK226" s="174">
        <f t="shared" ref="BK226:BK231" si="49">ROUND(I226*H226,2)</f>
        <v>0</v>
      </c>
      <c r="BL226" s="24" t="s">
        <v>161</v>
      </c>
      <c r="BM226" s="24" t="s">
        <v>3883</v>
      </c>
    </row>
    <row r="227" spans="2:65" s="1" customFormat="1" ht="38.25" customHeight="1">
      <c r="B227" s="42"/>
      <c r="C227" s="163" t="s">
        <v>3884</v>
      </c>
      <c r="D227" s="163" t="s">
        <v>156</v>
      </c>
      <c r="E227" s="164" t="s">
        <v>3885</v>
      </c>
      <c r="F227" s="165" t="s">
        <v>3886</v>
      </c>
      <c r="G227" s="166" t="s">
        <v>373</v>
      </c>
      <c r="H227" s="167">
        <v>12</v>
      </c>
      <c r="I227" s="168"/>
      <c r="J227" s="169">
        <f t="shared" si="40"/>
        <v>0</v>
      </c>
      <c r="K227" s="165" t="s">
        <v>1089</v>
      </c>
      <c r="L227" s="62"/>
      <c r="M227" s="170" t="s">
        <v>37</v>
      </c>
      <c r="N227" s="171" t="s">
        <v>53</v>
      </c>
      <c r="O227" s="43"/>
      <c r="P227" s="172">
        <f t="shared" si="41"/>
        <v>0</v>
      </c>
      <c r="Q227" s="172">
        <v>0</v>
      </c>
      <c r="R227" s="172">
        <f t="shared" si="42"/>
        <v>0</v>
      </c>
      <c r="S227" s="172">
        <v>1E-3</v>
      </c>
      <c r="T227" s="173">
        <f t="shared" si="43"/>
        <v>1.2E-2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174">
        <f t="shared" si="44"/>
        <v>0</v>
      </c>
      <c r="BF227" s="174">
        <f t="shared" si="45"/>
        <v>0</v>
      </c>
      <c r="BG227" s="174">
        <f t="shared" si="46"/>
        <v>0</v>
      </c>
      <c r="BH227" s="174">
        <f t="shared" si="47"/>
        <v>0</v>
      </c>
      <c r="BI227" s="174">
        <f t="shared" si="48"/>
        <v>0</v>
      </c>
      <c r="BJ227" s="24" t="s">
        <v>24</v>
      </c>
      <c r="BK227" s="174">
        <f t="shared" si="49"/>
        <v>0</v>
      </c>
      <c r="BL227" s="24" t="s">
        <v>161</v>
      </c>
      <c r="BM227" s="24" t="s">
        <v>3887</v>
      </c>
    </row>
    <row r="228" spans="2:65" s="1" customFormat="1" ht="38.25" customHeight="1">
      <c r="B228" s="42"/>
      <c r="C228" s="163" t="s">
        <v>3888</v>
      </c>
      <c r="D228" s="163" t="s">
        <v>156</v>
      </c>
      <c r="E228" s="164" t="s">
        <v>3889</v>
      </c>
      <c r="F228" s="165" t="s">
        <v>3890</v>
      </c>
      <c r="G228" s="166" t="s">
        <v>373</v>
      </c>
      <c r="H228" s="167">
        <v>10</v>
      </c>
      <c r="I228" s="168"/>
      <c r="J228" s="169">
        <f t="shared" si="40"/>
        <v>0</v>
      </c>
      <c r="K228" s="165" t="s">
        <v>1089</v>
      </c>
      <c r="L228" s="62"/>
      <c r="M228" s="170" t="s">
        <v>37</v>
      </c>
      <c r="N228" s="171" t="s">
        <v>53</v>
      </c>
      <c r="O228" s="43"/>
      <c r="P228" s="172">
        <f t="shared" si="41"/>
        <v>0</v>
      </c>
      <c r="Q228" s="172">
        <v>0</v>
      </c>
      <c r="R228" s="172">
        <f t="shared" si="42"/>
        <v>0</v>
      </c>
      <c r="S228" s="172">
        <v>1E-3</v>
      </c>
      <c r="T228" s="173">
        <f t="shared" si="43"/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174">
        <f t="shared" si="44"/>
        <v>0</v>
      </c>
      <c r="BF228" s="174">
        <f t="shared" si="45"/>
        <v>0</v>
      </c>
      <c r="BG228" s="174">
        <f t="shared" si="46"/>
        <v>0</v>
      </c>
      <c r="BH228" s="174">
        <f t="shared" si="47"/>
        <v>0</v>
      </c>
      <c r="BI228" s="174">
        <f t="shared" si="48"/>
        <v>0</v>
      </c>
      <c r="BJ228" s="24" t="s">
        <v>24</v>
      </c>
      <c r="BK228" s="174">
        <f t="shared" si="49"/>
        <v>0</v>
      </c>
      <c r="BL228" s="24" t="s">
        <v>161</v>
      </c>
      <c r="BM228" s="24" t="s">
        <v>3891</v>
      </c>
    </row>
    <row r="229" spans="2:65" s="1" customFormat="1" ht="25.5" customHeight="1">
      <c r="B229" s="42"/>
      <c r="C229" s="163" t="s">
        <v>3892</v>
      </c>
      <c r="D229" s="163" t="s">
        <v>156</v>
      </c>
      <c r="E229" s="164" t="s">
        <v>3893</v>
      </c>
      <c r="F229" s="165" t="s">
        <v>3894</v>
      </c>
      <c r="G229" s="166" t="s">
        <v>373</v>
      </c>
      <c r="H229" s="167">
        <v>87</v>
      </c>
      <c r="I229" s="168"/>
      <c r="J229" s="169">
        <f t="shared" si="40"/>
        <v>0</v>
      </c>
      <c r="K229" s="165" t="s">
        <v>1089</v>
      </c>
      <c r="L229" s="62"/>
      <c r="M229" s="170" t="s">
        <v>37</v>
      </c>
      <c r="N229" s="171" t="s">
        <v>53</v>
      </c>
      <c r="O229" s="43"/>
      <c r="P229" s="172">
        <f t="shared" si="41"/>
        <v>0</v>
      </c>
      <c r="Q229" s="172">
        <v>0</v>
      </c>
      <c r="R229" s="172">
        <f t="shared" si="42"/>
        <v>0</v>
      </c>
      <c r="S229" s="172">
        <v>1.4999999999999999E-2</v>
      </c>
      <c r="T229" s="173">
        <f t="shared" si="43"/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174">
        <f t="shared" si="44"/>
        <v>0</v>
      </c>
      <c r="BF229" s="174">
        <f t="shared" si="45"/>
        <v>0</v>
      </c>
      <c r="BG229" s="174">
        <f t="shared" si="46"/>
        <v>0</v>
      </c>
      <c r="BH229" s="174">
        <f t="shared" si="47"/>
        <v>0</v>
      </c>
      <c r="BI229" s="174">
        <f t="shared" si="48"/>
        <v>0</v>
      </c>
      <c r="BJ229" s="24" t="s">
        <v>24</v>
      </c>
      <c r="BK229" s="174">
        <f t="shared" si="49"/>
        <v>0</v>
      </c>
      <c r="BL229" s="24" t="s">
        <v>161</v>
      </c>
      <c r="BM229" s="24" t="s">
        <v>3895</v>
      </c>
    </row>
    <row r="230" spans="2:65" s="1" customFormat="1" ht="25.5" customHeight="1">
      <c r="B230" s="42"/>
      <c r="C230" s="163" t="s">
        <v>3896</v>
      </c>
      <c r="D230" s="163" t="s">
        <v>156</v>
      </c>
      <c r="E230" s="164" t="s">
        <v>3897</v>
      </c>
      <c r="F230" s="165" t="s">
        <v>3898</v>
      </c>
      <c r="G230" s="166" t="s">
        <v>214</v>
      </c>
      <c r="H230" s="167">
        <v>70</v>
      </c>
      <c r="I230" s="168"/>
      <c r="J230" s="169">
        <f t="shared" si="40"/>
        <v>0</v>
      </c>
      <c r="K230" s="165" t="s">
        <v>1089</v>
      </c>
      <c r="L230" s="62"/>
      <c r="M230" s="170" t="s">
        <v>37</v>
      </c>
      <c r="N230" s="171" t="s">
        <v>53</v>
      </c>
      <c r="O230" s="43"/>
      <c r="P230" s="172">
        <f t="shared" si="41"/>
        <v>0</v>
      </c>
      <c r="Q230" s="172">
        <v>0</v>
      </c>
      <c r="R230" s="172">
        <f t="shared" si="42"/>
        <v>0</v>
      </c>
      <c r="S230" s="172">
        <v>6.0000000000000001E-3</v>
      </c>
      <c r="T230" s="173">
        <f t="shared" si="43"/>
        <v>0.42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174">
        <f t="shared" si="44"/>
        <v>0</v>
      </c>
      <c r="BF230" s="174">
        <f t="shared" si="45"/>
        <v>0</v>
      </c>
      <c r="BG230" s="174">
        <f t="shared" si="46"/>
        <v>0</v>
      </c>
      <c r="BH230" s="174">
        <f t="shared" si="47"/>
        <v>0</v>
      </c>
      <c r="BI230" s="174">
        <f t="shared" si="48"/>
        <v>0</v>
      </c>
      <c r="BJ230" s="24" t="s">
        <v>24</v>
      </c>
      <c r="BK230" s="174">
        <f t="shared" si="49"/>
        <v>0</v>
      </c>
      <c r="BL230" s="24" t="s">
        <v>161</v>
      </c>
      <c r="BM230" s="24" t="s">
        <v>3899</v>
      </c>
    </row>
    <row r="231" spans="2:65" s="1" customFormat="1" ht="25.5" customHeight="1">
      <c r="B231" s="42"/>
      <c r="C231" s="163" t="s">
        <v>3900</v>
      </c>
      <c r="D231" s="163" t="s">
        <v>156</v>
      </c>
      <c r="E231" s="164" t="s">
        <v>3901</v>
      </c>
      <c r="F231" s="165" t="s">
        <v>3902</v>
      </c>
      <c r="G231" s="166" t="s">
        <v>214</v>
      </c>
      <c r="H231" s="167">
        <v>60</v>
      </c>
      <c r="I231" s="168"/>
      <c r="J231" s="169">
        <f t="shared" si="40"/>
        <v>0</v>
      </c>
      <c r="K231" s="165" t="s">
        <v>1089</v>
      </c>
      <c r="L231" s="62"/>
      <c r="M231" s="170" t="s">
        <v>37</v>
      </c>
      <c r="N231" s="171" t="s">
        <v>53</v>
      </c>
      <c r="O231" s="43"/>
      <c r="P231" s="172">
        <f t="shared" si="41"/>
        <v>0</v>
      </c>
      <c r="Q231" s="172">
        <v>0</v>
      </c>
      <c r="R231" s="172">
        <f t="shared" si="42"/>
        <v>0</v>
      </c>
      <c r="S231" s="172">
        <v>1.2999999999999999E-2</v>
      </c>
      <c r="T231" s="173">
        <f t="shared" si="43"/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174">
        <f t="shared" si="44"/>
        <v>0</v>
      </c>
      <c r="BF231" s="174">
        <f t="shared" si="45"/>
        <v>0</v>
      </c>
      <c r="BG231" s="174">
        <f t="shared" si="46"/>
        <v>0</v>
      </c>
      <c r="BH231" s="174">
        <f t="shared" si="47"/>
        <v>0</v>
      </c>
      <c r="BI231" s="174">
        <f t="shared" si="48"/>
        <v>0</v>
      </c>
      <c r="BJ231" s="24" t="s">
        <v>24</v>
      </c>
      <c r="BK231" s="174">
        <f t="shared" si="49"/>
        <v>0</v>
      </c>
      <c r="BL231" s="24" t="s">
        <v>161</v>
      </c>
      <c r="BM231" s="24" t="s">
        <v>3903</v>
      </c>
    </row>
    <row r="232" spans="2:65" s="10" customFormat="1" ht="37.35" customHeight="1">
      <c r="B232" s="203"/>
      <c r="C232" s="204"/>
      <c r="D232" s="205" t="s">
        <v>81</v>
      </c>
      <c r="E232" s="206" t="s">
        <v>838</v>
      </c>
      <c r="F232" s="206" t="s">
        <v>839</v>
      </c>
      <c r="G232" s="204"/>
      <c r="H232" s="204"/>
      <c r="I232" s="207"/>
      <c r="J232" s="208">
        <f>BK232</f>
        <v>0</v>
      </c>
      <c r="K232" s="204"/>
      <c r="L232" s="209"/>
      <c r="M232" s="210"/>
      <c r="N232" s="211"/>
      <c r="O232" s="211"/>
      <c r="P232" s="212">
        <f>P233+P239+P261+P267+P271+P288</f>
        <v>0</v>
      </c>
      <c r="Q232" s="211"/>
      <c r="R232" s="212">
        <f>R233+R239+R261+R267+R271+R288</f>
        <v>0</v>
      </c>
      <c r="S232" s="211"/>
      <c r="T232" s="213">
        <f>T233+T239+T261+T267+T271+T288</f>
        <v>0</v>
      </c>
      <c r="AR232" s="214" t="s">
        <v>91</v>
      </c>
      <c r="AT232" s="215" t="s">
        <v>81</v>
      </c>
      <c r="AU232" s="215" t="s">
        <v>82</v>
      </c>
      <c r="AY232" s="214" t="s">
        <v>162</v>
      </c>
      <c r="BK232" s="216">
        <f>BK233+BK239+BK261+BK267+BK271+BK288</f>
        <v>0</v>
      </c>
    </row>
    <row r="233" spans="2:65" s="10" customFormat="1" ht="19.95" customHeight="1">
      <c r="B233" s="203"/>
      <c r="C233" s="204"/>
      <c r="D233" s="205" t="s">
        <v>81</v>
      </c>
      <c r="E233" s="217" t="s">
        <v>3904</v>
      </c>
      <c r="F233" s="217" t="s">
        <v>3905</v>
      </c>
      <c r="G233" s="204"/>
      <c r="H233" s="204"/>
      <c r="I233" s="207"/>
      <c r="J233" s="218">
        <f>BK233</f>
        <v>0</v>
      </c>
      <c r="K233" s="204"/>
      <c r="L233" s="209"/>
      <c r="M233" s="210"/>
      <c r="N233" s="211"/>
      <c r="O233" s="211"/>
      <c r="P233" s="212">
        <f>SUM(P234:P238)</f>
        <v>0</v>
      </c>
      <c r="Q233" s="211"/>
      <c r="R233" s="212">
        <f>SUM(R234:R238)</f>
        <v>0</v>
      </c>
      <c r="S233" s="211"/>
      <c r="T233" s="213">
        <f>SUM(T234:T238)</f>
        <v>0</v>
      </c>
      <c r="AR233" s="214" t="s">
        <v>91</v>
      </c>
      <c r="AT233" s="215" t="s">
        <v>81</v>
      </c>
      <c r="AU233" s="215" t="s">
        <v>24</v>
      </c>
      <c r="AY233" s="214" t="s">
        <v>162</v>
      </c>
      <c r="BK233" s="216">
        <f>SUM(BK234:BK238)</f>
        <v>0</v>
      </c>
    </row>
    <row r="234" spans="2:65" s="1" customFormat="1" ht="25.5" customHeight="1">
      <c r="B234" s="42"/>
      <c r="C234" s="163" t="s">
        <v>3906</v>
      </c>
      <c r="D234" s="163" t="s">
        <v>156</v>
      </c>
      <c r="E234" s="164" t="s">
        <v>3907</v>
      </c>
      <c r="F234" s="165" t="s">
        <v>3908</v>
      </c>
      <c r="G234" s="166" t="s">
        <v>373</v>
      </c>
      <c r="H234" s="167">
        <v>1</v>
      </c>
      <c r="I234" s="168"/>
      <c r="J234" s="169">
        <f>ROUND(I234*H234,2)</f>
        <v>0</v>
      </c>
      <c r="K234" s="165" t="s">
        <v>1089</v>
      </c>
      <c r="L234" s="62"/>
      <c r="M234" s="170" t="s">
        <v>37</v>
      </c>
      <c r="N234" s="171" t="s">
        <v>53</v>
      </c>
      <c r="O234" s="43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24" t="s">
        <v>24</v>
      </c>
      <c r="BK234" s="174">
        <f>ROUND(I234*H234,2)</f>
        <v>0</v>
      </c>
      <c r="BL234" s="24" t="s">
        <v>219</v>
      </c>
      <c r="BM234" s="24" t="s">
        <v>3909</v>
      </c>
    </row>
    <row r="235" spans="2:65" s="1" customFormat="1" ht="25.5" customHeight="1">
      <c r="B235" s="42"/>
      <c r="C235" s="163" t="s">
        <v>3910</v>
      </c>
      <c r="D235" s="163" t="s">
        <v>156</v>
      </c>
      <c r="E235" s="164" t="s">
        <v>3911</v>
      </c>
      <c r="F235" s="165" t="s">
        <v>3912</v>
      </c>
      <c r="G235" s="166" t="s">
        <v>373</v>
      </c>
      <c r="H235" s="167">
        <v>1</v>
      </c>
      <c r="I235" s="168"/>
      <c r="J235" s="169">
        <f>ROUND(I235*H235,2)</f>
        <v>0</v>
      </c>
      <c r="K235" s="165" t="s">
        <v>1089</v>
      </c>
      <c r="L235" s="62"/>
      <c r="M235" s="170" t="s">
        <v>37</v>
      </c>
      <c r="N235" s="171" t="s">
        <v>53</v>
      </c>
      <c r="O235" s="43"/>
      <c r="P235" s="172">
        <f>O235*H235</f>
        <v>0</v>
      </c>
      <c r="Q235" s="172">
        <v>0</v>
      </c>
      <c r="R235" s="172">
        <f>Q235*H235</f>
        <v>0</v>
      </c>
      <c r="S235" s="172">
        <v>0</v>
      </c>
      <c r="T235" s="173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174">
        <f>IF(N235="základní",J235,0)</f>
        <v>0</v>
      </c>
      <c r="BF235" s="174">
        <f>IF(N235="snížená",J235,0)</f>
        <v>0</v>
      </c>
      <c r="BG235" s="174">
        <f>IF(N235="zákl. přenesená",J235,0)</f>
        <v>0</v>
      </c>
      <c r="BH235" s="174">
        <f>IF(N235="sníž. přenesená",J235,0)</f>
        <v>0</v>
      </c>
      <c r="BI235" s="174">
        <f>IF(N235="nulová",J235,0)</f>
        <v>0</v>
      </c>
      <c r="BJ235" s="24" t="s">
        <v>24</v>
      </c>
      <c r="BK235" s="174">
        <f>ROUND(I235*H235,2)</f>
        <v>0</v>
      </c>
      <c r="BL235" s="24" t="s">
        <v>219</v>
      </c>
      <c r="BM235" s="24" t="s">
        <v>3913</v>
      </c>
    </row>
    <row r="236" spans="2:65" s="1" customFormat="1" ht="25.5" customHeight="1">
      <c r="B236" s="42"/>
      <c r="C236" s="163" t="s">
        <v>3914</v>
      </c>
      <c r="D236" s="163" t="s">
        <v>156</v>
      </c>
      <c r="E236" s="164" t="s">
        <v>3915</v>
      </c>
      <c r="F236" s="165" t="s">
        <v>3916</v>
      </c>
      <c r="G236" s="166" t="s">
        <v>373</v>
      </c>
      <c r="H236" s="167">
        <v>1</v>
      </c>
      <c r="I236" s="168"/>
      <c r="J236" s="169">
        <f>ROUND(I236*H236,2)</f>
        <v>0</v>
      </c>
      <c r="K236" s="165" t="s">
        <v>1089</v>
      </c>
      <c r="L236" s="62"/>
      <c r="M236" s="170" t="s">
        <v>37</v>
      </c>
      <c r="N236" s="171" t="s">
        <v>53</v>
      </c>
      <c r="O236" s="43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174">
        <f>IF(N236="základní",J236,0)</f>
        <v>0</v>
      </c>
      <c r="BF236" s="174">
        <f>IF(N236="snížená",J236,0)</f>
        <v>0</v>
      </c>
      <c r="BG236" s="174">
        <f>IF(N236="zákl. přenesená",J236,0)</f>
        <v>0</v>
      </c>
      <c r="BH236" s="174">
        <f>IF(N236="sníž. přenesená",J236,0)</f>
        <v>0</v>
      </c>
      <c r="BI236" s="174">
        <f>IF(N236="nulová",J236,0)</f>
        <v>0</v>
      </c>
      <c r="BJ236" s="24" t="s">
        <v>24</v>
      </c>
      <c r="BK236" s="174">
        <f>ROUND(I236*H236,2)</f>
        <v>0</v>
      </c>
      <c r="BL236" s="24" t="s">
        <v>219</v>
      </c>
      <c r="BM236" s="24" t="s">
        <v>3917</v>
      </c>
    </row>
    <row r="237" spans="2:65" s="1" customFormat="1" ht="25.5" customHeight="1">
      <c r="B237" s="42"/>
      <c r="C237" s="163" t="s">
        <v>3918</v>
      </c>
      <c r="D237" s="163" t="s">
        <v>156</v>
      </c>
      <c r="E237" s="164" t="s">
        <v>3919</v>
      </c>
      <c r="F237" s="165" t="s">
        <v>3920</v>
      </c>
      <c r="G237" s="166" t="s">
        <v>373</v>
      </c>
      <c r="H237" s="167">
        <v>1</v>
      </c>
      <c r="I237" s="168"/>
      <c r="J237" s="169">
        <f>ROUND(I237*H237,2)</f>
        <v>0</v>
      </c>
      <c r="K237" s="165" t="s">
        <v>1089</v>
      </c>
      <c r="L237" s="62"/>
      <c r="M237" s="170" t="s">
        <v>37</v>
      </c>
      <c r="N237" s="171" t="s">
        <v>53</v>
      </c>
      <c r="O237" s="43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174">
        <f>IF(N237="základní",J237,0)</f>
        <v>0</v>
      </c>
      <c r="BF237" s="174">
        <f>IF(N237="snížená",J237,0)</f>
        <v>0</v>
      </c>
      <c r="BG237" s="174">
        <f>IF(N237="zákl. přenesená",J237,0)</f>
        <v>0</v>
      </c>
      <c r="BH237" s="174">
        <f>IF(N237="sníž. přenesená",J237,0)</f>
        <v>0</v>
      </c>
      <c r="BI237" s="174">
        <f>IF(N237="nulová",J237,0)</f>
        <v>0</v>
      </c>
      <c r="BJ237" s="24" t="s">
        <v>24</v>
      </c>
      <c r="BK237" s="174">
        <f>ROUND(I237*H237,2)</f>
        <v>0</v>
      </c>
      <c r="BL237" s="24" t="s">
        <v>219</v>
      </c>
      <c r="BM237" s="24" t="s">
        <v>3921</v>
      </c>
    </row>
    <row r="238" spans="2:65" s="1" customFormat="1" ht="25.5" customHeight="1">
      <c r="B238" s="42"/>
      <c r="C238" s="163" t="s">
        <v>3922</v>
      </c>
      <c r="D238" s="163" t="s">
        <v>156</v>
      </c>
      <c r="E238" s="164" t="s">
        <v>3923</v>
      </c>
      <c r="F238" s="165" t="s">
        <v>3924</v>
      </c>
      <c r="G238" s="166" t="s">
        <v>373</v>
      </c>
      <c r="H238" s="167">
        <v>1</v>
      </c>
      <c r="I238" s="168"/>
      <c r="J238" s="169">
        <f>ROUND(I238*H238,2)</f>
        <v>0</v>
      </c>
      <c r="K238" s="165" t="s">
        <v>1089</v>
      </c>
      <c r="L238" s="62"/>
      <c r="M238" s="170" t="s">
        <v>37</v>
      </c>
      <c r="N238" s="171" t="s">
        <v>53</v>
      </c>
      <c r="O238" s="43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24" t="s">
        <v>24</v>
      </c>
      <c r="BK238" s="174">
        <f>ROUND(I238*H238,2)</f>
        <v>0</v>
      </c>
      <c r="BL238" s="24" t="s">
        <v>219</v>
      </c>
      <c r="BM238" s="24" t="s">
        <v>3925</v>
      </c>
    </row>
    <row r="239" spans="2:65" s="10" customFormat="1" ht="29.85" customHeight="1">
      <c r="B239" s="203"/>
      <c r="C239" s="204"/>
      <c r="D239" s="205" t="s">
        <v>81</v>
      </c>
      <c r="E239" s="217" t="s">
        <v>3926</v>
      </c>
      <c r="F239" s="217" t="s">
        <v>3927</v>
      </c>
      <c r="G239" s="204"/>
      <c r="H239" s="204"/>
      <c r="I239" s="207"/>
      <c r="J239" s="218">
        <f>BK239</f>
        <v>0</v>
      </c>
      <c r="K239" s="204"/>
      <c r="L239" s="209"/>
      <c r="M239" s="210"/>
      <c r="N239" s="211"/>
      <c r="O239" s="211"/>
      <c r="P239" s="212">
        <f>SUM(P240:P260)</f>
        <v>0</v>
      </c>
      <c r="Q239" s="211"/>
      <c r="R239" s="212">
        <f>SUM(R240:R260)</f>
        <v>0</v>
      </c>
      <c r="S239" s="211"/>
      <c r="T239" s="213">
        <f>SUM(T240:T260)</f>
        <v>0</v>
      </c>
      <c r="AR239" s="214" t="s">
        <v>91</v>
      </c>
      <c r="AT239" s="215" t="s">
        <v>81</v>
      </c>
      <c r="AU239" s="215" t="s">
        <v>24</v>
      </c>
      <c r="AY239" s="214" t="s">
        <v>162</v>
      </c>
      <c r="BK239" s="216">
        <f>SUM(BK240:BK260)</f>
        <v>0</v>
      </c>
    </row>
    <row r="240" spans="2:65" s="1" customFormat="1" ht="25.5" customHeight="1">
      <c r="B240" s="42"/>
      <c r="C240" s="163" t="s">
        <v>3928</v>
      </c>
      <c r="D240" s="163" t="s">
        <v>156</v>
      </c>
      <c r="E240" s="164" t="s">
        <v>3929</v>
      </c>
      <c r="F240" s="165" t="s">
        <v>3930</v>
      </c>
      <c r="G240" s="166" t="s">
        <v>214</v>
      </c>
      <c r="H240" s="167">
        <v>25</v>
      </c>
      <c r="I240" s="168"/>
      <c r="J240" s="169">
        <f t="shared" ref="J240:J250" si="50">ROUND(I240*H240,2)</f>
        <v>0</v>
      </c>
      <c r="K240" s="165" t="s">
        <v>1089</v>
      </c>
      <c r="L240" s="62"/>
      <c r="M240" s="170" t="s">
        <v>37</v>
      </c>
      <c r="N240" s="171" t="s">
        <v>53</v>
      </c>
      <c r="O240" s="43"/>
      <c r="P240" s="172">
        <f t="shared" ref="P240:P250" si="51">O240*H240</f>
        <v>0</v>
      </c>
      <c r="Q240" s="172">
        <v>0</v>
      </c>
      <c r="R240" s="172">
        <f t="shared" ref="R240:R250" si="52">Q240*H240</f>
        <v>0</v>
      </c>
      <c r="S240" s="172">
        <v>0</v>
      </c>
      <c r="T240" s="173">
        <f t="shared" ref="T240:T250" si="53">S240*H240</f>
        <v>0</v>
      </c>
      <c r="AR240" s="24" t="s">
        <v>219</v>
      </c>
      <c r="AT240" s="24" t="s">
        <v>156</v>
      </c>
      <c r="AU240" s="24" t="s">
        <v>91</v>
      </c>
      <c r="AY240" s="24" t="s">
        <v>162</v>
      </c>
      <c r="BE240" s="174">
        <f t="shared" ref="BE240:BE250" si="54">IF(N240="základní",J240,0)</f>
        <v>0</v>
      </c>
      <c r="BF240" s="174">
        <f t="shared" ref="BF240:BF250" si="55">IF(N240="snížená",J240,0)</f>
        <v>0</v>
      </c>
      <c r="BG240" s="174">
        <f t="shared" ref="BG240:BG250" si="56">IF(N240="zákl. přenesená",J240,0)</f>
        <v>0</v>
      </c>
      <c r="BH240" s="174">
        <f t="shared" ref="BH240:BH250" si="57">IF(N240="sníž. přenesená",J240,0)</f>
        <v>0</v>
      </c>
      <c r="BI240" s="174">
        <f t="shared" ref="BI240:BI250" si="58">IF(N240="nulová",J240,0)</f>
        <v>0</v>
      </c>
      <c r="BJ240" s="24" t="s">
        <v>24</v>
      </c>
      <c r="BK240" s="174">
        <f t="shared" ref="BK240:BK250" si="59">ROUND(I240*H240,2)</f>
        <v>0</v>
      </c>
      <c r="BL240" s="24" t="s">
        <v>219</v>
      </c>
      <c r="BM240" s="24" t="s">
        <v>3931</v>
      </c>
    </row>
    <row r="241" spans="2:65" s="1" customFormat="1" ht="38.25" customHeight="1">
      <c r="B241" s="42"/>
      <c r="C241" s="163" t="s">
        <v>3932</v>
      </c>
      <c r="D241" s="163" t="s">
        <v>156</v>
      </c>
      <c r="E241" s="164" t="s">
        <v>3933</v>
      </c>
      <c r="F241" s="165" t="s">
        <v>3934</v>
      </c>
      <c r="G241" s="166" t="s">
        <v>214</v>
      </c>
      <c r="H241" s="167">
        <v>20</v>
      </c>
      <c r="I241" s="168"/>
      <c r="J241" s="169">
        <f t="shared" si="50"/>
        <v>0</v>
      </c>
      <c r="K241" s="165" t="s">
        <v>1089</v>
      </c>
      <c r="L241" s="62"/>
      <c r="M241" s="170" t="s">
        <v>37</v>
      </c>
      <c r="N241" s="171" t="s">
        <v>53</v>
      </c>
      <c r="O241" s="43"/>
      <c r="P241" s="172">
        <f t="shared" si="51"/>
        <v>0</v>
      </c>
      <c r="Q241" s="172">
        <v>0</v>
      </c>
      <c r="R241" s="172">
        <f t="shared" si="52"/>
        <v>0</v>
      </c>
      <c r="S241" s="172">
        <v>0</v>
      </c>
      <c r="T241" s="173">
        <f t="shared" si="53"/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174">
        <f t="shared" si="54"/>
        <v>0</v>
      </c>
      <c r="BF241" s="174">
        <f t="shared" si="55"/>
        <v>0</v>
      </c>
      <c r="BG241" s="174">
        <f t="shared" si="56"/>
        <v>0</v>
      </c>
      <c r="BH241" s="174">
        <f t="shared" si="57"/>
        <v>0</v>
      </c>
      <c r="BI241" s="174">
        <f t="shared" si="58"/>
        <v>0</v>
      </c>
      <c r="BJ241" s="24" t="s">
        <v>24</v>
      </c>
      <c r="BK241" s="174">
        <f t="shared" si="59"/>
        <v>0</v>
      </c>
      <c r="BL241" s="24" t="s">
        <v>219</v>
      </c>
      <c r="BM241" s="24" t="s">
        <v>3935</v>
      </c>
    </row>
    <row r="242" spans="2:65" s="1" customFormat="1" ht="25.5" customHeight="1">
      <c r="B242" s="42"/>
      <c r="C242" s="163" t="s">
        <v>3936</v>
      </c>
      <c r="D242" s="163" t="s">
        <v>156</v>
      </c>
      <c r="E242" s="164" t="s">
        <v>3937</v>
      </c>
      <c r="F242" s="165" t="s">
        <v>3938</v>
      </c>
      <c r="G242" s="166" t="s">
        <v>373</v>
      </c>
      <c r="H242" s="167">
        <v>63</v>
      </c>
      <c r="I242" s="168"/>
      <c r="J242" s="169">
        <f t="shared" si="50"/>
        <v>0</v>
      </c>
      <c r="K242" s="165" t="s">
        <v>1089</v>
      </c>
      <c r="L242" s="62"/>
      <c r="M242" s="170" t="s">
        <v>37</v>
      </c>
      <c r="N242" s="171" t="s">
        <v>53</v>
      </c>
      <c r="O242" s="43"/>
      <c r="P242" s="172">
        <f t="shared" si="51"/>
        <v>0</v>
      </c>
      <c r="Q242" s="172">
        <v>0</v>
      </c>
      <c r="R242" s="172">
        <f t="shared" si="52"/>
        <v>0</v>
      </c>
      <c r="S242" s="172">
        <v>0</v>
      </c>
      <c r="T242" s="173">
        <f t="shared" si="53"/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174">
        <f t="shared" si="54"/>
        <v>0</v>
      </c>
      <c r="BF242" s="174">
        <f t="shared" si="55"/>
        <v>0</v>
      </c>
      <c r="BG242" s="174">
        <f t="shared" si="56"/>
        <v>0</v>
      </c>
      <c r="BH242" s="174">
        <f t="shared" si="57"/>
        <v>0</v>
      </c>
      <c r="BI242" s="174">
        <f t="shared" si="58"/>
        <v>0</v>
      </c>
      <c r="BJ242" s="24" t="s">
        <v>24</v>
      </c>
      <c r="BK242" s="174">
        <f t="shared" si="59"/>
        <v>0</v>
      </c>
      <c r="BL242" s="24" t="s">
        <v>219</v>
      </c>
      <c r="BM242" s="24" t="s">
        <v>3939</v>
      </c>
    </row>
    <row r="243" spans="2:65" s="1" customFormat="1" ht="38.25" customHeight="1">
      <c r="B243" s="42"/>
      <c r="C243" s="163" t="s">
        <v>3940</v>
      </c>
      <c r="D243" s="163" t="s">
        <v>156</v>
      </c>
      <c r="E243" s="164" t="s">
        <v>3941</v>
      </c>
      <c r="F243" s="165" t="s">
        <v>3942</v>
      </c>
      <c r="G243" s="166" t="s">
        <v>373</v>
      </c>
      <c r="H243" s="167">
        <v>25</v>
      </c>
      <c r="I243" s="168"/>
      <c r="J243" s="169">
        <f t="shared" si="50"/>
        <v>0</v>
      </c>
      <c r="K243" s="165" t="s">
        <v>1089</v>
      </c>
      <c r="L243" s="62"/>
      <c r="M243" s="170" t="s">
        <v>37</v>
      </c>
      <c r="N243" s="171" t="s">
        <v>53</v>
      </c>
      <c r="O243" s="43"/>
      <c r="P243" s="172">
        <f t="shared" si="51"/>
        <v>0</v>
      </c>
      <c r="Q243" s="172">
        <v>0</v>
      </c>
      <c r="R243" s="172">
        <f t="shared" si="52"/>
        <v>0</v>
      </c>
      <c r="S243" s="172">
        <v>0</v>
      </c>
      <c r="T243" s="173">
        <f t="shared" si="53"/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174">
        <f t="shared" si="54"/>
        <v>0</v>
      </c>
      <c r="BF243" s="174">
        <f t="shared" si="55"/>
        <v>0</v>
      </c>
      <c r="BG243" s="174">
        <f t="shared" si="56"/>
        <v>0</v>
      </c>
      <c r="BH243" s="174">
        <f t="shared" si="57"/>
        <v>0</v>
      </c>
      <c r="BI243" s="174">
        <f t="shared" si="58"/>
        <v>0</v>
      </c>
      <c r="BJ243" s="24" t="s">
        <v>24</v>
      </c>
      <c r="BK243" s="174">
        <f t="shared" si="59"/>
        <v>0</v>
      </c>
      <c r="BL243" s="24" t="s">
        <v>219</v>
      </c>
      <c r="BM243" s="24" t="s">
        <v>3943</v>
      </c>
    </row>
    <row r="244" spans="2:65" s="1" customFormat="1" ht="38.25" customHeight="1">
      <c r="B244" s="42"/>
      <c r="C244" s="163" t="s">
        <v>3944</v>
      </c>
      <c r="D244" s="163" t="s">
        <v>156</v>
      </c>
      <c r="E244" s="164" t="s">
        <v>3941</v>
      </c>
      <c r="F244" s="165" t="s">
        <v>3942</v>
      </c>
      <c r="G244" s="166" t="s">
        <v>373</v>
      </c>
      <c r="H244" s="167">
        <v>5</v>
      </c>
      <c r="I244" s="168"/>
      <c r="J244" s="169">
        <f t="shared" si="50"/>
        <v>0</v>
      </c>
      <c r="K244" s="165" t="s">
        <v>1089</v>
      </c>
      <c r="L244" s="62"/>
      <c r="M244" s="170" t="s">
        <v>37</v>
      </c>
      <c r="N244" s="171" t="s">
        <v>53</v>
      </c>
      <c r="O244" s="43"/>
      <c r="P244" s="172">
        <f t="shared" si="51"/>
        <v>0</v>
      </c>
      <c r="Q244" s="172">
        <v>0</v>
      </c>
      <c r="R244" s="172">
        <f t="shared" si="52"/>
        <v>0</v>
      </c>
      <c r="S244" s="172">
        <v>0</v>
      </c>
      <c r="T244" s="173">
        <f t="shared" si="53"/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174">
        <f t="shared" si="54"/>
        <v>0</v>
      </c>
      <c r="BF244" s="174">
        <f t="shared" si="55"/>
        <v>0</v>
      </c>
      <c r="BG244" s="174">
        <f t="shared" si="56"/>
        <v>0</v>
      </c>
      <c r="BH244" s="174">
        <f t="shared" si="57"/>
        <v>0</v>
      </c>
      <c r="BI244" s="174">
        <f t="shared" si="58"/>
        <v>0</v>
      </c>
      <c r="BJ244" s="24" t="s">
        <v>24</v>
      </c>
      <c r="BK244" s="174">
        <f t="shared" si="59"/>
        <v>0</v>
      </c>
      <c r="BL244" s="24" t="s">
        <v>219</v>
      </c>
      <c r="BM244" s="24" t="s">
        <v>3945</v>
      </c>
    </row>
    <row r="245" spans="2:65" s="1" customFormat="1" ht="38.25" customHeight="1">
      <c r="B245" s="42"/>
      <c r="C245" s="163" t="s">
        <v>3946</v>
      </c>
      <c r="D245" s="163" t="s">
        <v>156</v>
      </c>
      <c r="E245" s="164" t="s">
        <v>3947</v>
      </c>
      <c r="F245" s="165" t="s">
        <v>3948</v>
      </c>
      <c r="G245" s="166" t="s">
        <v>373</v>
      </c>
      <c r="H245" s="167">
        <v>1</v>
      </c>
      <c r="I245" s="168"/>
      <c r="J245" s="169">
        <f t="shared" si="50"/>
        <v>0</v>
      </c>
      <c r="K245" s="165" t="s">
        <v>1089</v>
      </c>
      <c r="L245" s="62"/>
      <c r="M245" s="170" t="s">
        <v>37</v>
      </c>
      <c r="N245" s="171" t="s">
        <v>53</v>
      </c>
      <c r="O245" s="43"/>
      <c r="P245" s="172">
        <f t="shared" si="51"/>
        <v>0</v>
      </c>
      <c r="Q245" s="172">
        <v>0</v>
      </c>
      <c r="R245" s="172">
        <f t="shared" si="52"/>
        <v>0</v>
      </c>
      <c r="S245" s="172">
        <v>0</v>
      </c>
      <c r="T245" s="173">
        <f t="shared" si="53"/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174">
        <f t="shared" si="54"/>
        <v>0</v>
      </c>
      <c r="BF245" s="174">
        <f t="shared" si="55"/>
        <v>0</v>
      </c>
      <c r="BG245" s="174">
        <f t="shared" si="56"/>
        <v>0</v>
      </c>
      <c r="BH245" s="174">
        <f t="shared" si="57"/>
        <v>0</v>
      </c>
      <c r="BI245" s="174">
        <f t="shared" si="58"/>
        <v>0</v>
      </c>
      <c r="BJ245" s="24" t="s">
        <v>24</v>
      </c>
      <c r="BK245" s="174">
        <f t="shared" si="59"/>
        <v>0</v>
      </c>
      <c r="BL245" s="24" t="s">
        <v>219</v>
      </c>
      <c r="BM245" s="24" t="s">
        <v>3949</v>
      </c>
    </row>
    <row r="246" spans="2:65" s="1" customFormat="1" ht="25.5" customHeight="1">
      <c r="B246" s="42"/>
      <c r="C246" s="163" t="s">
        <v>3950</v>
      </c>
      <c r="D246" s="163" t="s">
        <v>156</v>
      </c>
      <c r="E246" s="164" t="s">
        <v>3951</v>
      </c>
      <c r="F246" s="165" t="s">
        <v>3952</v>
      </c>
      <c r="G246" s="166" t="s">
        <v>373</v>
      </c>
      <c r="H246" s="167">
        <v>14</v>
      </c>
      <c r="I246" s="168"/>
      <c r="J246" s="169">
        <f t="shared" si="50"/>
        <v>0</v>
      </c>
      <c r="K246" s="165" t="s">
        <v>1089</v>
      </c>
      <c r="L246" s="62"/>
      <c r="M246" s="170" t="s">
        <v>37</v>
      </c>
      <c r="N246" s="171" t="s">
        <v>53</v>
      </c>
      <c r="O246" s="43"/>
      <c r="P246" s="172">
        <f t="shared" si="51"/>
        <v>0</v>
      </c>
      <c r="Q246" s="172">
        <v>0</v>
      </c>
      <c r="R246" s="172">
        <f t="shared" si="52"/>
        <v>0</v>
      </c>
      <c r="S246" s="172">
        <v>0</v>
      </c>
      <c r="T246" s="173">
        <f t="shared" si="53"/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174">
        <f t="shared" si="54"/>
        <v>0</v>
      </c>
      <c r="BF246" s="174">
        <f t="shared" si="55"/>
        <v>0</v>
      </c>
      <c r="BG246" s="174">
        <f t="shared" si="56"/>
        <v>0</v>
      </c>
      <c r="BH246" s="174">
        <f t="shared" si="57"/>
        <v>0</v>
      </c>
      <c r="BI246" s="174">
        <f t="shared" si="58"/>
        <v>0</v>
      </c>
      <c r="BJ246" s="24" t="s">
        <v>24</v>
      </c>
      <c r="BK246" s="174">
        <f t="shared" si="59"/>
        <v>0</v>
      </c>
      <c r="BL246" s="24" t="s">
        <v>219</v>
      </c>
      <c r="BM246" s="24" t="s">
        <v>3953</v>
      </c>
    </row>
    <row r="247" spans="2:65" s="1" customFormat="1" ht="25.5" customHeight="1">
      <c r="B247" s="42"/>
      <c r="C247" s="163" t="s">
        <v>3954</v>
      </c>
      <c r="D247" s="163" t="s">
        <v>156</v>
      </c>
      <c r="E247" s="164" t="s">
        <v>3955</v>
      </c>
      <c r="F247" s="165" t="s">
        <v>3956</v>
      </c>
      <c r="G247" s="166" t="s">
        <v>214</v>
      </c>
      <c r="H247" s="167">
        <v>35</v>
      </c>
      <c r="I247" s="168"/>
      <c r="J247" s="169">
        <f t="shared" si="50"/>
        <v>0</v>
      </c>
      <c r="K247" s="165" t="s">
        <v>1089</v>
      </c>
      <c r="L247" s="62"/>
      <c r="M247" s="170" t="s">
        <v>37</v>
      </c>
      <c r="N247" s="171" t="s">
        <v>53</v>
      </c>
      <c r="O247" s="43"/>
      <c r="P247" s="172">
        <f t="shared" si="51"/>
        <v>0</v>
      </c>
      <c r="Q247" s="172">
        <v>0</v>
      </c>
      <c r="R247" s="172">
        <f t="shared" si="52"/>
        <v>0</v>
      </c>
      <c r="S247" s="172">
        <v>0</v>
      </c>
      <c r="T247" s="173">
        <f t="shared" si="53"/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174">
        <f t="shared" si="54"/>
        <v>0</v>
      </c>
      <c r="BF247" s="174">
        <f t="shared" si="55"/>
        <v>0</v>
      </c>
      <c r="BG247" s="174">
        <f t="shared" si="56"/>
        <v>0</v>
      </c>
      <c r="BH247" s="174">
        <f t="shared" si="57"/>
        <v>0</v>
      </c>
      <c r="BI247" s="174">
        <f t="shared" si="58"/>
        <v>0</v>
      </c>
      <c r="BJ247" s="24" t="s">
        <v>24</v>
      </c>
      <c r="BK247" s="174">
        <f t="shared" si="59"/>
        <v>0</v>
      </c>
      <c r="BL247" s="24" t="s">
        <v>219</v>
      </c>
      <c r="BM247" s="24" t="s">
        <v>3957</v>
      </c>
    </row>
    <row r="248" spans="2:65" s="1" customFormat="1" ht="25.5" customHeight="1">
      <c r="B248" s="42"/>
      <c r="C248" s="163" t="s">
        <v>3958</v>
      </c>
      <c r="D248" s="163" t="s">
        <v>156</v>
      </c>
      <c r="E248" s="164" t="s">
        <v>3959</v>
      </c>
      <c r="F248" s="165" t="s">
        <v>3960</v>
      </c>
      <c r="G248" s="166" t="s">
        <v>214</v>
      </c>
      <c r="H248" s="167">
        <v>15</v>
      </c>
      <c r="I248" s="168"/>
      <c r="J248" s="169">
        <f t="shared" si="50"/>
        <v>0</v>
      </c>
      <c r="K248" s="165" t="s">
        <v>1089</v>
      </c>
      <c r="L248" s="62"/>
      <c r="M248" s="170" t="s">
        <v>37</v>
      </c>
      <c r="N248" s="171" t="s">
        <v>53</v>
      </c>
      <c r="O248" s="43"/>
      <c r="P248" s="172">
        <f t="shared" si="51"/>
        <v>0</v>
      </c>
      <c r="Q248" s="172">
        <v>0</v>
      </c>
      <c r="R248" s="172">
        <f t="shared" si="52"/>
        <v>0</v>
      </c>
      <c r="S248" s="172">
        <v>0</v>
      </c>
      <c r="T248" s="173">
        <f t="shared" si="53"/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174">
        <f t="shared" si="54"/>
        <v>0</v>
      </c>
      <c r="BF248" s="174">
        <f t="shared" si="55"/>
        <v>0</v>
      </c>
      <c r="BG248" s="174">
        <f t="shared" si="56"/>
        <v>0</v>
      </c>
      <c r="BH248" s="174">
        <f t="shared" si="57"/>
        <v>0</v>
      </c>
      <c r="BI248" s="174">
        <f t="shared" si="58"/>
        <v>0</v>
      </c>
      <c r="BJ248" s="24" t="s">
        <v>24</v>
      </c>
      <c r="BK248" s="174">
        <f t="shared" si="59"/>
        <v>0</v>
      </c>
      <c r="BL248" s="24" t="s">
        <v>219</v>
      </c>
      <c r="BM248" s="24" t="s">
        <v>3961</v>
      </c>
    </row>
    <row r="249" spans="2:65" s="1" customFormat="1" ht="38.25" customHeight="1">
      <c r="B249" s="42"/>
      <c r="C249" s="163" t="s">
        <v>3962</v>
      </c>
      <c r="D249" s="163" t="s">
        <v>156</v>
      </c>
      <c r="E249" s="164" t="s">
        <v>3963</v>
      </c>
      <c r="F249" s="165" t="s">
        <v>3964</v>
      </c>
      <c r="G249" s="166" t="s">
        <v>214</v>
      </c>
      <c r="H249" s="167">
        <v>75</v>
      </c>
      <c r="I249" s="168"/>
      <c r="J249" s="169">
        <f t="shared" si="50"/>
        <v>0</v>
      </c>
      <c r="K249" s="165" t="s">
        <v>1089</v>
      </c>
      <c r="L249" s="62"/>
      <c r="M249" s="170" t="s">
        <v>37</v>
      </c>
      <c r="N249" s="171" t="s">
        <v>53</v>
      </c>
      <c r="O249" s="43"/>
      <c r="P249" s="172">
        <f t="shared" si="51"/>
        <v>0</v>
      </c>
      <c r="Q249" s="172">
        <v>0</v>
      </c>
      <c r="R249" s="172">
        <f t="shared" si="52"/>
        <v>0</v>
      </c>
      <c r="S249" s="172">
        <v>0</v>
      </c>
      <c r="T249" s="173">
        <f t="shared" si="53"/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174">
        <f t="shared" si="54"/>
        <v>0</v>
      </c>
      <c r="BF249" s="174">
        <f t="shared" si="55"/>
        <v>0</v>
      </c>
      <c r="BG249" s="174">
        <f t="shared" si="56"/>
        <v>0</v>
      </c>
      <c r="BH249" s="174">
        <f t="shared" si="57"/>
        <v>0</v>
      </c>
      <c r="BI249" s="174">
        <f t="shared" si="58"/>
        <v>0</v>
      </c>
      <c r="BJ249" s="24" t="s">
        <v>24</v>
      </c>
      <c r="BK249" s="174">
        <f t="shared" si="59"/>
        <v>0</v>
      </c>
      <c r="BL249" s="24" t="s">
        <v>219</v>
      </c>
      <c r="BM249" s="24" t="s">
        <v>3965</v>
      </c>
    </row>
    <row r="250" spans="2:65" s="1" customFormat="1" ht="25.5" customHeight="1">
      <c r="B250" s="42"/>
      <c r="C250" s="163" t="s">
        <v>3966</v>
      </c>
      <c r="D250" s="163" t="s">
        <v>156</v>
      </c>
      <c r="E250" s="164" t="s">
        <v>3967</v>
      </c>
      <c r="F250" s="165" t="s">
        <v>3968</v>
      </c>
      <c r="G250" s="166" t="s">
        <v>214</v>
      </c>
      <c r="H250" s="167">
        <v>158</v>
      </c>
      <c r="I250" s="168"/>
      <c r="J250" s="169">
        <f t="shared" si="50"/>
        <v>0</v>
      </c>
      <c r="K250" s="165" t="s">
        <v>1089</v>
      </c>
      <c r="L250" s="62"/>
      <c r="M250" s="170" t="s">
        <v>37</v>
      </c>
      <c r="N250" s="171" t="s">
        <v>53</v>
      </c>
      <c r="O250" s="43"/>
      <c r="P250" s="172">
        <f t="shared" si="51"/>
        <v>0</v>
      </c>
      <c r="Q250" s="172">
        <v>0</v>
      </c>
      <c r="R250" s="172">
        <f t="shared" si="52"/>
        <v>0</v>
      </c>
      <c r="S250" s="172">
        <v>0</v>
      </c>
      <c r="T250" s="173">
        <f t="shared" si="53"/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174">
        <f t="shared" si="54"/>
        <v>0</v>
      </c>
      <c r="BF250" s="174">
        <f t="shared" si="55"/>
        <v>0</v>
      </c>
      <c r="BG250" s="174">
        <f t="shared" si="56"/>
        <v>0</v>
      </c>
      <c r="BH250" s="174">
        <f t="shared" si="57"/>
        <v>0</v>
      </c>
      <c r="BI250" s="174">
        <f t="shared" si="58"/>
        <v>0</v>
      </c>
      <c r="BJ250" s="24" t="s">
        <v>24</v>
      </c>
      <c r="BK250" s="174">
        <f t="shared" si="59"/>
        <v>0</v>
      </c>
      <c r="BL250" s="24" t="s">
        <v>219</v>
      </c>
      <c r="BM250" s="24" t="s">
        <v>3969</v>
      </c>
    </row>
    <row r="251" spans="2:65" s="1" customFormat="1" ht="24">
      <c r="B251" s="42"/>
      <c r="C251" s="64"/>
      <c r="D251" s="221" t="s">
        <v>1091</v>
      </c>
      <c r="E251" s="64"/>
      <c r="F251" s="263" t="s">
        <v>3970</v>
      </c>
      <c r="G251" s="64"/>
      <c r="H251" s="64"/>
      <c r="I251" s="150"/>
      <c r="J251" s="64"/>
      <c r="K251" s="64"/>
      <c r="L251" s="62"/>
      <c r="M251" s="264"/>
      <c r="N251" s="43"/>
      <c r="O251" s="43"/>
      <c r="P251" s="43"/>
      <c r="Q251" s="43"/>
      <c r="R251" s="43"/>
      <c r="S251" s="43"/>
      <c r="T251" s="79"/>
      <c r="AT251" s="24" t="s">
        <v>1091</v>
      </c>
      <c r="AU251" s="24" t="s">
        <v>91</v>
      </c>
    </row>
    <row r="252" spans="2:65" s="1" customFormat="1" ht="16.5" customHeight="1">
      <c r="B252" s="42"/>
      <c r="C252" s="163" t="s">
        <v>3971</v>
      </c>
      <c r="D252" s="163" t="s">
        <v>156</v>
      </c>
      <c r="E252" s="164" t="s">
        <v>3972</v>
      </c>
      <c r="F252" s="165" t="s">
        <v>3973</v>
      </c>
      <c r="G252" s="166" t="s">
        <v>373</v>
      </c>
      <c r="H252" s="167">
        <v>42</v>
      </c>
      <c r="I252" s="168"/>
      <c r="J252" s="169">
        <f>ROUND(I252*H252,2)</f>
        <v>0</v>
      </c>
      <c r="K252" s="165" t="s">
        <v>1089</v>
      </c>
      <c r="L252" s="62"/>
      <c r="M252" s="170" t="s">
        <v>37</v>
      </c>
      <c r="N252" s="171" t="s">
        <v>53</v>
      </c>
      <c r="O252" s="43"/>
      <c r="P252" s="172">
        <f>O252*H252</f>
        <v>0</v>
      </c>
      <c r="Q252" s="172">
        <v>0</v>
      </c>
      <c r="R252" s="172">
        <f>Q252*H252</f>
        <v>0</v>
      </c>
      <c r="S252" s="172">
        <v>0</v>
      </c>
      <c r="T252" s="173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174">
        <f>IF(N252="základní",J252,0)</f>
        <v>0</v>
      </c>
      <c r="BF252" s="174">
        <f>IF(N252="snížená",J252,0)</f>
        <v>0</v>
      </c>
      <c r="BG252" s="174">
        <f>IF(N252="zákl. přenesená",J252,0)</f>
        <v>0</v>
      </c>
      <c r="BH252" s="174">
        <f>IF(N252="sníž. přenesená",J252,0)</f>
        <v>0</v>
      </c>
      <c r="BI252" s="174">
        <f>IF(N252="nulová",J252,0)</f>
        <v>0</v>
      </c>
      <c r="BJ252" s="24" t="s">
        <v>24</v>
      </c>
      <c r="BK252" s="174">
        <f>ROUND(I252*H252,2)</f>
        <v>0</v>
      </c>
      <c r="BL252" s="24" t="s">
        <v>219</v>
      </c>
      <c r="BM252" s="24" t="s">
        <v>3974</v>
      </c>
    </row>
    <row r="253" spans="2:65" s="1" customFormat="1" ht="24">
      <c r="B253" s="42"/>
      <c r="C253" s="64"/>
      <c r="D253" s="221" t="s">
        <v>1091</v>
      </c>
      <c r="E253" s="64"/>
      <c r="F253" s="263" t="s">
        <v>3970</v>
      </c>
      <c r="G253" s="64"/>
      <c r="H253" s="64"/>
      <c r="I253" s="150"/>
      <c r="J253" s="64"/>
      <c r="K253" s="64"/>
      <c r="L253" s="62"/>
      <c r="M253" s="264"/>
      <c r="N253" s="43"/>
      <c r="O253" s="43"/>
      <c r="P253" s="43"/>
      <c r="Q253" s="43"/>
      <c r="R253" s="43"/>
      <c r="S253" s="43"/>
      <c r="T253" s="79"/>
      <c r="AT253" s="24" t="s">
        <v>1091</v>
      </c>
      <c r="AU253" s="24" t="s">
        <v>91</v>
      </c>
    </row>
    <row r="254" spans="2:65" s="1" customFormat="1" ht="16.5" customHeight="1">
      <c r="B254" s="42"/>
      <c r="C254" s="163" t="s">
        <v>3975</v>
      </c>
      <c r="D254" s="163" t="s">
        <v>156</v>
      </c>
      <c r="E254" s="164" t="s">
        <v>3976</v>
      </c>
      <c r="F254" s="165" t="s">
        <v>3977</v>
      </c>
      <c r="G254" s="166" t="s">
        <v>373</v>
      </c>
      <c r="H254" s="167">
        <v>39</v>
      </c>
      <c r="I254" s="168"/>
      <c r="J254" s="169">
        <f>ROUND(I254*H254,2)</f>
        <v>0</v>
      </c>
      <c r="K254" s="165" t="s">
        <v>1089</v>
      </c>
      <c r="L254" s="62"/>
      <c r="M254" s="170" t="s">
        <v>37</v>
      </c>
      <c r="N254" s="171" t="s">
        <v>53</v>
      </c>
      <c r="O254" s="43"/>
      <c r="P254" s="172">
        <f>O254*H254</f>
        <v>0</v>
      </c>
      <c r="Q254" s="172">
        <v>0</v>
      </c>
      <c r="R254" s="172">
        <f>Q254*H254</f>
        <v>0</v>
      </c>
      <c r="S254" s="172">
        <v>0</v>
      </c>
      <c r="T254" s="173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24" t="s">
        <v>24</v>
      </c>
      <c r="BK254" s="174">
        <f>ROUND(I254*H254,2)</f>
        <v>0</v>
      </c>
      <c r="BL254" s="24" t="s">
        <v>219</v>
      </c>
      <c r="BM254" s="24" t="s">
        <v>3978</v>
      </c>
    </row>
    <row r="255" spans="2:65" s="1" customFormat="1" ht="24">
      <c r="B255" s="42"/>
      <c r="C255" s="64"/>
      <c r="D255" s="221" t="s">
        <v>1091</v>
      </c>
      <c r="E255" s="64"/>
      <c r="F255" s="263" t="s">
        <v>3970</v>
      </c>
      <c r="G255" s="64"/>
      <c r="H255" s="64"/>
      <c r="I255" s="150"/>
      <c r="J255" s="64"/>
      <c r="K255" s="64"/>
      <c r="L255" s="62"/>
      <c r="M255" s="264"/>
      <c r="N255" s="43"/>
      <c r="O255" s="43"/>
      <c r="P255" s="43"/>
      <c r="Q255" s="43"/>
      <c r="R255" s="43"/>
      <c r="S255" s="43"/>
      <c r="T255" s="79"/>
      <c r="AT255" s="24" t="s">
        <v>1091</v>
      </c>
      <c r="AU255" s="24" t="s">
        <v>91</v>
      </c>
    </row>
    <row r="256" spans="2:65" s="1" customFormat="1" ht="16.5" customHeight="1">
      <c r="B256" s="42"/>
      <c r="C256" s="163" t="s">
        <v>3979</v>
      </c>
      <c r="D256" s="163" t="s">
        <v>156</v>
      </c>
      <c r="E256" s="164" t="s">
        <v>3980</v>
      </c>
      <c r="F256" s="165" t="s">
        <v>3981</v>
      </c>
      <c r="G256" s="166" t="s">
        <v>373</v>
      </c>
      <c r="H256" s="167">
        <v>5</v>
      </c>
      <c r="I256" s="168"/>
      <c r="J256" s="169">
        <f>ROUND(I256*H256,2)</f>
        <v>0</v>
      </c>
      <c r="K256" s="165" t="s">
        <v>1089</v>
      </c>
      <c r="L256" s="62"/>
      <c r="M256" s="170" t="s">
        <v>37</v>
      </c>
      <c r="N256" s="171" t="s">
        <v>53</v>
      </c>
      <c r="O256" s="43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174">
        <f>IF(N256="základní",J256,0)</f>
        <v>0</v>
      </c>
      <c r="BF256" s="174">
        <f>IF(N256="snížená",J256,0)</f>
        <v>0</v>
      </c>
      <c r="BG256" s="174">
        <f>IF(N256="zákl. přenesená",J256,0)</f>
        <v>0</v>
      </c>
      <c r="BH256" s="174">
        <f>IF(N256="sníž. přenesená",J256,0)</f>
        <v>0</v>
      </c>
      <c r="BI256" s="174">
        <f>IF(N256="nulová",J256,0)</f>
        <v>0</v>
      </c>
      <c r="BJ256" s="24" t="s">
        <v>24</v>
      </c>
      <c r="BK256" s="174">
        <f>ROUND(I256*H256,2)</f>
        <v>0</v>
      </c>
      <c r="BL256" s="24" t="s">
        <v>219</v>
      </c>
      <c r="BM256" s="24" t="s">
        <v>3982</v>
      </c>
    </row>
    <row r="257" spans="2:65" s="1" customFormat="1" ht="24">
      <c r="B257" s="42"/>
      <c r="C257" s="64"/>
      <c r="D257" s="221" t="s">
        <v>1091</v>
      </c>
      <c r="E257" s="64"/>
      <c r="F257" s="263" t="s">
        <v>3970</v>
      </c>
      <c r="G257" s="64"/>
      <c r="H257" s="64"/>
      <c r="I257" s="150"/>
      <c r="J257" s="64"/>
      <c r="K257" s="64"/>
      <c r="L257" s="62"/>
      <c r="M257" s="264"/>
      <c r="N257" s="43"/>
      <c r="O257" s="43"/>
      <c r="P257" s="43"/>
      <c r="Q257" s="43"/>
      <c r="R257" s="43"/>
      <c r="S257" s="43"/>
      <c r="T257" s="79"/>
      <c r="AT257" s="24" t="s">
        <v>1091</v>
      </c>
      <c r="AU257" s="24" t="s">
        <v>91</v>
      </c>
    </row>
    <row r="258" spans="2:65" s="1" customFormat="1" ht="25.5" customHeight="1">
      <c r="B258" s="42"/>
      <c r="C258" s="163" t="s">
        <v>3983</v>
      </c>
      <c r="D258" s="163" t="s">
        <v>156</v>
      </c>
      <c r="E258" s="164" t="s">
        <v>3984</v>
      </c>
      <c r="F258" s="165" t="s">
        <v>3985</v>
      </c>
      <c r="G258" s="166" t="s">
        <v>373</v>
      </c>
      <c r="H258" s="167">
        <v>8</v>
      </c>
      <c r="I258" s="168"/>
      <c r="J258" s="169">
        <f>ROUND(I258*H258,2)</f>
        <v>0</v>
      </c>
      <c r="K258" s="165" t="s">
        <v>1089</v>
      </c>
      <c r="L258" s="62"/>
      <c r="M258" s="170" t="s">
        <v>37</v>
      </c>
      <c r="N258" s="171" t="s">
        <v>53</v>
      </c>
      <c r="O258" s="43"/>
      <c r="P258" s="172">
        <f>O258*H258</f>
        <v>0</v>
      </c>
      <c r="Q258" s="172">
        <v>0</v>
      </c>
      <c r="R258" s="172">
        <f>Q258*H258</f>
        <v>0</v>
      </c>
      <c r="S258" s="172">
        <v>0</v>
      </c>
      <c r="T258" s="173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174">
        <f>IF(N258="základní",J258,0)</f>
        <v>0</v>
      </c>
      <c r="BF258" s="174">
        <f>IF(N258="snížená",J258,0)</f>
        <v>0</v>
      </c>
      <c r="BG258" s="174">
        <f>IF(N258="zákl. přenesená",J258,0)</f>
        <v>0</v>
      </c>
      <c r="BH258" s="174">
        <f>IF(N258="sníž. přenesená",J258,0)</f>
        <v>0</v>
      </c>
      <c r="BI258" s="174">
        <f>IF(N258="nulová",J258,0)</f>
        <v>0</v>
      </c>
      <c r="BJ258" s="24" t="s">
        <v>24</v>
      </c>
      <c r="BK258" s="174">
        <f>ROUND(I258*H258,2)</f>
        <v>0</v>
      </c>
      <c r="BL258" s="24" t="s">
        <v>219</v>
      </c>
      <c r="BM258" s="24" t="s">
        <v>3986</v>
      </c>
    </row>
    <row r="259" spans="2:65" s="1" customFormat="1" ht="24">
      <c r="B259" s="42"/>
      <c r="C259" s="64"/>
      <c r="D259" s="221" t="s">
        <v>1091</v>
      </c>
      <c r="E259" s="64"/>
      <c r="F259" s="263" t="s">
        <v>3970</v>
      </c>
      <c r="G259" s="64"/>
      <c r="H259" s="64"/>
      <c r="I259" s="150"/>
      <c r="J259" s="64"/>
      <c r="K259" s="64"/>
      <c r="L259" s="62"/>
      <c r="M259" s="264"/>
      <c r="N259" s="43"/>
      <c r="O259" s="43"/>
      <c r="P259" s="43"/>
      <c r="Q259" s="43"/>
      <c r="R259" s="43"/>
      <c r="S259" s="43"/>
      <c r="T259" s="79"/>
      <c r="AT259" s="24" t="s">
        <v>1091</v>
      </c>
      <c r="AU259" s="24" t="s">
        <v>91</v>
      </c>
    </row>
    <row r="260" spans="2:65" s="1" customFormat="1" ht="25.5" customHeight="1">
      <c r="B260" s="42"/>
      <c r="C260" s="163" t="s">
        <v>3987</v>
      </c>
      <c r="D260" s="163" t="s">
        <v>156</v>
      </c>
      <c r="E260" s="164" t="s">
        <v>3988</v>
      </c>
      <c r="F260" s="165" t="s">
        <v>3989</v>
      </c>
      <c r="G260" s="166" t="s">
        <v>373</v>
      </c>
      <c r="H260" s="167">
        <v>3</v>
      </c>
      <c r="I260" s="168"/>
      <c r="J260" s="169">
        <f>ROUND(I260*H260,2)</f>
        <v>0</v>
      </c>
      <c r="K260" s="165" t="s">
        <v>1089</v>
      </c>
      <c r="L260" s="62"/>
      <c r="M260" s="170" t="s">
        <v>37</v>
      </c>
      <c r="N260" s="171" t="s">
        <v>53</v>
      </c>
      <c r="O260" s="43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174">
        <f>IF(N260="základní",J260,0)</f>
        <v>0</v>
      </c>
      <c r="BF260" s="174">
        <f>IF(N260="snížená",J260,0)</f>
        <v>0</v>
      </c>
      <c r="BG260" s="174">
        <f>IF(N260="zákl. přenesená",J260,0)</f>
        <v>0</v>
      </c>
      <c r="BH260" s="174">
        <f>IF(N260="sníž. přenesená",J260,0)</f>
        <v>0</v>
      </c>
      <c r="BI260" s="174">
        <f>IF(N260="nulová",J260,0)</f>
        <v>0</v>
      </c>
      <c r="BJ260" s="24" t="s">
        <v>24</v>
      </c>
      <c r="BK260" s="174">
        <f>ROUND(I260*H260,2)</f>
        <v>0</v>
      </c>
      <c r="BL260" s="24" t="s">
        <v>219</v>
      </c>
      <c r="BM260" s="24" t="s">
        <v>3990</v>
      </c>
    </row>
    <row r="261" spans="2:65" s="10" customFormat="1" ht="29.85" customHeight="1">
      <c r="B261" s="203"/>
      <c r="C261" s="204"/>
      <c r="D261" s="205" t="s">
        <v>81</v>
      </c>
      <c r="E261" s="217" t="s">
        <v>3991</v>
      </c>
      <c r="F261" s="217" t="s">
        <v>3992</v>
      </c>
      <c r="G261" s="204"/>
      <c r="H261" s="204"/>
      <c r="I261" s="207"/>
      <c r="J261" s="218">
        <f>BK261</f>
        <v>0</v>
      </c>
      <c r="K261" s="204"/>
      <c r="L261" s="209"/>
      <c r="M261" s="210"/>
      <c r="N261" s="211"/>
      <c r="O261" s="211"/>
      <c r="P261" s="212">
        <f>SUM(P262:P266)</f>
        <v>0</v>
      </c>
      <c r="Q261" s="211"/>
      <c r="R261" s="212">
        <f>SUM(R262:R266)</f>
        <v>0</v>
      </c>
      <c r="S261" s="211"/>
      <c r="T261" s="213">
        <f>SUM(T262:T266)</f>
        <v>0</v>
      </c>
      <c r="AR261" s="214" t="s">
        <v>91</v>
      </c>
      <c r="AT261" s="215" t="s">
        <v>81</v>
      </c>
      <c r="AU261" s="215" t="s">
        <v>24</v>
      </c>
      <c r="AY261" s="214" t="s">
        <v>162</v>
      </c>
      <c r="BK261" s="216">
        <f>SUM(BK262:BK266)</f>
        <v>0</v>
      </c>
    </row>
    <row r="262" spans="2:65" s="1" customFormat="1" ht="38.25" customHeight="1">
      <c r="B262" s="42"/>
      <c r="C262" s="163" t="s">
        <v>3993</v>
      </c>
      <c r="D262" s="163" t="s">
        <v>156</v>
      </c>
      <c r="E262" s="164" t="s">
        <v>3994</v>
      </c>
      <c r="F262" s="165" t="s">
        <v>3995</v>
      </c>
      <c r="G262" s="166" t="s">
        <v>214</v>
      </c>
      <c r="H262" s="167">
        <v>1320</v>
      </c>
      <c r="I262" s="168"/>
      <c r="J262" s="169">
        <f>ROUND(I262*H262,2)</f>
        <v>0</v>
      </c>
      <c r="K262" s="165" t="s">
        <v>1089</v>
      </c>
      <c r="L262" s="62"/>
      <c r="M262" s="170" t="s">
        <v>37</v>
      </c>
      <c r="N262" s="171" t="s">
        <v>53</v>
      </c>
      <c r="O262" s="43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AR262" s="24" t="s">
        <v>219</v>
      </c>
      <c r="AT262" s="24" t="s">
        <v>156</v>
      </c>
      <c r="AU262" s="24" t="s">
        <v>91</v>
      </c>
      <c r="AY262" s="24" t="s">
        <v>162</v>
      </c>
      <c r="BE262" s="174">
        <f>IF(N262="základní",J262,0)</f>
        <v>0</v>
      </c>
      <c r="BF262" s="174">
        <f>IF(N262="snížená",J262,0)</f>
        <v>0</v>
      </c>
      <c r="BG262" s="174">
        <f>IF(N262="zákl. přenesená",J262,0)</f>
        <v>0</v>
      </c>
      <c r="BH262" s="174">
        <f>IF(N262="sníž. přenesená",J262,0)</f>
        <v>0</v>
      </c>
      <c r="BI262" s="174">
        <f>IF(N262="nulová",J262,0)</f>
        <v>0</v>
      </c>
      <c r="BJ262" s="24" t="s">
        <v>24</v>
      </c>
      <c r="BK262" s="174">
        <f>ROUND(I262*H262,2)</f>
        <v>0</v>
      </c>
      <c r="BL262" s="24" t="s">
        <v>219</v>
      </c>
      <c r="BM262" s="24" t="s">
        <v>3996</v>
      </c>
    </row>
    <row r="263" spans="2:65" s="1" customFormat="1" ht="38.25" customHeight="1">
      <c r="B263" s="42"/>
      <c r="C263" s="163" t="s">
        <v>3997</v>
      </c>
      <c r="D263" s="163" t="s">
        <v>156</v>
      </c>
      <c r="E263" s="164" t="s">
        <v>3998</v>
      </c>
      <c r="F263" s="165" t="s">
        <v>3999</v>
      </c>
      <c r="G263" s="166" t="s">
        <v>214</v>
      </c>
      <c r="H263" s="167">
        <v>65</v>
      </c>
      <c r="I263" s="168"/>
      <c r="J263" s="169">
        <f>ROUND(I263*H263,2)</f>
        <v>0</v>
      </c>
      <c r="K263" s="165" t="s">
        <v>1089</v>
      </c>
      <c r="L263" s="62"/>
      <c r="M263" s="170" t="s">
        <v>37</v>
      </c>
      <c r="N263" s="171" t="s">
        <v>53</v>
      </c>
      <c r="O263" s="43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174">
        <f>IF(N263="základní",J263,0)</f>
        <v>0</v>
      </c>
      <c r="BF263" s="174">
        <f>IF(N263="snížená",J263,0)</f>
        <v>0</v>
      </c>
      <c r="BG263" s="174">
        <f>IF(N263="zákl. přenesená",J263,0)</f>
        <v>0</v>
      </c>
      <c r="BH263" s="174">
        <f>IF(N263="sníž. přenesená",J263,0)</f>
        <v>0</v>
      </c>
      <c r="BI263" s="174">
        <f>IF(N263="nulová",J263,0)</f>
        <v>0</v>
      </c>
      <c r="BJ263" s="24" t="s">
        <v>24</v>
      </c>
      <c r="BK263" s="174">
        <f>ROUND(I263*H263,2)</f>
        <v>0</v>
      </c>
      <c r="BL263" s="24" t="s">
        <v>219</v>
      </c>
      <c r="BM263" s="24" t="s">
        <v>4000</v>
      </c>
    </row>
    <row r="264" spans="2:65" s="1" customFormat="1" ht="38.25" customHeight="1">
      <c r="B264" s="42"/>
      <c r="C264" s="163" t="s">
        <v>4001</v>
      </c>
      <c r="D264" s="163" t="s">
        <v>156</v>
      </c>
      <c r="E264" s="164" t="s">
        <v>4002</v>
      </c>
      <c r="F264" s="165" t="s">
        <v>4003</v>
      </c>
      <c r="G264" s="166" t="s">
        <v>214</v>
      </c>
      <c r="H264" s="167">
        <v>60</v>
      </c>
      <c r="I264" s="168"/>
      <c r="J264" s="169">
        <f>ROUND(I264*H264,2)</f>
        <v>0</v>
      </c>
      <c r="K264" s="165" t="s">
        <v>1089</v>
      </c>
      <c r="L264" s="62"/>
      <c r="M264" s="170" t="s">
        <v>37</v>
      </c>
      <c r="N264" s="171" t="s">
        <v>53</v>
      </c>
      <c r="O264" s="43"/>
      <c r="P264" s="172">
        <f>O264*H264</f>
        <v>0</v>
      </c>
      <c r="Q264" s="172">
        <v>0</v>
      </c>
      <c r="R264" s="172">
        <f>Q264*H264</f>
        <v>0</v>
      </c>
      <c r="S264" s="172">
        <v>0</v>
      </c>
      <c r="T264" s="173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174">
        <f>IF(N264="základní",J264,0)</f>
        <v>0</v>
      </c>
      <c r="BF264" s="174">
        <f>IF(N264="snížená",J264,0)</f>
        <v>0</v>
      </c>
      <c r="BG264" s="174">
        <f>IF(N264="zákl. přenesená",J264,0)</f>
        <v>0</v>
      </c>
      <c r="BH264" s="174">
        <f>IF(N264="sníž. přenesená",J264,0)</f>
        <v>0</v>
      </c>
      <c r="BI264" s="174">
        <f>IF(N264="nulová",J264,0)</f>
        <v>0</v>
      </c>
      <c r="BJ264" s="24" t="s">
        <v>24</v>
      </c>
      <c r="BK264" s="174">
        <f>ROUND(I264*H264,2)</f>
        <v>0</v>
      </c>
      <c r="BL264" s="24" t="s">
        <v>219</v>
      </c>
      <c r="BM264" s="24" t="s">
        <v>4004</v>
      </c>
    </row>
    <row r="265" spans="2:65" s="1" customFormat="1" ht="38.25" customHeight="1">
      <c r="B265" s="42"/>
      <c r="C265" s="163" t="s">
        <v>4005</v>
      </c>
      <c r="D265" s="163" t="s">
        <v>156</v>
      </c>
      <c r="E265" s="164" t="s">
        <v>4006</v>
      </c>
      <c r="F265" s="165" t="s">
        <v>4007</v>
      </c>
      <c r="G265" s="166" t="s">
        <v>214</v>
      </c>
      <c r="H265" s="167">
        <v>40</v>
      </c>
      <c r="I265" s="168"/>
      <c r="J265" s="169">
        <f>ROUND(I265*H265,2)</f>
        <v>0</v>
      </c>
      <c r="K265" s="165" t="s">
        <v>1089</v>
      </c>
      <c r="L265" s="62"/>
      <c r="M265" s="170" t="s">
        <v>37</v>
      </c>
      <c r="N265" s="171" t="s">
        <v>53</v>
      </c>
      <c r="O265" s="43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174">
        <f>IF(N265="základní",J265,0)</f>
        <v>0</v>
      </c>
      <c r="BF265" s="174">
        <f>IF(N265="snížená",J265,0)</f>
        <v>0</v>
      </c>
      <c r="BG265" s="174">
        <f>IF(N265="zákl. přenesená",J265,0)</f>
        <v>0</v>
      </c>
      <c r="BH265" s="174">
        <f>IF(N265="sníž. přenesená",J265,0)</f>
        <v>0</v>
      </c>
      <c r="BI265" s="174">
        <f>IF(N265="nulová",J265,0)</f>
        <v>0</v>
      </c>
      <c r="BJ265" s="24" t="s">
        <v>24</v>
      </c>
      <c r="BK265" s="174">
        <f>ROUND(I265*H265,2)</f>
        <v>0</v>
      </c>
      <c r="BL265" s="24" t="s">
        <v>219</v>
      </c>
      <c r="BM265" s="24" t="s">
        <v>4008</v>
      </c>
    </row>
    <row r="266" spans="2:65" s="1" customFormat="1" ht="38.25" customHeight="1">
      <c r="B266" s="42"/>
      <c r="C266" s="163" t="s">
        <v>4009</v>
      </c>
      <c r="D266" s="163" t="s">
        <v>156</v>
      </c>
      <c r="E266" s="164" t="s">
        <v>4010</v>
      </c>
      <c r="F266" s="165" t="s">
        <v>4011</v>
      </c>
      <c r="G266" s="166" t="s">
        <v>214</v>
      </c>
      <c r="H266" s="167">
        <v>100</v>
      </c>
      <c r="I266" s="168"/>
      <c r="J266" s="169">
        <f>ROUND(I266*H266,2)</f>
        <v>0</v>
      </c>
      <c r="K266" s="165" t="s">
        <v>1089</v>
      </c>
      <c r="L266" s="62"/>
      <c r="M266" s="170" t="s">
        <v>37</v>
      </c>
      <c r="N266" s="171" t="s">
        <v>53</v>
      </c>
      <c r="O266" s="43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174">
        <f>IF(N266="základní",J266,0)</f>
        <v>0</v>
      </c>
      <c r="BF266" s="174">
        <f>IF(N266="snížená",J266,0)</f>
        <v>0</v>
      </c>
      <c r="BG266" s="174">
        <f>IF(N266="zákl. přenesená",J266,0)</f>
        <v>0</v>
      </c>
      <c r="BH266" s="174">
        <f>IF(N266="sníž. přenesená",J266,0)</f>
        <v>0</v>
      </c>
      <c r="BI266" s="174">
        <f>IF(N266="nulová",J266,0)</f>
        <v>0</v>
      </c>
      <c r="BJ266" s="24" t="s">
        <v>24</v>
      </c>
      <c r="BK266" s="174">
        <f>ROUND(I266*H266,2)</f>
        <v>0</v>
      </c>
      <c r="BL266" s="24" t="s">
        <v>219</v>
      </c>
      <c r="BM266" s="24" t="s">
        <v>4012</v>
      </c>
    </row>
    <row r="267" spans="2:65" s="10" customFormat="1" ht="29.85" customHeight="1">
      <c r="B267" s="203"/>
      <c r="C267" s="204"/>
      <c r="D267" s="205" t="s">
        <v>81</v>
      </c>
      <c r="E267" s="217" t="s">
        <v>4013</v>
      </c>
      <c r="F267" s="217" t="s">
        <v>4014</v>
      </c>
      <c r="G267" s="204"/>
      <c r="H267" s="204"/>
      <c r="I267" s="207"/>
      <c r="J267" s="218">
        <f>BK267</f>
        <v>0</v>
      </c>
      <c r="K267" s="204"/>
      <c r="L267" s="209"/>
      <c r="M267" s="210"/>
      <c r="N267" s="211"/>
      <c r="O267" s="211"/>
      <c r="P267" s="212">
        <f>SUM(P268:P270)</f>
        <v>0</v>
      </c>
      <c r="Q267" s="211"/>
      <c r="R267" s="212">
        <f>SUM(R268:R270)</f>
        <v>0</v>
      </c>
      <c r="S267" s="211"/>
      <c r="T267" s="213">
        <f>SUM(T268:T270)</f>
        <v>0</v>
      </c>
      <c r="AR267" s="214" t="s">
        <v>91</v>
      </c>
      <c r="AT267" s="215" t="s">
        <v>81</v>
      </c>
      <c r="AU267" s="215" t="s">
        <v>24</v>
      </c>
      <c r="AY267" s="214" t="s">
        <v>162</v>
      </c>
      <c r="BK267" s="216">
        <f>SUM(BK268:BK270)</f>
        <v>0</v>
      </c>
    </row>
    <row r="268" spans="2:65" s="1" customFormat="1" ht="25.5" customHeight="1">
      <c r="B268" s="42"/>
      <c r="C268" s="163" t="s">
        <v>1416</v>
      </c>
      <c r="D268" s="163" t="s">
        <v>156</v>
      </c>
      <c r="E268" s="164" t="s">
        <v>4015</v>
      </c>
      <c r="F268" s="165" t="s">
        <v>4016</v>
      </c>
      <c r="G268" s="166" t="s">
        <v>373</v>
      </c>
      <c r="H268" s="167">
        <v>5</v>
      </c>
      <c r="I268" s="168"/>
      <c r="J268" s="169">
        <f>ROUND(I268*H268,2)</f>
        <v>0</v>
      </c>
      <c r="K268" s="165" t="s">
        <v>1089</v>
      </c>
      <c r="L268" s="62"/>
      <c r="M268" s="170" t="s">
        <v>37</v>
      </c>
      <c r="N268" s="171" t="s">
        <v>53</v>
      </c>
      <c r="O268" s="43"/>
      <c r="P268" s="172">
        <f>O268*H268</f>
        <v>0</v>
      </c>
      <c r="Q268" s="172">
        <v>0</v>
      </c>
      <c r="R268" s="172">
        <f>Q268*H268</f>
        <v>0</v>
      </c>
      <c r="S268" s="172">
        <v>0</v>
      </c>
      <c r="T268" s="173">
        <f>S268*H268</f>
        <v>0</v>
      </c>
      <c r="AR268" s="24" t="s">
        <v>219</v>
      </c>
      <c r="AT268" s="24" t="s">
        <v>156</v>
      </c>
      <c r="AU268" s="24" t="s">
        <v>91</v>
      </c>
      <c r="AY268" s="24" t="s">
        <v>162</v>
      </c>
      <c r="BE268" s="174">
        <f>IF(N268="základní",J268,0)</f>
        <v>0</v>
      </c>
      <c r="BF268" s="174">
        <f>IF(N268="snížená",J268,0)</f>
        <v>0</v>
      </c>
      <c r="BG268" s="174">
        <f>IF(N268="zákl. přenesená",J268,0)</f>
        <v>0</v>
      </c>
      <c r="BH268" s="174">
        <f>IF(N268="sníž. přenesená",J268,0)</f>
        <v>0</v>
      </c>
      <c r="BI268" s="174">
        <f>IF(N268="nulová",J268,0)</f>
        <v>0</v>
      </c>
      <c r="BJ268" s="24" t="s">
        <v>24</v>
      </c>
      <c r="BK268" s="174">
        <f>ROUND(I268*H268,2)</f>
        <v>0</v>
      </c>
      <c r="BL268" s="24" t="s">
        <v>219</v>
      </c>
      <c r="BM268" s="24" t="s">
        <v>4017</v>
      </c>
    </row>
    <row r="269" spans="2:65" s="1" customFormat="1" ht="16.5" customHeight="1">
      <c r="B269" s="42"/>
      <c r="C269" s="163" t="s">
        <v>1188</v>
      </c>
      <c r="D269" s="163" t="s">
        <v>156</v>
      </c>
      <c r="E269" s="164" t="s">
        <v>4018</v>
      </c>
      <c r="F269" s="165" t="s">
        <v>4019</v>
      </c>
      <c r="G269" s="166" t="s">
        <v>373</v>
      </c>
      <c r="H269" s="167">
        <v>26</v>
      </c>
      <c r="I269" s="168"/>
      <c r="J269" s="169">
        <f>ROUND(I269*H269,2)</f>
        <v>0</v>
      </c>
      <c r="K269" s="165" t="s">
        <v>1089</v>
      </c>
      <c r="L269" s="62"/>
      <c r="M269" s="170" t="s">
        <v>37</v>
      </c>
      <c r="N269" s="171" t="s">
        <v>53</v>
      </c>
      <c r="O269" s="43"/>
      <c r="P269" s="172">
        <f>O269*H269</f>
        <v>0</v>
      </c>
      <c r="Q269" s="172">
        <v>0</v>
      </c>
      <c r="R269" s="172">
        <f>Q269*H269</f>
        <v>0</v>
      </c>
      <c r="S269" s="172">
        <v>0</v>
      </c>
      <c r="T269" s="173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174">
        <f>IF(N269="základní",J269,0)</f>
        <v>0</v>
      </c>
      <c r="BF269" s="174">
        <f>IF(N269="snížená",J269,0)</f>
        <v>0</v>
      </c>
      <c r="BG269" s="174">
        <f>IF(N269="zákl. přenesená",J269,0)</f>
        <v>0</v>
      </c>
      <c r="BH269" s="174">
        <f>IF(N269="sníž. přenesená",J269,0)</f>
        <v>0</v>
      </c>
      <c r="BI269" s="174">
        <f>IF(N269="nulová",J269,0)</f>
        <v>0</v>
      </c>
      <c r="BJ269" s="24" t="s">
        <v>24</v>
      </c>
      <c r="BK269" s="174">
        <f>ROUND(I269*H269,2)</f>
        <v>0</v>
      </c>
      <c r="BL269" s="24" t="s">
        <v>219</v>
      </c>
      <c r="BM269" s="24" t="s">
        <v>4020</v>
      </c>
    </row>
    <row r="270" spans="2:65" s="1" customFormat="1" ht="16.5" customHeight="1">
      <c r="B270" s="42"/>
      <c r="C270" s="163" t="s">
        <v>1210</v>
      </c>
      <c r="D270" s="163" t="s">
        <v>156</v>
      </c>
      <c r="E270" s="164" t="s">
        <v>4021</v>
      </c>
      <c r="F270" s="165" t="s">
        <v>4022</v>
      </c>
      <c r="G270" s="166" t="s">
        <v>373</v>
      </c>
      <c r="H270" s="167">
        <v>12</v>
      </c>
      <c r="I270" s="168"/>
      <c r="J270" s="169">
        <f>ROUND(I270*H270,2)</f>
        <v>0</v>
      </c>
      <c r="K270" s="165" t="s">
        <v>1089</v>
      </c>
      <c r="L270" s="62"/>
      <c r="M270" s="170" t="s">
        <v>37</v>
      </c>
      <c r="N270" s="171" t="s">
        <v>53</v>
      </c>
      <c r="O270" s="43"/>
      <c r="P270" s="172">
        <f>O270*H270</f>
        <v>0</v>
      </c>
      <c r="Q270" s="172">
        <v>0</v>
      </c>
      <c r="R270" s="172">
        <f>Q270*H270</f>
        <v>0</v>
      </c>
      <c r="S270" s="172">
        <v>0</v>
      </c>
      <c r="T270" s="173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174">
        <f>IF(N270="základní",J270,0)</f>
        <v>0</v>
      </c>
      <c r="BF270" s="174">
        <f>IF(N270="snížená",J270,0)</f>
        <v>0</v>
      </c>
      <c r="BG270" s="174">
        <f>IF(N270="zákl. přenesená",J270,0)</f>
        <v>0</v>
      </c>
      <c r="BH270" s="174">
        <f>IF(N270="sníž. přenesená",J270,0)</f>
        <v>0</v>
      </c>
      <c r="BI270" s="174">
        <f>IF(N270="nulová",J270,0)</f>
        <v>0</v>
      </c>
      <c r="BJ270" s="24" t="s">
        <v>24</v>
      </c>
      <c r="BK270" s="174">
        <f>ROUND(I270*H270,2)</f>
        <v>0</v>
      </c>
      <c r="BL270" s="24" t="s">
        <v>219</v>
      </c>
      <c r="BM270" s="24" t="s">
        <v>4023</v>
      </c>
    </row>
    <row r="271" spans="2:65" s="10" customFormat="1" ht="29.85" customHeight="1">
      <c r="B271" s="203"/>
      <c r="C271" s="204"/>
      <c r="D271" s="205" t="s">
        <v>81</v>
      </c>
      <c r="E271" s="217" t="s">
        <v>4024</v>
      </c>
      <c r="F271" s="217" t="s">
        <v>4025</v>
      </c>
      <c r="G271" s="204"/>
      <c r="H271" s="204"/>
      <c r="I271" s="207"/>
      <c r="J271" s="218">
        <f>BK271</f>
        <v>0</v>
      </c>
      <c r="K271" s="204"/>
      <c r="L271" s="209"/>
      <c r="M271" s="210"/>
      <c r="N271" s="211"/>
      <c r="O271" s="211"/>
      <c r="P271" s="212">
        <f>SUM(P272:P287)</f>
        <v>0</v>
      </c>
      <c r="Q271" s="211"/>
      <c r="R271" s="212">
        <f>SUM(R272:R287)</f>
        <v>0</v>
      </c>
      <c r="S271" s="211"/>
      <c r="T271" s="213">
        <f>SUM(T272:T287)</f>
        <v>0</v>
      </c>
      <c r="AR271" s="214" t="s">
        <v>91</v>
      </c>
      <c r="AT271" s="215" t="s">
        <v>81</v>
      </c>
      <c r="AU271" s="215" t="s">
        <v>24</v>
      </c>
      <c r="AY271" s="214" t="s">
        <v>162</v>
      </c>
      <c r="BK271" s="216">
        <f>SUM(BK272:BK287)</f>
        <v>0</v>
      </c>
    </row>
    <row r="272" spans="2:65" s="1" customFormat="1" ht="25.5" customHeight="1">
      <c r="B272" s="42"/>
      <c r="C272" s="163" t="s">
        <v>4026</v>
      </c>
      <c r="D272" s="163" t="s">
        <v>156</v>
      </c>
      <c r="E272" s="164" t="s">
        <v>4027</v>
      </c>
      <c r="F272" s="165" t="s">
        <v>4028</v>
      </c>
      <c r="G272" s="166" t="s">
        <v>373</v>
      </c>
      <c r="H272" s="167">
        <v>2</v>
      </c>
      <c r="I272" s="168"/>
      <c r="J272" s="169">
        <f t="shared" ref="J272:J279" si="60">ROUND(I272*H272,2)</f>
        <v>0</v>
      </c>
      <c r="K272" s="165" t="s">
        <v>1089</v>
      </c>
      <c r="L272" s="62"/>
      <c r="M272" s="170" t="s">
        <v>37</v>
      </c>
      <c r="N272" s="171" t="s">
        <v>53</v>
      </c>
      <c r="O272" s="43"/>
      <c r="P272" s="172">
        <f t="shared" ref="P272:P279" si="61">O272*H272</f>
        <v>0</v>
      </c>
      <c r="Q272" s="172">
        <v>0</v>
      </c>
      <c r="R272" s="172">
        <f t="shared" ref="R272:R279" si="62">Q272*H272</f>
        <v>0</v>
      </c>
      <c r="S272" s="172">
        <v>0</v>
      </c>
      <c r="T272" s="173">
        <f t="shared" ref="T272:T279" si="63"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174">
        <f t="shared" ref="BE272:BE279" si="64">IF(N272="základní",J272,0)</f>
        <v>0</v>
      </c>
      <c r="BF272" s="174">
        <f t="shared" ref="BF272:BF279" si="65">IF(N272="snížená",J272,0)</f>
        <v>0</v>
      </c>
      <c r="BG272" s="174">
        <f t="shared" ref="BG272:BG279" si="66">IF(N272="zákl. přenesená",J272,0)</f>
        <v>0</v>
      </c>
      <c r="BH272" s="174">
        <f t="shared" ref="BH272:BH279" si="67">IF(N272="sníž. přenesená",J272,0)</f>
        <v>0</v>
      </c>
      <c r="BI272" s="174">
        <f t="shared" ref="BI272:BI279" si="68">IF(N272="nulová",J272,0)</f>
        <v>0</v>
      </c>
      <c r="BJ272" s="24" t="s">
        <v>24</v>
      </c>
      <c r="BK272" s="174">
        <f t="shared" ref="BK272:BK279" si="69">ROUND(I272*H272,2)</f>
        <v>0</v>
      </c>
      <c r="BL272" s="24" t="s">
        <v>219</v>
      </c>
      <c r="BM272" s="24" t="s">
        <v>4029</v>
      </c>
    </row>
    <row r="273" spans="2:65" s="1" customFormat="1" ht="38.25" customHeight="1">
      <c r="B273" s="42"/>
      <c r="C273" s="163" t="s">
        <v>4030</v>
      </c>
      <c r="D273" s="163" t="s">
        <v>156</v>
      </c>
      <c r="E273" s="164" t="s">
        <v>4031</v>
      </c>
      <c r="F273" s="165" t="s">
        <v>4032</v>
      </c>
      <c r="G273" s="166" t="s">
        <v>373</v>
      </c>
      <c r="H273" s="167">
        <v>4</v>
      </c>
      <c r="I273" s="168"/>
      <c r="J273" s="169">
        <f t="shared" si="60"/>
        <v>0</v>
      </c>
      <c r="K273" s="165" t="s">
        <v>1089</v>
      </c>
      <c r="L273" s="62"/>
      <c r="M273" s="170" t="s">
        <v>37</v>
      </c>
      <c r="N273" s="171" t="s">
        <v>53</v>
      </c>
      <c r="O273" s="43"/>
      <c r="P273" s="172">
        <f t="shared" si="61"/>
        <v>0</v>
      </c>
      <c r="Q273" s="172">
        <v>0</v>
      </c>
      <c r="R273" s="172">
        <f t="shared" si="62"/>
        <v>0</v>
      </c>
      <c r="S273" s="172">
        <v>0</v>
      </c>
      <c r="T273" s="173">
        <f t="shared" si="63"/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174">
        <f t="shared" si="64"/>
        <v>0</v>
      </c>
      <c r="BF273" s="174">
        <f t="shared" si="65"/>
        <v>0</v>
      </c>
      <c r="BG273" s="174">
        <f t="shared" si="66"/>
        <v>0</v>
      </c>
      <c r="BH273" s="174">
        <f t="shared" si="67"/>
        <v>0</v>
      </c>
      <c r="BI273" s="174">
        <f t="shared" si="68"/>
        <v>0</v>
      </c>
      <c r="BJ273" s="24" t="s">
        <v>24</v>
      </c>
      <c r="BK273" s="174">
        <f t="shared" si="69"/>
        <v>0</v>
      </c>
      <c r="BL273" s="24" t="s">
        <v>219</v>
      </c>
      <c r="BM273" s="24" t="s">
        <v>4033</v>
      </c>
    </row>
    <row r="274" spans="2:65" s="1" customFormat="1" ht="25.5" customHeight="1">
      <c r="B274" s="42"/>
      <c r="C274" s="163" t="s">
        <v>4034</v>
      </c>
      <c r="D274" s="163" t="s">
        <v>156</v>
      </c>
      <c r="E274" s="164" t="s">
        <v>4035</v>
      </c>
      <c r="F274" s="165" t="s">
        <v>4036</v>
      </c>
      <c r="G274" s="166" t="s">
        <v>373</v>
      </c>
      <c r="H274" s="167">
        <v>6</v>
      </c>
      <c r="I274" s="168"/>
      <c r="J274" s="169">
        <f t="shared" si="60"/>
        <v>0</v>
      </c>
      <c r="K274" s="165" t="s">
        <v>1089</v>
      </c>
      <c r="L274" s="62"/>
      <c r="M274" s="170" t="s">
        <v>37</v>
      </c>
      <c r="N274" s="171" t="s">
        <v>53</v>
      </c>
      <c r="O274" s="43"/>
      <c r="P274" s="172">
        <f t="shared" si="61"/>
        <v>0</v>
      </c>
      <c r="Q274" s="172">
        <v>0</v>
      </c>
      <c r="R274" s="172">
        <f t="shared" si="62"/>
        <v>0</v>
      </c>
      <c r="S274" s="172">
        <v>0</v>
      </c>
      <c r="T274" s="173">
        <f t="shared" si="63"/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174">
        <f t="shared" si="64"/>
        <v>0</v>
      </c>
      <c r="BF274" s="174">
        <f t="shared" si="65"/>
        <v>0</v>
      </c>
      <c r="BG274" s="174">
        <f t="shared" si="66"/>
        <v>0</v>
      </c>
      <c r="BH274" s="174">
        <f t="shared" si="67"/>
        <v>0</v>
      </c>
      <c r="BI274" s="174">
        <f t="shared" si="68"/>
        <v>0</v>
      </c>
      <c r="BJ274" s="24" t="s">
        <v>24</v>
      </c>
      <c r="BK274" s="174">
        <f t="shared" si="69"/>
        <v>0</v>
      </c>
      <c r="BL274" s="24" t="s">
        <v>219</v>
      </c>
      <c r="BM274" s="24" t="s">
        <v>4037</v>
      </c>
    </row>
    <row r="275" spans="2:65" s="1" customFormat="1" ht="25.5" customHeight="1">
      <c r="B275" s="42"/>
      <c r="C275" s="163" t="s">
        <v>4038</v>
      </c>
      <c r="D275" s="163" t="s">
        <v>156</v>
      </c>
      <c r="E275" s="164" t="s">
        <v>4039</v>
      </c>
      <c r="F275" s="165" t="s">
        <v>4040</v>
      </c>
      <c r="G275" s="166" t="s">
        <v>373</v>
      </c>
      <c r="H275" s="167">
        <v>5</v>
      </c>
      <c r="I275" s="168"/>
      <c r="J275" s="169">
        <f t="shared" si="60"/>
        <v>0</v>
      </c>
      <c r="K275" s="165" t="s">
        <v>1089</v>
      </c>
      <c r="L275" s="62"/>
      <c r="M275" s="170" t="s">
        <v>37</v>
      </c>
      <c r="N275" s="171" t="s">
        <v>53</v>
      </c>
      <c r="O275" s="43"/>
      <c r="P275" s="172">
        <f t="shared" si="61"/>
        <v>0</v>
      </c>
      <c r="Q275" s="172">
        <v>0</v>
      </c>
      <c r="R275" s="172">
        <f t="shared" si="62"/>
        <v>0</v>
      </c>
      <c r="S275" s="172">
        <v>0</v>
      </c>
      <c r="T275" s="173">
        <f t="shared" si="63"/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174">
        <f t="shared" si="64"/>
        <v>0</v>
      </c>
      <c r="BF275" s="174">
        <f t="shared" si="65"/>
        <v>0</v>
      </c>
      <c r="BG275" s="174">
        <f t="shared" si="66"/>
        <v>0</v>
      </c>
      <c r="BH275" s="174">
        <f t="shared" si="67"/>
        <v>0</v>
      </c>
      <c r="BI275" s="174">
        <f t="shared" si="68"/>
        <v>0</v>
      </c>
      <c r="BJ275" s="24" t="s">
        <v>24</v>
      </c>
      <c r="BK275" s="174">
        <f t="shared" si="69"/>
        <v>0</v>
      </c>
      <c r="BL275" s="24" t="s">
        <v>219</v>
      </c>
      <c r="BM275" s="24" t="s">
        <v>4041</v>
      </c>
    </row>
    <row r="276" spans="2:65" s="1" customFormat="1" ht="38.25" customHeight="1">
      <c r="B276" s="42"/>
      <c r="C276" s="163" t="s">
        <v>4042</v>
      </c>
      <c r="D276" s="163" t="s">
        <v>156</v>
      </c>
      <c r="E276" s="164" t="s">
        <v>4043</v>
      </c>
      <c r="F276" s="165" t="s">
        <v>4044</v>
      </c>
      <c r="G276" s="166" t="s">
        <v>373</v>
      </c>
      <c r="H276" s="167">
        <v>3</v>
      </c>
      <c r="I276" s="168"/>
      <c r="J276" s="169">
        <f t="shared" si="60"/>
        <v>0</v>
      </c>
      <c r="K276" s="165" t="s">
        <v>1089</v>
      </c>
      <c r="L276" s="62"/>
      <c r="M276" s="170" t="s">
        <v>37</v>
      </c>
      <c r="N276" s="171" t="s">
        <v>53</v>
      </c>
      <c r="O276" s="43"/>
      <c r="P276" s="172">
        <f t="shared" si="61"/>
        <v>0</v>
      </c>
      <c r="Q276" s="172">
        <v>0</v>
      </c>
      <c r="R276" s="172">
        <f t="shared" si="62"/>
        <v>0</v>
      </c>
      <c r="S276" s="172">
        <v>0</v>
      </c>
      <c r="T276" s="173">
        <f t="shared" si="63"/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174">
        <f t="shared" si="64"/>
        <v>0</v>
      </c>
      <c r="BF276" s="174">
        <f t="shared" si="65"/>
        <v>0</v>
      </c>
      <c r="BG276" s="174">
        <f t="shared" si="66"/>
        <v>0</v>
      </c>
      <c r="BH276" s="174">
        <f t="shared" si="67"/>
        <v>0</v>
      </c>
      <c r="BI276" s="174">
        <f t="shared" si="68"/>
        <v>0</v>
      </c>
      <c r="BJ276" s="24" t="s">
        <v>24</v>
      </c>
      <c r="BK276" s="174">
        <f t="shared" si="69"/>
        <v>0</v>
      </c>
      <c r="BL276" s="24" t="s">
        <v>219</v>
      </c>
      <c r="BM276" s="24" t="s">
        <v>4045</v>
      </c>
    </row>
    <row r="277" spans="2:65" s="1" customFormat="1" ht="38.25" customHeight="1">
      <c r="B277" s="42"/>
      <c r="C277" s="163" t="s">
        <v>4046</v>
      </c>
      <c r="D277" s="163" t="s">
        <v>156</v>
      </c>
      <c r="E277" s="164" t="s">
        <v>4047</v>
      </c>
      <c r="F277" s="165" t="s">
        <v>4048</v>
      </c>
      <c r="G277" s="166" t="s">
        <v>373</v>
      </c>
      <c r="H277" s="167">
        <v>2</v>
      </c>
      <c r="I277" s="168"/>
      <c r="J277" s="169">
        <f t="shared" si="60"/>
        <v>0</v>
      </c>
      <c r="K277" s="165" t="s">
        <v>1089</v>
      </c>
      <c r="L277" s="62"/>
      <c r="M277" s="170" t="s">
        <v>37</v>
      </c>
      <c r="N277" s="171" t="s">
        <v>53</v>
      </c>
      <c r="O277" s="43"/>
      <c r="P277" s="172">
        <f t="shared" si="61"/>
        <v>0</v>
      </c>
      <c r="Q277" s="172">
        <v>0</v>
      </c>
      <c r="R277" s="172">
        <f t="shared" si="62"/>
        <v>0</v>
      </c>
      <c r="S277" s="172">
        <v>0</v>
      </c>
      <c r="T277" s="173">
        <f t="shared" si="63"/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174">
        <f t="shared" si="64"/>
        <v>0</v>
      </c>
      <c r="BF277" s="174">
        <f t="shared" si="65"/>
        <v>0</v>
      </c>
      <c r="BG277" s="174">
        <f t="shared" si="66"/>
        <v>0</v>
      </c>
      <c r="BH277" s="174">
        <f t="shared" si="67"/>
        <v>0</v>
      </c>
      <c r="BI277" s="174">
        <f t="shared" si="68"/>
        <v>0</v>
      </c>
      <c r="BJ277" s="24" t="s">
        <v>24</v>
      </c>
      <c r="BK277" s="174">
        <f t="shared" si="69"/>
        <v>0</v>
      </c>
      <c r="BL277" s="24" t="s">
        <v>219</v>
      </c>
      <c r="BM277" s="24" t="s">
        <v>4049</v>
      </c>
    </row>
    <row r="278" spans="2:65" s="1" customFormat="1" ht="38.25" customHeight="1">
      <c r="B278" s="42"/>
      <c r="C278" s="163" t="s">
        <v>4050</v>
      </c>
      <c r="D278" s="163" t="s">
        <v>156</v>
      </c>
      <c r="E278" s="164" t="s">
        <v>4047</v>
      </c>
      <c r="F278" s="165" t="s">
        <v>4048</v>
      </c>
      <c r="G278" s="166" t="s">
        <v>373</v>
      </c>
      <c r="H278" s="167">
        <v>5</v>
      </c>
      <c r="I278" s="168"/>
      <c r="J278" s="169">
        <f t="shared" si="60"/>
        <v>0</v>
      </c>
      <c r="K278" s="165" t="s">
        <v>1089</v>
      </c>
      <c r="L278" s="62"/>
      <c r="M278" s="170" t="s">
        <v>37</v>
      </c>
      <c r="N278" s="171" t="s">
        <v>53</v>
      </c>
      <c r="O278" s="43"/>
      <c r="P278" s="172">
        <f t="shared" si="61"/>
        <v>0</v>
      </c>
      <c r="Q278" s="172">
        <v>0</v>
      </c>
      <c r="R278" s="172">
        <f t="shared" si="62"/>
        <v>0</v>
      </c>
      <c r="S278" s="172">
        <v>0</v>
      </c>
      <c r="T278" s="173">
        <f t="shared" si="63"/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174">
        <f t="shared" si="64"/>
        <v>0</v>
      </c>
      <c r="BF278" s="174">
        <f t="shared" si="65"/>
        <v>0</v>
      </c>
      <c r="BG278" s="174">
        <f t="shared" si="66"/>
        <v>0</v>
      </c>
      <c r="BH278" s="174">
        <f t="shared" si="67"/>
        <v>0</v>
      </c>
      <c r="BI278" s="174">
        <f t="shared" si="68"/>
        <v>0</v>
      </c>
      <c r="BJ278" s="24" t="s">
        <v>24</v>
      </c>
      <c r="BK278" s="174">
        <f t="shared" si="69"/>
        <v>0</v>
      </c>
      <c r="BL278" s="24" t="s">
        <v>219</v>
      </c>
      <c r="BM278" s="24" t="s">
        <v>4051</v>
      </c>
    </row>
    <row r="279" spans="2:65" s="1" customFormat="1" ht="25.5" customHeight="1">
      <c r="B279" s="42"/>
      <c r="C279" s="163" t="s">
        <v>4052</v>
      </c>
      <c r="D279" s="163" t="s">
        <v>156</v>
      </c>
      <c r="E279" s="164" t="s">
        <v>4053</v>
      </c>
      <c r="F279" s="165" t="s">
        <v>4054</v>
      </c>
      <c r="G279" s="166" t="s">
        <v>373</v>
      </c>
      <c r="H279" s="167">
        <v>4</v>
      </c>
      <c r="I279" s="168"/>
      <c r="J279" s="169">
        <f t="shared" si="60"/>
        <v>0</v>
      </c>
      <c r="K279" s="165" t="s">
        <v>1089</v>
      </c>
      <c r="L279" s="62"/>
      <c r="M279" s="170" t="s">
        <v>37</v>
      </c>
      <c r="N279" s="171" t="s">
        <v>53</v>
      </c>
      <c r="O279" s="43"/>
      <c r="P279" s="172">
        <f t="shared" si="61"/>
        <v>0</v>
      </c>
      <c r="Q279" s="172">
        <v>0</v>
      </c>
      <c r="R279" s="172">
        <f t="shared" si="62"/>
        <v>0</v>
      </c>
      <c r="S279" s="172">
        <v>0</v>
      </c>
      <c r="T279" s="173">
        <f t="shared" si="63"/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174">
        <f t="shared" si="64"/>
        <v>0</v>
      </c>
      <c r="BF279" s="174">
        <f t="shared" si="65"/>
        <v>0</v>
      </c>
      <c r="BG279" s="174">
        <f t="shared" si="66"/>
        <v>0</v>
      </c>
      <c r="BH279" s="174">
        <f t="shared" si="67"/>
        <v>0</v>
      </c>
      <c r="BI279" s="174">
        <f t="shared" si="68"/>
        <v>0</v>
      </c>
      <c r="BJ279" s="24" t="s">
        <v>24</v>
      </c>
      <c r="BK279" s="174">
        <f t="shared" si="69"/>
        <v>0</v>
      </c>
      <c r="BL279" s="24" t="s">
        <v>219</v>
      </c>
      <c r="BM279" s="24" t="s">
        <v>4055</v>
      </c>
    </row>
    <row r="280" spans="2:65" s="1" customFormat="1" ht="36">
      <c r="B280" s="42"/>
      <c r="C280" s="64"/>
      <c r="D280" s="221" t="s">
        <v>1091</v>
      </c>
      <c r="E280" s="64"/>
      <c r="F280" s="263" t="s">
        <v>4056</v>
      </c>
      <c r="G280" s="64"/>
      <c r="H280" s="64"/>
      <c r="I280" s="150"/>
      <c r="J280" s="64"/>
      <c r="K280" s="64"/>
      <c r="L280" s="62"/>
      <c r="M280" s="264"/>
      <c r="N280" s="43"/>
      <c r="O280" s="43"/>
      <c r="P280" s="43"/>
      <c r="Q280" s="43"/>
      <c r="R280" s="43"/>
      <c r="S280" s="43"/>
      <c r="T280" s="79"/>
      <c r="AT280" s="24" t="s">
        <v>1091</v>
      </c>
      <c r="AU280" s="24" t="s">
        <v>91</v>
      </c>
    </row>
    <row r="281" spans="2:65" s="1" customFormat="1" ht="38.25" customHeight="1">
      <c r="B281" s="42"/>
      <c r="C281" s="163" t="s">
        <v>3430</v>
      </c>
      <c r="D281" s="163" t="s">
        <v>156</v>
      </c>
      <c r="E281" s="164" t="s">
        <v>4057</v>
      </c>
      <c r="F281" s="165" t="s">
        <v>4058</v>
      </c>
      <c r="G281" s="166" t="s">
        <v>373</v>
      </c>
      <c r="H281" s="167">
        <v>27</v>
      </c>
      <c r="I281" s="168"/>
      <c r="J281" s="169">
        <f t="shared" ref="J281:J287" si="70">ROUND(I281*H281,2)</f>
        <v>0</v>
      </c>
      <c r="K281" s="165" t="s">
        <v>1089</v>
      </c>
      <c r="L281" s="62"/>
      <c r="M281" s="170" t="s">
        <v>37</v>
      </c>
      <c r="N281" s="171" t="s">
        <v>53</v>
      </c>
      <c r="O281" s="43"/>
      <c r="P281" s="172">
        <f t="shared" ref="P281:P287" si="71">O281*H281</f>
        <v>0</v>
      </c>
      <c r="Q281" s="172">
        <v>0</v>
      </c>
      <c r="R281" s="172">
        <f t="shared" ref="R281:R287" si="72">Q281*H281</f>
        <v>0</v>
      </c>
      <c r="S281" s="172">
        <v>0</v>
      </c>
      <c r="T281" s="173">
        <f t="shared" ref="T281:T287" si="73"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174">
        <f t="shared" ref="BE281:BE287" si="74">IF(N281="základní",J281,0)</f>
        <v>0</v>
      </c>
      <c r="BF281" s="174">
        <f t="shared" ref="BF281:BF287" si="75">IF(N281="snížená",J281,0)</f>
        <v>0</v>
      </c>
      <c r="BG281" s="174">
        <f t="shared" ref="BG281:BG287" si="76">IF(N281="zákl. přenesená",J281,0)</f>
        <v>0</v>
      </c>
      <c r="BH281" s="174">
        <f t="shared" ref="BH281:BH287" si="77">IF(N281="sníž. přenesená",J281,0)</f>
        <v>0</v>
      </c>
      <c r="BI281" s="174">
        <f t="shared" ref="BI281:BI287" si="78">IF(N281="nulová",J281,0)</f>
        <v>0</v>
      </c>
      <c r="BJ281" s="24" t="s">
        <v>24</v>
      </c>
      <c r="BK281" s="174">
        <f t="shared" ref="BK281:BK287" si="79">ROUND(I281*H281,2)</f>
        <v>0</v>
      </c>
      <c r="BL281" s="24" t="s">
        <v>219</v>
      </c>
      <c r="BM281" s="24" t="s">
        <v>4059</v>
      </c>
    </row>
    <row r="282" spans="2:65" s="1" customFormat="1" ht="38.25" customHeight="1">
      <c r="B282" s="42"/>
      <c r="C282" s="163" t="s">
        <v>4060</v>
      </c>
      <c r="D282" s="163" t="s">
        <v>156</v>
      </c>
      <c r="E282" s="164" t="s">
        <v>4061</v>
      </c>
      <c r="F282" s="165" t="s">
        <v>4062</v>
      </c>
      <c r="G282" s="166" t="s">
        <v>373</v>
      </c>
      <c r="H282" s="167">
        <v>3</v>
      </c>
      <c r="I282" s="168"/>
      <c r="J282" s="169">
        <f t="shared" si="70"/>
        <v>0</v>
      </c>
      <c r="K282" s="165" t="s">
        <v>1089</v>
      </c>
      <c r="L282" s="62"/>
      <c r="M282" s="170" t="s">
        <v>37</v>
      </c>
      <c r="N282" s="171" t="s">
        <v>53</v>
      </c>
      <c r="O282" s="43"/>
      <c r="P282" s="172">
        <f t="shared" si="71"/>
        <v>0</v>
      </c>
      <c r="Q282" s="172">
        <v>0</v>
      </c>
      <c r="R282" s="172">
        <f t="shared" si="72"/>
        <v>0</v>
      </c>
      <c r="S282" s="172">
        <v>0</v>
      </c>
      <c r="T282" s="173">
        <f t="shared" si="73"/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174">
        <f t="shared" si="74"/>
        <v>0</v>
      </c>
      <c r="BF282" s="174">
        <f t="shared" si="75"/>
        <v>0</v>
      </c>
      <c r="BG282" s="174">
        <f t="shared" si="76"/>
        <v>0</v>
      </c>
      <c r="BH282" s="174">
        <f t="shared" si="77"/>
        <v>0</v>
      </c>
      <c r="BI282" s="174">
        <f t="shared" si="78"/>
        <v>0</v>
      </c>
      <c r="BJ282" s="24" t="s">
        <v>24</v>
      </c>
      <c r="BK282" s="174">
        <f t="shared" si="79"/>
        <v>0</v>
      </c>
      <c r="BL282" s="24" t="s">
        <v>219</v>
      </c>
      <c r="BM282" s="24" t="s">
        <v>4063</v>
      </c>
    </row>
    <row r="283" spans="2:65" s="1" customFormat="1" ht="38.25" customHeight="1">
      <c r="B283" s="42"/>
      <c r="C283" s="163" t="s">
        <v>4064</v>
      </c>
      <c r="D283" s="163" t="s">
        <v>156</v>
      </c>
      <c r="E283" s="164" t="s">
        <v>4065</v>
      </c>
      <c r="F283" s="165" t="s">
        <v>4066</v>
      </c>
      <c r="G283" s="166" t="s">
        <v>373</v>
      </c>
      <c r="H283" s="167">
        <v>14</v>
      </c>
      <c r="I283" s="168"/>
      <c r="J283" s="169">
        <f t="shared" si="70"/>
        <v>0</v>
      </c>
      <c r="K283" s="165" t="s">
        <v>1089</v>
      </c>
      <c r="L283" s="62"/>
      <c r="M283" s="170" t="s">
        <v>37</v>
      </c>
      <c r="N283" s="171" t="s">
        <v>53</v>
      </c>
      <c r="O283" s="43"/>
      <c r="P283" s="172">
        <f t="shared" si="71"/>
        <v>0</v>
      </c>
      <c r="Q283" s="172">
        <v>0</v>
      </c>
      <c r="R283" s="172">
        <f t="shared" si="72"/>
        <v>0</v>
      </c>
      <c r="S283" s="172">
        <v>0</v>
      </c>
      <c r="T283" s="173">
        <f t="shared" si="73"/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174">
        <f t="shared" si="74"/>
        <v>0</v>
      </c>
      <c r="BF283" s="174">
        <f t="shared" si="75"/>
        <v>0</v>
      </c>
      <c r="BG283" s="174">
        <f t="shared" si="76"/>
        <v>0</v>
      </c>
      <c r="BH283" s="174">
        <f t="shared" si="77"/>
        <v>0</v>
      </c>
      <c r="BI283" s="174">
        <f t="shared" si="78"/>
        <v>0</v>
      </c>
      <c r="BJ283" s="24" t="s">
        <v>24</v>
      </c>
      <c r="BK283" s="174">
        <f t="shared" si="79"/>
        <v>0</v>
      </c>
      <c r="BL283" s="24" t="s">
        <v>219</v>
      </c>
      <c r="BM283" s="24" t="s">
        <v>4067</v>
      </c>
    </row>
    <row r="284" spans="2:65" s="1" customFormat="1" ht="38.25" customHeight="1">
      <c r="B284" s="42"/>
      <c r="C284" s="163" t="s">
        <v>4068</v>
      </c>
      <c r="D284" s="163" t="s">
        <v>156</v>
      </c>
      <c r="E284" s="164" t="s">
        <v>4069</v>
      </c>
      <c r="F284" s="165" t="s">
        <v>4070</v>
      </c>
      <c r="G284" s="166" t="s">
        <v>373</v>
      </c>
      <c r="H284" s="167">
        <v>10</v>
      </c>
      <c r="I284" s="168"/>
      <c r="J284" s="169">
        <f t="shared" si="70"/>
        <v>0</v>
      </c>
      <c r="K284" s="165" t="s">
        <v>1089</v>
      </c>
      <c r="L284" s="62"/>
      <c r="M284" s="170" t="s">
        <v>37</v>
      </c>
      <c r="N284" s="171" t="s">
        <v>53</v>
      </c>
      <c r="O284" s="43"/>
      <c r="P284" s="172">
        <f t="shared" si="71"/>
        <v>0</v>
      </c>
      <c r="Q284" s="172">
        <v>0</v>
      </c>
      <c r="R284" s="172">
        <f t="shared" si="72"/>
        <v>0</v>
      </c>
      <c r="S284" s="172">
        <v>0</v>
      </c>
      <c r="T284" s="173">
        <f t="shared" si="73"/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174">
        <f t="shared" si="74"/>
        <v>0</v>
      </c>
      <c r="BF284" s="174">
        <f t="shared" si="75"/>
        <v>0</v>
      </c>
      <c r="BG284" s="174">
        <f t="shared" si="76"/>
        <v>0</v>
      </c>
      <c r="BH284" s="174">
        <f t="shared" si="77"/>
        <v>0</v>
      </c>
      <c r="BI284" s="174">
        <f t="shared" si="78"/>
        <v>0</v>
      </c>
      <c r="BJ284" s="24" t="s">
        <v>24</v>
      </c>
      <c r="BK284" s="174">
        <f t="shared" si="79"/>
        <v>0</v>
      </c>
      <c r="BL284" s="24" t="s">
        <v>219</v>
      </c>
      <c r="BM284" s="24" t="s">
        <v>4071</v>
      </c>
    </row>
    <row r="285" spans="2:65" s="1" customFormat="1" ht="25.5" customHeight="1">
      <c r="B285" s="42"/>
      <c r="C285" s="163" t="s">
        <v>4072</v>
      </c>
      <c r="D285" s="163" t="s">
        <v>156</v>
      </c>
      <c r="E285" s="164" t="s">
        <v>4073</v>
      </c>
      <c r="F285" s="165" t="s">
        <v>4074</v>
      </c>
      <c r="G285" s="166" t="s">
        <v>373</v>
      </c>
      <c r="H285" s="167">
        <v>1</v>
      </c>
      <c r="I285" s="168"/>
      <c r="J285" s="169">
        <f t="shared" si="70"/>
        <v>0</v>
      </c>
      <c r="K285" s="165" t="s">
        <v>1089</v>
      </c>
      <c r="L285" s="62"/>
      <c r="M285" s="170" t="s">
        <v>37</v>
      </c>
      <c r="N285" s="171" t="s">
        <v>53</v>
      </c>
      <c r="O285" s="43"/>
      <c r="P285" s="172">
        <f t="shared" si="71"/>
        <v>0</v>
      </c>
      <c r="Q285" s="172">
        <v>0</v>
      </c>
      <c r="R285" s="172">
        <f t="shared" si="72"/>
        <v>0</v>
      </c>
      <c r="S285" s="172">
        <v>0</v>
      </c>
      <c r="T285" s="173">
        <f t="shared" si="73"/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174">
        <f t="shared" si="74"/>
        <v>0</v>
      </c>
      <c r="BF285" s="174">
        <f t="shared" si="75"/>
        <v>0</v>
      </c>
      <c r="BG285" s="174">
        <f t="shared" si="76"/>
        <v>0</v>
      </c>
      <c r="BH285" s="174">
        <f t="shared" si="77"/>
        <v>0</v>
      </c>
      <c r="BI285" s="174">
        <f t="shared" si="78"/>
        <v>0</v>
      </c>
      <c r="BJ285" s="24" t="s">
        <v>24</v>
      </c>
      <c r="BK285" s="174">
        <f t="shared" si="79"/>
        <v>0</v>
      </c>
      <c r="BL285" s="24" t="s">
        <v>219</v>
      </c>
      <c r="BM285" s="24" t="s">
        <v>4075</v>
      </c>
    </row>
    <row r="286" spans="2:65" s="1" customFormat="1" ht="25.5" customHeight="1">
      <c r="B286" s="42"/>
      <c r="C286" s="163" t="s">
        <v>4076</v>
      </c>
      <c r="D286" s="163" t="s">
        <v>156</v>
      </c>
      <c r="E286" s="164" t="s">
        <v>4077</v>
      </c>
      <c r="F286" s="165" t="s">
        <v>4078</v>
      </c>
      <c r="G286" s="166" t="s">
        <v>373</v>
      </c>
      <c r="H286" s="167">
        <v>1</v>
      </c>
      <c r="I286" s="168"/>
      <c r="J286" s="169">
        <f t="shared" si="70"/>
        <v>0</v>
      </c>
      <c r="K286" s="165" t="s">
        <v>1089</v>
      </c>
      <c r="L286" s="62"/>
      <c r="M286" s="170" t="s">
        <v>37</v>
      </c>
      <c r="N286" s="171" t="s">
        <v>53</v>
      </c>
      <c r="O286" s="43"/>
      <c r="P286" s="172">
        <f t="shared" si="71"/>
        <v>0</v>
      </c>
      <c r="Q286" s="172">
        <v>0</v>
      </c>
      <c r="R286" s="172">
        <f t="shared" si="72"/>
        <v>0</v>
      </c>
      <c r="S286" s="172">
        <v>0</v>
      </c>
      <c r="T286" s="173">
        <f t="shared" si="73"/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174">
        <f t="shared" si="74"/>
        <v>0</v>
      </c>
      <c r="BF286" s="174">
        <f t="shared" si="75"/>
        <v>0</v>
      </c>
      <c r="BG286" s="174">
        <f t="shared" si="76"/>
        <v>0</v>
      </c>
      <c r="BH286" s="174">
        <f t="shared" si="77"/>
        <v>0</v>
      </c>
      <c r="BI286" s="174">
        <f t="shared" si="78"/>
        <v>0</v>
      </c>
      <c r="BJ286" s="24" t="s">
        <v>24</v>
      </c>
      <c r="BK286" s="174">
        <f t="shared" si="79"/>
        <v>0</v>
      </c>
      <c r="BL286" s="24" t="s">
        <v>219</v>
      </c>
      <c r="BM286" s="24" t="s">
        <v>4079</v>
      </c>
    </row>
    <row r="287" spans="2:65" s="1" customFormat="1" ht="25.5" customHeight="1">
      <c r="B287" s="42"/>
      <c r="C287" s="163" t="s">
        <v>4080</v>
      </c>
      <c r="D287" s="163" t="s">
        <v>156</v>
      </c>
      <c r="E287" s="164" t="s">
        <v>4081</v>
      </c>
      <c r="F287" s="165" t="s">
        <v>4082</v>
      </c>
      <c r="G287" s="166" t="s">
        <v>373</v>
      </c>
      <c r="H287" s="167">
        <v>1</v>
      </c>
      <c r="I287" s="168"/>
      <c r="J287" s="169">
        <f t="shared" si="70"/>
        <v>0</v>
      </c>
      <c r="K287" s="165" t="s">
        <v>1089</v>
      </c>
      <c r="L287" s="62"/>
      <c r="M287" s="170" t="s">
        <v>37</v>
      </c>
      <c r="N287" s="171" t="s">
        <v>53</v>
      </c>
      <c r="O287" s="43"/>
      <c r="P287" s="172">
        <f t="shared" si="71"/>
        <v>0</v>
      </c>
      <c r="Q287" s="172">
        <v>0</v>
      </c>
      <c r="R287" s="172">
        <f t="shared" si="72"/>
        <v>0</v>
      </c>
      <c r="S287" s="172">
        <v>0</v>
      </c>
      <c r="T287" s="173">
        <f t="shared" si="73"/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174">
        <f t="shared" si="74"/>
        <v>0</v>
      </c>
      <c r="BF287" s="174">
        <f t="shared" si="75"/>
        <v>0</v>
      </c>
      <c r="BG287" s="174">
        <f t="shared" si="76"/>
        <v>0</v>
      </c>
      <c r="BH287" s="174">
        <f t="shared" si="77"/>
        <v>0</v>
      </c>
      <c r="BI287" s="174">
        <f t="shared" si="78"/>
        <v>0</v>
      </c>
      <c r="BJ287" s="24" t="s">
        <v>24</v>
      </c>
      <c r="BK287" s="174">
        <f t="shared" si="79"/>
        <v>0</v>
      </c>
      <c r="BL287" s="24" t="s">
        <v>219</v>
      </c>
      <c r="BM287" s="24" t="s">
        <v>4083</v>
      </c>
    </row>
    <row r="288" spans="2:65" s="10" customFormat="1" ht="29.85" customHeight="1">
      <c r="B288" s="203"/>
      <c r="C288" s="204"/>
      <c r="D288" s="205" t="s">
        <v>81</v>
      </c>
      <c r="E288" s="217" t="s">
        <v>4084</v>
      </c>
      <c r="F288" s="217" t="s">
        <v>4085</v>
      </c>
      <c r="G288" s="204"/>
      <c r="H288" s="204"/>
      <c r="I288" s="207"/>
      <c r="J288" s="218">
        <f>BK288</f>
        <v>0</v>
      </c>
      <c r="K288" s="204"/>
      <c r="L288" s="209"/>
      <c r="M288" s="210"/>
      <c r="N288" s="211"/>
      <c r="O288" s="211"/>
      <c r="P288" s="212">
        <f>SUM(P289:P293)</f>
        <v>0</v>
      </c>
      <c r="Q288" s="211"/>
      <c r="R288" s="212">
        <f>SUM(R289:R293)</f>
        <v>0</v>
      </c>
      <c r="S288" s="211"/>
      <c r="T288" s="213">
        <f>SUM(T289:T293)</f>
        <v>0</v>
      </c>
      <c r="AR288" s="214" t="s">
        <v>91</v>
      </c>
      <c r="AT288" s="215" t="s">
        <v>81</v>
      </c>
      <c r="AU288" s="215" t="s">
        <v>24</v>
      </c>
      <c r="AY288" s="214" t="s">
        <v>162</v>
      </c>
      <c r="BK288" s="216">
        <f>SUM(BK289:BK293)</f>
        <v>0</v>
      </c>
    </row>
    <row r="289" spans="2:65" s="1" customFormat="1" ht="25.5" customHeight="1">
      <c r="B289" s="42"/>
      <c r="C289" s="163" t="s">
        <v>4086</v>
      </c>
      <c r="D289" s="163" t="s">
        <v>156</v>
      </c>
      <c r="E289" s="164" t="s">
        <v>4087</v>
      </c>
      <c r="F289" s="165" t="s">
        <v>4088</v>
      </c>
      <c r="G289" s="166" t="s">
        <v>373</v>
      </c>
      <c r="H289" s="167">
        <v>2</v>
      </c>
      <c r="I289" s="168"/>
      <c r="J289" s="169">
        <f>ROUND(I289*H289,2)</f>
        <v>0</v>
      </c>
      <c r="K289" s="165" t="s">
        <v>1089</v>
      </c>
      <c r="L289" s="62"/>
      <c r="M289" s="170" t="s">
        <v>37</v>
      </c>
      <c r="N289" s="171" t="s">
        <v>53</v>
      </c>
      <c r="O289" s="43"/>
      <c r="P289" s="172">
        <f>O289*H289</f>
        <v>0</v>
      </c>
      <c r="Q289" s="172">
        <v>0</v>
      </c>
      <c r="R289" s="172">
        <f>Q289*H289</f>
        <v>0</v>
      </c>
      <c r="S289" s="172">
        <v>0</v>
      </c>
      <c r="T289" s="173">
        <f>S289*H289</f>
        <v>0</v>
      </c>
      <c r="AR289" s="24" t="s">
        <v>219</v>
      </c>
      <c r="AT289" s="24" t="s">
        <v>156</v>
      </c>
      <c r="AU289" s="24" t="s">
        <v>91</v>
      </c>
      <c r="AY289" s="24" t="s">
        <v>162</v>
      </c>
      <c r="BE289" s="174">
        <f>IF(N289="základní",J289,0)</f>
        <v>0</v>
      </c>
      <c r="BF289" s="174">
        <f>IF(N289="snížená",J289,0)</f>
        <v>0</v>
      </c>
      <c r="BG289" s="174">
        <f>IF(N289="zákl. přenesená",J289,0)</f>
        <v>0</v>
      </c>
      <c r="BH289" s="174">
        <f>IF(N289="sníž. přenesená",J289,0)</f>
        <v>0</v>
      </c>
      <c r="BI289" s="174">
        <f>IF(N289="nulová",J289,0)</f>
        <v>0</v>
      </c>
      <c r="BJ289" s="24" t="s">
        <v>24</v>
      </c>
      <c r="BK289" s="174">
        <f>ROUND(I289*H289,2)</f>
        <v>0</v>
      </c>
      <c r="BL289" s="24" t="s">
        <v>219</v>
      </c>
      <c r="BM289" s="24" t="s">
        <v>4089</v>
      </c>
    </row>
    <row r="290" spans="2:65" s="1" customFormat="1" ht="25.5" customHeight="1">
      <c r="B290" s="42"/>
      <c r="C290" s="163" t="s">
        <v>4090</v>
      </c>
      <c r="D290" s="163" t="s">
        <v>156</v>
      </c>
      <c r="E290" s="164" t="s">
        <v>4091</v>
      </c>
      <c r="F290" s="165" t="s">
        <v>4092</v>
      </c>
      <c r="G290" s="166" t="s">
        <v>373</v>
      </c>
      <c r="H290" s="167">
        <v>13</v>
      </c>
      <c r="I290" s="168"/>
      <c r="J290" s="169">
        <f>ROUND(I290*H290,2)</f>
        <v>0</v>
      </c>
      <c r="K290" s="165" t="s">
        <v>1089</v>
      </c>
      <c r="L290" s="62"/>
      <c r="M290" s="170" t="s">
        <v>37</v>
      </c>
      <c r="N290" s="171" t="s">
        <v>53</v>
      </c>
      <c r="O290" s="43"/>
      <c r="P290" s="172">
        <f>O290*H290</f>
        <v>0</v>
      </c>
      <c r="Q290" s="172">
        <v>0</v>
      </c>
      <c r="R290" s="172">
        <f>Q290*H290</f>
        <v>0</v>
      </c>
      <c r="S290" s="172">
        <v>0</v>
      </c>
      <c r="T290" s="173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174">
        <f>IF(N290="základní",J290,0)</f>
        <v>0</v>
      </c>
      <c r="BF290" s="174">
        <f>IF(N290="snížená",J290,0)</f>
        <v>0</v>
      </c>
      <c r="BG290" s="174">
        <f>IF(N290="zákl. přenesená",J290,0)</f>
        <v>0</v>
      </c>
      <c r="BH290" s="174">
        <f>IF(N290="sníž. přenesená",J290,0)</f>
        <v>0</v>
      </c>
      <c r="BI290" s="174">
        <f>IF(N290="nulová",J290,0)</f>
        <v>0</v>
      </c>
      <c r="BJ290" s="24" t="s">
        <v>24</v>
      </c>
      <c r="BK290" s="174">
        <f>ROUND(I290*H290,2)</f>
        <v>0</v>
      </c>
      <c r="BL290" s="24" t="s">
        <v>219</v>
      </c>
      <c r="BM290" s="24" t="s">
        <v>4093</v>
      </c>
    </row>
    <row r="291" spans="2:65" s="1" customFormat="1" ht="25.5" customHeight="1">
      <c r="B291" s="42"/>
      <c r="C291" s="163" t="s">
        <v>4094</v>
      </c>
      <c r="D291" s="163" t="s">
        <v>156</v>
      </c>
      <c r="E291" s="164" t="s">
        <v>4095</v>
      </c>
      <c r="F291" s="165" t="s">
        <v>4096</v>
      </c>
      <c r="G291" s="166" t="s">
        <v>373</v>
      </c>
      <c r="H291" s="167">
        <v>56</v>
      </c>
      <c r="I291" s="168"/>
      <c r="J291" s="169">
        <f>ROUND(I291*H291,2)</f>
        <v>0</v>
      </c>
      <c r="K291" s="165" t="s">
        <v>1089</v>
      </c>
      <c r="L291" s="62"/>
      <c r="M291" s="170" t="s">
        <v>37</v>
      </c>
      <c r="N291" s="171" t="s">
        <v>53</v>
      </c>
      <c r="O291" s="43"/>
      <c r="P291" s="172">
        <f>O291*H291</f>
        <v>0</v>
      </c>
      <c r="Q291" s="172">
        <v>0</v>
      </c>
      <c r="R291" s="172">
        <f>Q291*H291</f>
        <v>0</v>
      </c>
      <c r="S291" s="172">
        <v>0</v>
      </c>
      <c r="T291" s="173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174">
        <f>IF(N291="základní",J291,0)</f>
        <v>0</v>
      </c>
      <c r="BF291" s="174">
        <f>IF(N291="snížená",J291,0)</f>
        <v>0</v>
      </c>
      <c r="BG291" s="174">
        <f>IF(N291="zákl. přenesená",J291,0)</f>
        <v>0</v>
      </c>
      <c r="BH291" s="174">
        <f>IF(N291="sníž. přenesená",J291,0)</f>
        <v>0</v>
      </c>
      <c r="BI291" s="174">
        <f>IF(N291="nulová",J291,0)</f>
        <v>0</v>
      </c>
      <c r="BJ291" s="24" t="s">
        <v>24</v>
      </c>
      <c r="BK291" s="174">
        <f>ROUND(I291*H291,2)</f>
        <v>0</v>
      </c>
      <c r="BL291" s="24" t="s">
        <v>219</v>
      </c>
      <c r="BM291" s="24" t="s">
        <v>4097</v>
      </c>
    </row>
    <row r="292" spans="2:65" s="1" customFormat="1" ht="25.5" customHeight="1">
      <c r="B292" s="42"/>
      <c r="C292" s="163" t="s">
        <v>4098</v>
      </c>
      <c r="D292" s="163" t="s">
        <v>156</v>
      </c>
      <c r="E292" s="164" t="s">
        <v>4099</v>
      </c>
      <c r="F292" s="165" t="s">
        <v>4100</v>
      </c>
      <c r="G292" s="166" t="s">
        <v>373</v>
      </c>
      <c r="H292" s="167">
        <v>1</v>
      </c>
      <c r="I292" s="168"/>
      <c r="J292" s="169">
        <f>ROUND(I292*H292,2)</f>
        <v>0</v>
      </c>
      <c r="K292" s="165" t="s">
        <v>1089</v>
      </c>
      <c r="L292" s="62"/>
      <c r="M292" s="170" t="s">
        <v>37</v>
      </c>
      <c r="N292" s="171" t="s">
        <v>53</v>
      </c>
      <c r="O292" s="43"/>
      <c r="P292" s="172">
        <f>O292*H292</f>
        <v>0</v>
      </c>
      <c r="Q292" s="172">
        <v>0</v>
      </c>
      <c r="R292" s="172">
        <f>Q292*H292</f>
        <v>0</v>
      </c>
      <c r="S292" s="172">
        <v>0</v>
      </c>
      <c r="T292" s="173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174">
        <f>IF(N292="základní",J292,0)</f>
        <v>0</v>
      </c>
      <c r="BF292" s="174">
        <f>IF(N292="snížená",J292,0)</f>
        <v>0</v>
      </c>
      <c r="BG292" s="174">
        <f>IF(N292="zákl. přenesená",J292,0)</f>
        <v>0</v>
      </c>
      <c r="BH292" s="174">
        <f>IF(N292="sníž. přenesená",J292,0)</f>
        <v>0</v>
      </c>
      <c r="BI292" s="174">
        <f>IF(N292="nulová",J292,0)</f>
        <v>0</v>
      </c>
      <c r="BJ292" s="24" t="s">
        <v>24</v>
      </c>
      <c r="BK292" s="174">
        <f>ROUND(I292*H292,2)</f>
        <v>0</v>
      </c>
      <c r="BL292" s="24" t="s">
        <v>219</v>
      </c>
      <c r="BM292" s="24" t="s">
        <v>4101</v>
      </c>
    </row>
    <row r="293" spans="2:65" s="1" customFormat="1" ht="16.5" customHeight="1">
      <c r="B293" s="42"/>
      <c r="C293" s="163" t="s">
        <v>4102</v>
      </c>
      <c r="D293" s="163" t="s">
        <v>156</v>
      </c>
      <c r="E293" s="164" t="s">
        <v>4103</v>
      </c>
      <c r="F293" s="165" t="s">
        <v>4104</v>
      </c>
      <c r="G293" s="166" t="s">
        <v>373</v>
      </c>
      <c r="H293" s="167">
        <v>1</v>
      </c>
      <c r="I293" s="168"/>
      <c r="J293" s="169">
        <f>ROUND(I293*H293,2)</f>
        <v>0</v>
      </c>
      <c r="K293" s="165" t="s">
        <v>1089</v>
      </c>
      <c r="L293" s="62"/>
      <c r="M293" s="170" t="s">
        <v>37</v>
      </c>
      <c r="N293" s="171" t="s">
        <v>53</v>
      </c>
      <c r="O293" s="43"/>
      <c r="P293" s="172">
        <f>O293*H293</f>
        <v>0</v>
      </c>
      <c r="Q293" s="172">
        <v>0</v>
      </c>
      <c r="R293" s="172">
        <f>Q293*H293</f>
        <v>0</v>
      </c>
      <c r="S293" s="172">
        <v>0</v>
      </c>
      <c r="T293" s="173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174">
        <f>IF(N293="základní",J293,0)</f>
        <v>0</v>
      </c>
      <c r="BF293" s="174">
        <f>IF(N293="snížená",J293,0)</f>
        <v>0</v>
      </c>
      <c r="BG293" s="174">
        <f>IF(N293="zákl. přenesená",J293,0)</f>
        <v>0</v>
      </c>
      <c r="BH293" s="174">
        <f>IF(N293="sníž. přenesená",J293,0)</f>
        <v>0</v>
      </c>
      <c r="BI293" s="174">
        <f>IF(N293="nulová",J293,0)</f>
        <v>0</v>
      </c>
      <c r="BJ293" s="24" t="s">
        <v>24</v>
      </c>
      <c r="BK293" s="174">
        <f>ROUND(I293*H293,2)</f>
        <v>0</v>
      </c>
      <c r="BL293" s="24" t="s">
        <v>219</v>
      </c>
      <c r="BM293" s="24" t="s">
        <v>4105</v>
      </c>
    </row>
    <row r="294" spans="2:65" s="10" customFormat="1" ht="37.35" customHeight="1">
      <c r="B294" s="203"/>
      <c r="C294" s="204"/>
      <c r="D294" s="205" t="s">
        <v>81</v>
      </c>
      <c r="E294" s="206" t="s">
        <v>4106</v>
      </c>
      <c r="F294" s="206" t="s">
        <v>4107</v>
      </c>
      <c r="G294" s="204"/>
      <c r="H294" s="204"/>
      <c r="I294" s="207"/>
      <c r="J294" s="208">
        <f>BK294</f>
        <v>0</v>
      </c>
      <c r="K294" s="204"/>
      <c r="L294" s="209"/>
      <c r="M294" s="210"/>
      <c r="N294" s="211"/>
      <c r="O294" s="211"/>
      <c r="P294" s="212">
        <f>SUM(P295:P297)</f>
        <v>0</v>
      </c>
      <c r="Q294" s="211"/>
      <c r="R294" s="212">
        <f>SUM(R295:R297)</f>
        <v>0</v>
      </c>
      <c r="S294" s="211"/>
      <c r="T294" s="213">
        <f>SUM(T295:T297)</f>
        <v>0</v>
      </c>
      <c r="AR294" s="214" t="s">
        <v>161</v>
      </c>
      <c r="AT294" s="215" t="s">
        <v>81</v>
      </c>
      <c r="AU294" s="215" t="s">
        <v>82</v>
      </c>
      <c r="AY294" s="214" t="s">
        <v>162</v>
      </c>
      <c r="BK294" s="216">
        <f>SUM(BK295:BK297)</f>
        <v>0</v>
      </c>
    </row>
    <row r="295" spans="2:65" s="1" customFormat="1" ht="25.5" customHeight="1">
      <c r="B295" s="42"/>
      <c r="C295" s="163" t="s">
        <v>4108</v>
      </c>
      <c r="D295" s="163" t="s">
        <v>156</v>
      </c>
      <c r="E295" s="164" t="s">
        <v>4109</v>
      </c>
      <c r="F295" s="165" t="s">
        <v>4110</v>
      </c>
      <c r="G295" s="166" t="s">
        <v>4111</v>
      </c>
      <c r="H295" s="167">
        <v>8</v>
      </c>
      <c r="I295" s="168"/>
      <c r="J295" s="169">
        <f>ROUND(I295*H295,2)</f>
        <v>0</v>
      </c>
      <c r="K295" s="165" t="s">
        <v>1089</v>
      </c>
      <c r="L295" s="62"/>
      <c r="M295" s="170" t="s">
        <v>37</v>
      </c>
      <c r="N295" s="171" t="s">
        <v>53</v>
      </c>
      <c r="O295" s="43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24" t="s">
        <v>4112</v>
      </c>
      <c r="AT295" s="24" t="s">
        <v>156</v>
      </c>
      <c r="AU295" s="24" t="s">
        <v>24</v>
      </c>
      <c r="AY295" s="24" t="s">
        <v>162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24" t="s">
        <v>24</v>
      </c>
      <c r="BK295" s="174">
        <f>ROUND(I295*H295,2)</f>
        <v>0</v>
      </c>
      <c r="BL295" s="24" t="s">
        <v>4112</v>
      </c>
      <c r="BM295" s="24" t="s">
        <v>4113</v>
      </c>
    </row>
    <row r="296" spans="2:65" s="1" customFormat="1" ht="25.5" customHeight="1">
      <c r="B296" s="42"/>
      <c r="C296" s="163" t="s">
        <v>4114</v>
      </c>
      <c r="D296" s="163" t="s">
        <v>156</v>
      </c>
      <c r="E296" s="164" t="s">
        <v>4115</v>
      </c>
      <c r="F296" s="165" t="s">
        <v>4116</v>
      </c>
      <c r="G296" s="166" t="s">
        <v>4111</v>
      </c>
      <c r="H296" s="167">
        <v>40</v>
      </c>
      <c r="I296" s="168"/>
      <c r="J296" s="169">
        <f>ROUND(I296*H296,2)</f>
        <v>0</v>
      </c>
      <c r="K296" s="165" t="s">
        <v>1089</v>
      </c>
      <c r="L296" s="62"/>
      <c r="M296" s="170" t="s">
        <v>37</v>
      </c>
      <c r="N296" s="171" t="s">
        <v>53</v>
      </c>
      <c r="O296" s="43"/>
      <c r="P296" s="172">
        <f>O296*H296</f>
        <v>0</v>
      </c>
      <c r="Q296" s="172">
        <v>0</v>
      </c>
      <c r="R296" s="172">
        <f>Q296*H296</f>
        <v>0</v>
      </c>
      <c r="S296" s="172">
        <v>0</v>
      </c>
      <c r="T296" s="173">
        <f>S296*H296</f>
        <v>0</v>
      </c>
      <c r="AR296" s="24" t="s">
        <v>4112</v>
      </c>
      <c r="AT296" s="24" t="s">
        <v>156</v>
      </c>
      <c r="AU296" s="24" t="s">
        <v>24</v>
      </c>
      <c r="AY296" s="24" t="s">
        <v>162</v>
      </c>
      <c r="BE296" s="174">
        <f>IF(N296="základní",J296,0)</f>
        <v>0</v>
      </c>
      <c r="BF296" s="174">
        <f>IF(N296="snížená",J296,0)</f>
        <v>0</v>
      </c>
      <c r="BG296" s="174">
        <f>IF(N296="zákl. přenesená",J296,0)</f>
        <v>0</v>
      </c>
      <c r="BH296" s="174">
        <f>IF(N296="sníž. přenesená",J296,0)</f>
        <v>0</v>
      </c>
      <c r="BI296" s="174">
        <f>IF(N296="nulová",J296,0)</f>
        <v>0</v>
      </c>
      <c r="BJ296" s="24" t="s">
        <v>24</v>
      </c>
      <c r="BK296" s="174">
        <f>ROUND(I296*H296,2)</f>
        <v>0</v>
      </c>
      <c r="BL296" s="24" t="s">
        <v>4112</v>
      </c>
      <c r="BM296" s="24" t="s">
        <v>4117</v>
      </c>
    </row>
    <row r="297" spans="2:65" s="1" customFormat="1" ht="25.5" customHeight="1">
      <c r="B297" s="42"/>
      <c r="C297" s="163" t="s">
        <v>1353</v>
      </c>
      <c r="D297" s="163" t="s">
        <v>156</v>
      </c>
      <c r="E297" s="164" t="s">
        <v>4118</v>
      </c>
      <c r="F297" s="165" t="s">
        <v>4119</v>
      </c>
      <c r="G297" s="166" t="s">
        <v>4111</v>
      </c>
      <c r="H297" s="167">
        <v>40</v>
      </c>
      <c r="I297" s="168"/>
      <c r="J297" s="169">
        <f>ROUND(I297*H297,2)</f>
        <v>0</v>
      </c>
      <c r="K297" s="165" t="s">
        <v>1089</v>
      </c>
      <c r="L297" s="62"/>
      <c r="M297" s="170" t="s">
        <v>37</v>
      </c>
      <c r="N297" s="185" t="s">
        <v>53</v>
      </c>
      <c r="O297" s="186"/>
      <c r="P297" s="187">
        <f>O297*H297</f>
        <v>0</v>
      </c>
      <c r="Q297" s="187">
        <v>0</v>
      </c>
      <c r="R297" s="187">
        <f>Q297*H297</f>
        <v>0</v>
      </c>
      <c r="S297" s="187">
        <v>0</v>
      </c>
      <c r="T297" s="188">
        <f>S297*H297</f>
        <v>0</v>
      </c>
      <c r="AR297" s="24" t="s">
        <v>4112</v>
      </c>
      <c r="AT297" s="24" t="s">
        <v>156</v>
      </c>
      <c r="AU297" s="24" t="s">
        <v>24</v>
      </c>
      <c r="AY297" s="24" t="s">
        <v>162</v>
      </c>
      <c r="BE297" s="174">
        <f>IF(N297="základní",J297,0)</f>
        <v>0</v>
      </c>
      <c r="BF297" s="174">
        <f>IF(N297="snížená",J297,0)</f>
        <v>0</v>
      </c>
      <c r="BG297" s="174">
        <f>IF(N297="zákl. přenesená",J297,0)</f>
        <v>0</v>
      </c>
      <c r="BH297" s="174">
        <f>IF(N297="sníž. přenesená",J297,0)</f>
        <v>0</v>
      </c>
      <c r="BI297" s="174">
        <f>IF(N297="nulová",J297,0)</f>
        <v>0</v>
      </c>
      <c r="BJ297" s="24" t="s">
        <v>24</v>
      </c>
      <c r="BK297" s="174">
        <f>ROUND(I297*H297,2)</f>
        <v>0</v>
      </c>
      <c r="BL297" s="24" t="s">
        <v>4112</v>
      </c>
      <c r="BM297" s="24" t="s">
        <v>4120</v>
      </c>
    </row>
    <row r="298" spans="2:65" s="1" customFormat="1" ht="6.9" customHeight="1">
      <c r="B298" s="57"/>
      <c r="C298" s="58"/>
      <c r="D298" s="58"/>
      <c r="E298" s="58"/>
      <c r="F298" s="58"/>
      <c r="G298" s="58"/>
      <c r="H298" s="58"/>
      <c r="I298" s="140"/>
      <c r="J298" s="58"/>
      <c r="K298" s="58"/>
      <c r="L298" s="62"/>
    </row>
  </sheetData>
  <sheetProtection algorithmName="SHA-512" hashValue="Mg4OKm4kMlDzPtALc+q26sHR/9nbaIzFfxMF+cJO8RnMmbYlBsAg56Xd3KKO/7lUdL0zc2paAGHBJ7ODYbqo8g==" saltValue="eHU6LGbK8dUktMvDoHL0eoOXt6idE5FPcJfTdOdWfoeZSO9tNjAqukWbkRirKTGv4qq2vAsXFKTJoBFBVI9d/g==" spinCount="100000" sheet="1" objects="1" scenarios="1" formatColumns="0" formatRows="0" autoFilter="0"/>
  <autoFilter ref="C88:K297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9" customWidth="1"/>
    <col min="2" max="2" width="1.7109375" style="269" customWidth="1"/>
    <col min="3" max="4" width="5" style="269" customWidth="1"/>
    <col min="5" max="5" width="11.7109375" style="269" customWidth="1"/>
    <col min="6" max="6" width="9.140625" style="269" customWidth="1"/>
    <col min="7" max="7" width="5" style="269" customWidth="1"/>
    <col min="8" max="8" width="77.85546875" style="269" customWidth="1"/>
    <col min="9" max="10" width="20" style="269" customWidth="1"/>
    <col min="11" max="11" width="1.7109375" style="269" customWidth="1"/>
  </cols>
  <sheetData>
    <row r="1" spans="2:11" ht="37.5" customHeight="1"/>
    <row r="2" spans="2:1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pans="2:11" s="15" customFormat="1" ht="45" customHeight="1">
      <c r="B3" s="273"/>
      <c r="C3" s="397" t="s">
        <v>4121</v>
      </c>
      <c r="D3" s="397"/>
      <c r="E3" s="397"/>
      <c r="F3" s="397"/>
      <c r="G3" s="397"/>
      <c r="H3" s="397"/>
      <c r="I3" s="397"/>
      <c r="J3" s="397"/>
      <c r="K3" s="274"/>
    </row>
    <row r="4" spans="2:11" ht="25.5" customHeight="1">
      <c r="B4" s="275"/>
      <c r="C4" s="401" t="s">
        <v>4122</v>
      </c>
      <c r="D4" s="401"/>
      <c r="E4" s="401"/>
      <c r="F4" s="401"/>
      <c r="G4" s="401"/>
      <c r="H4" s="401"/>
      <c r="I4" s="401"/>
      <c r="J4" s="401"/>
      <c r="K4" s="276"/>
    </row>
    <row r="5" spans="2:11" ht="5.25" customHeight="1">
      <c r="B5" s="275"/>
      <c r="C5" s="277"/>
      <c r="D5" s="277"/>
      <c r="E5" s="277"/>
      <c r="F5" s="277"/>
      <c r="G5" s="277"/>
      <c r="H5" s="277"/>
      <c r="I5" s="277"/>
      <c r="J5" s="277"/>
      <c r="K5" s="276"/>
    </row>
    <row r="6" spans="2:11" ht="15" customHeight="1">
      <c r="B6" s="275"/>
      <c r="C6" s="400" t="s">
        <v>4123</v>
      </c>
      <c r="D6" s="400"/>
      <c r="E6" s="400"/>
      <c r="F6" s="400"/>
      <c r="G6" s="400"/>
      <c r="H6" s="400"/>
      <c r="I6" s="400"/>
      <c r="J6" s="400"/>
      <c r="K6" s="276"/>
    </row>
    <row r="7" spans="2:11" ht="15" customHeight="1">
      <c r="B7" s="279"/>
      <c r="C7" s="400" t="s">
        <v>4124</v>
      </c>
      <c r="D7" s="400"/>
      <c r="E7" s="400"/>
      <c r="F7" s="400"/>
      <c r="G7" s="400"/>
      <c r="H7" s="400"/>
      <c r="I7" s="400"/>
      <c r="J7" s="400"/>
      <c r="K7" s="276"/>
    </row>
    <row r="8" spans="2:11" ht="12.75" customHeight="1">
      <c r="B8" s="279"/>
      <c r="C8" s="278"/>
      <c r="D8" s="278"/>
      <c r="E8" s="278"/>
      <c r="F8" s="278"/>
      <c r="G8" s="278"/>
      <c r="H8" s="278"/>
      <c r="I8" s="278"/>
      <c r="J8" s="278"/>
      <c r="K8" s="276"/>
    </row>
    <row r="9" spans="2:11" ht="15" customHeight="1">
      <c r="B9" s="279"/>
      <c r="C9" s="400" t="s">
        <v>4125</v>
      </c>
      <c r="D9" s="400"/>
      <c r="E9" s="400"/>
      <c r="F9" s="400"/>
      <c r="G9" s="400"/>
      <c r="H9" s="400"/>
      <c r="I9" s="400"/>
      <c r="J9" s="400"/>
      <c r="K9" s="276"/>
    </row>
    <row r="10" spans="2:11" ht="15" customHeight="1">
      <c r="B10" s="279"/>
      <c r="C10" s="278"/>
      <c r="D10" s="400" t="s">
        <v>4126</v>
      </c>
      <c r="E10" s="400"/>
      <c r="F10" s="400"/>
      <c r="G10" s="400"/>
      <c r="H10" s="400"/>
      <c r="I10" s="400"/>
      <c r="J10" s="400"/>
      <c r="K10" s="276"/>
    </row>
    <row r="11" spans="2:11" ht="15" customHeight="1">
      <c r="B11" s="279"/>
      <c r="C11" s="280"/>
      <c r="D11" s="400" t="s">
        <v>4127</v>
      </c>
      <c r="E11" s="400"/>
      <c r="F11" s="400"/>
      <c r="G11" s="400"/>
      <c r="H11" s="400"/>
      <c r="I11" s="400"/>
      <c r="J11" s="400"/>
      <c r="K11" s="276"/>
    </row>
    <row r="12" spans="2:11" ht="12.75" customHeight="1">
      <c r="B12" s="279"/>
      <c r="C12" s="280"/>
      <c r="D12" s="280"/>
      <c r="E12" s="280"/>
      <c r="F12" s="280"/>
      <c r="G12" s="280"/>
      <c r="H12" s="280"/>
      <c r="I12" s="280"/>
      <c r="J12" s="280"/>
      <c r="K12" s="276"/>
    </row>
    <row r="13" spans="2:11" ht="15" customHeight="1">
      <c r="B13" s="279"/>
      <c r="C13" s="280"/>
      <c r="D13" s="400" t="s">
        <v>4128</v>
      </c>
      <c r="E13" s="400"/>
      <c r="F13" s="400"/>
      <c r="G13" s="400"/>
      <c r="H13" s="400"/>
      <c r="I13" s="400"/>
      <c r="J13" s="400"/>
      <c r="K13" s="276"/>
    </row>
    <row r="14" spans="2:11" ht="15" customHeight="1">
      <c r="B14" s="279"/>
      <c r="C14" s="280"/>
      <c r="D14" s="400" t="s">
        <v>4129</v>
      </c>
      <c r="E14" s="400"/>
      <c r="F14" s="400"/>
      <c r="G14" s="400"/>
      <c r="H14" s="400"/>
      <c r="I14" s="400"/>
      <c r="J14" s="400"/>
      <c r="K14" s="276"/>
    </row>
    <row r="15" spans="2:11" ht="15" customHeight="1">
      <c r="B15" s="279"/>
      <c r="C15" s="280"/>
      <c r="D15" s="400" t="s">
        <v>4130</v>
      </c>
      <c r="E15" s="400"/>
      <c r="F15" s="400"/>
      <c r="G15" s="400"/>
      <c r="H15" s="400"/>
      <c r="I15" s="400"/>
      <c r="J15" s="400"/>
      <c r="K15" s="276"/>
    </row>
    <row r="16" spans="2:11" ht="15" customHeight="1">
      <c r="B16" s="279"/>
      <c r="C16" s="280"/>
      <c r="D16" s="280"/>
      <c r="E16" s="281" t="s">
        <v>89</v>
      </c>
      <c r="F16" s="400" t="s">
        <v>4131</v>
      </c>
      <c r="G16" s="400"/>
      <c r="H16" s="400"/>
      <c r="I16" s="400"/>
      <c r="J16" s="400"/>
      <c r="K16" s="276"/>
    </row>
    <row r="17" spans="2:11" ht="15" customHeight="1">
      <c r="B17" s="279"/>
      <c r="C17" s="280"/>
      <c r="D17" s="280"/>
      <c r="E17" s="281" t="s">
        <v>4132</v>
      </c>
      <c r="F17" s="400" t="s">
        <v>4133</v>
      </c>
      <c r="G17" s="400"/>
      <c r="H17" s="400"/>
      <c r="I17" s="400"/>
      <c r="J17" s="400"/>
      <c r="K17" s="276"/>
    </row>
    <row r="18" spans="2:11" ht="15" customHeight="1">
      <c r="B18" s="279"/>
      <c r="C18" s="280"/>
      <c r="D18" s="280"/>
      <c r="E18" s="281" t="s">
        <v>4134</v>
      </c>
      <c r="F18" s="400" t="s">
        <v>4135</v>
      </c>
      <c r="G18" s="400"/>
      <c r="H18" s="400"/>
      <c r="I18" s="400"/>
      <c r="J18" s="400"/>
      <c r="K18" s="276"/>
    </row>
    <row r="19" spans="2:11" ht="15" customHeight="1">
      <c r="B19" s="279"/>
      <c r="C19" s="280"/>
      <c r="D19" s="280"/>
      <c r="E19" s="281" t="s">
        <v>4136</v>
      </c>
      <c r="F19" s="400" t="s">
        <v>4137</v>
      </c>
      <c r="G19" s="400"/>
      <c r="H19" s="400"/>
      <c r="I19" s="400"/>
      <c r="J19" s="400"/>
      <c r="K19" s="276"/>
    </row>
    <row r="20" spans="2:11" ht="15" customHeight="1">
      <c r="B20" s="279"/>
      <c r="C20" s="280"/>
      <c r="D20" s="280"/>
      <c r="E20" s="281" t="s">
        <v>4138</v>
      </c>
      <c r="F20" s="400" t="s">
        <v>2714</v>
      </c>
      <c r="G20" s="400"/>
      <c r="H20" s="400"/>
      <c r="I20" s="400"/>
      <c r="J20" s="400"/>
      <c r="K20" s="276"/>
    </row>
    <row r="21" spans="2:11" ht="15" customHeight="1">
      <c r="B21" s="279"/>
      <c r="C21" s="280"/>
      <c r="D21" s="280"/>
      <c r="E21" s="281" t="s">
        <v>4139</v>
      </c>
      <c r="F21" s="400" t="s">
        <v>4140</v>
      </c>
      <c r="G21" s="400"/>
      <c r="H21" s="400"/>
      <c r="I21" s="400"/>
      <c r="J21" s="400"/>
      <c r="K21" s="276"/>
    </row>
    <row r="22" spans="2:11" ht="12.75" customHeight="1">
      <c r="B22" s="279"/>
      <c r="C22" s="280"/>
      <c r="D22" s="280"/>
      <c r="E22" s="280"/>
      <c r="F22" s="280"/>
      <c r="G22" s="280"/>
      <c r="H22" s="280"/>
      <c r="I22" s="280"/>
      <c r="J22" s="280"/>
      <c r="K22" s="276"/>
    </row>
    <row r="23" spans="2:11" ht="15" customHeight="1">
      <c r="B23" s="279"/>
      <c r="C23" s="400" t="s">
        <v>4141</v>
      </c>
      <c r="D23" s="400"/>
      <c r="E23" s="400"/>
      <c r="F23" s="400"/>
      <c r="G23" s="400"/>
      <c r="H23" s="400"/>
      <c r="I23" s="400"/>
      <c r="J23" s="400"/>
      <c r="K23" s="276"/>
    </row>
    <row r="24" spans="2:11" ht="15" customHeight="1">
      <c r="B24" s="279"/>
      <c r="C24" s="400" t="s">
        <v>4142</v>
      </c>
      <c r="D24" s="400"/>
      <c r="E24" s="400"/>
      <c r="F24" s="400"/>
      <c r="G24" s="400"/>
      <c r="H24" s="400"/>
      <c r="I24" s="400"/>
      <c r="J24" s="400"/>
      <c r="K24" s="276"/>
    </row>
    <row r="25" spans="2:11" ht="15" customHeight="1">
      <c r="B25" s="279"/>
      <c r="C25" s="278"/>
      <c r="D25" s="400" t="s">
        <v>4143</v>
      </c>
      <c r="E25" s="400"/>
      <c r="F25" s="400"/>
      <c r="G25" s="400"/>
      <c r="H25" s="400"/>
      <c r="I25" s="400"/>
      <c r="J25" s="400"/>
      <c r="K25" s="276"/>
    </row>
    <row r="26" spans="2:11" ht="15" customHeight="1">
      <c r="B26" s="279"/>
      <c r="C26" s="280"/>
      <c r="D26" s="400" t="s">
        <v>4144</v>
      </c>
      <c r="E26" s="400"/>
      <c r="F26" s="400"/>
      <c r="G26" s="400"/>
      <c r="H26" s="400"/>
      <c r="I26" s="400"/>
      <c r="J26" s="400"/>
      <c r="K26" s="276"/>
    </row>
    <row r="27" spans="2:11" ht="12.75" customHeight="1">
      <c r="B27" s="279"/>
      <c r="C27" s="280"/>
      <c r="D27" s="280"/>
      <c r="E27" s="280"/>
      <c r="F27" s="280"/>
      <c r="G27" s="280"/>
      <c r="H27" s="280"/>
      <c r="I27" s="280"/>
      <c r="J27" s="280"/>
      <c r="K27" s="276"/>
    </row>
    <row r="28" spans="2:11" ht="15" customHeight="1">
      <c r="B28" s="279"/>
      <c r="C28" s="280"/>
      <c r="D28" s="400" t="s">
        <v>4145</v>
      </c>
      <c r="E28" s="400"/>
      <c r="F28" s="400"/>
      <c r="G28" s="400"/>
      <c r="H28" s="400"/>
      <c r="I28" s="400"/>
      <c r="J28" s="400"/>
      <c r="K28" s="276"/>
    </row>
    <row r="29" spans="2:11" ht="15" customHeight="1">
      <c r="B29" s="279"/>
      <c r="C29" s="280"/>
      <c r="D29" s="400" t="s">
        <v>4146</v>
      </c>
      <c r="E29" s="400"/>
      <c r="F29" s="400"/>
      <c r="G29" s="400"/>
      <c r="H29" s="400"/>
      <c r="I29" s="400"/>
      <c r="J29" s="400"/>
      <c r="K29" s="276"/>
    </row>
    <row r="30" spans="2:11" ht="12.75" customHeight="1">
      <c r="B30" s="279"/>
      <c r="C30" s="280"/>
      <c r="D30" s="280"/>
      <c r="E30" s="280"/>
      <c r="F30" s="280"/>
      <c r="G30" s="280"/>
      <c r="H30" s="280"/>
      <c r="I30" s="280"/>
      <c r="J30" s="280"/>
      <c r="K30" s="276"/>
    </row>
    <row r="31" spans="2:11" ht="15" customHeight="1">
      <c r="B31" s="279"/>
      <c r="C31" s="280"/>
      <c r="D31" s="400" t="s">
        <v>4147</v>
      </c>
      <c r="E31" s="400"/>
      <c r="F31" s="400"/>
      <c r="G31" s="400"/>
      <c r="H31" s="400"/>
      <c r="I31" s="400"/>
      <c r="J31" s="400"/>
      <c r="K31" s="276"/>
    </row>
    <row r="32" spans="2:11" ht="15" customHeight="1">
      <c r="B32" s="279"/>
      <c r="C32" s="280"/>
      <c r="D32" s="400" t="s">
        <v>4148</v>
      </c>
      <c r="E32" s="400"/>
      <c r="F32" s="400"/>
      <c r="G32" s="400"/>
      <c r="H32" s="400"/>
      <c r="I32" s="400"/>
      <c r="J32" s="400"/>
      <c r="K32" s="276"/>
    </row>
    <row r="33" spans="2:11" ht="15" customHeight="1">
      <c r="B33" s="279"/>
      <c r="C33" s="280"/>
      <c r="D33" s="400" t="s">
        <v>4149</v>
      </c>
      <c r="E33" s="400"/>
      <c r="F33" s="400"/>
      <c r="G33" s="400"/>
      <c r="H33" s="400"/>
      <c r="I33" s="400"/>
      <c r="J33" s="400"/>
      <c r="K33" s="276"/>
    </row>
    <row r="34" spans="2:11" ht="15" customHeight="1">
      <c r="B34" s="279"/>
      <c r="C34" s="280"/>
      <c r="D34" s="278"/>
      <c r="E34" s="282" t="s">
        <v>143</v>
      </c>
      <c r="F34" s="278"/>
      <c r="G34" s="400" t="s">
        <v>4150</v>
      </c>
      <c r="H34" s="400"/>
      <c r="I34" s="400"/>
      <c r="J34" s="400"/>
      <c r="K34" s="276"/>
    </row>
    <row r="35" spans="2:11" ht="30.75" customHeight="1">
      <c r="B35" s="279"/>
      <c r="C35" s="280"/>
      <c r="D35" s="278"/>
      <c r="E35" s="282" t="s">
        <v>4151</v>
      </c>
      <c r="F35" s="278"/>
      <c r="G35" s="400" t="s">
        <v>4152</v>
      </c>
      <c r="H35" s="400"/>
      <c r="I35" s="400"/>
      <c r="J35" s="400"/>
      <c r="K35" s="276"/>
    </row>
    <row r="36" spans="2:11" ht="15" customHeight="1">
      <c r="B36" s="279"/>
      <c r="C36" s="280"/>
      <c r="D36" s="278"/>
      <c r="E36" s="282" t="s">
        <v>63</v>
      </c>
      <c r="F36" s="278"/>
      <c r="G36" s="400" t="s">
        <v>4153</v>
      </c>
      <c r="H36" s="400"/>
      <c r="I36" s="400"/>
      <c r="J36" s="400"/>
      <c r="K36" s="276"/>
    </row>
    <row r="37" spans="2:11" ht="15" customHeight="1">
      <c r="B37" s="279"/>
      <c r="C37" s="280"/>
      <c r="D37" s="278"/>
      <c r="E37" s="282" t="s">
        <v>144</v>
      </c>
      <c r="F37" s="278"/>
      <c r="G37" s="400" t="s">
        <v>4154</v>
      </c>
      <c r="H37" s="400"/>
      <c r="I37" s="400"/>
      <c r="J37" s="400"/>
      <c r="K37" s="276"/>
    </row>
    <row r="38" spans="2:11" ht="15" customHeight="1">
      <c r="B38" s="279"/>
      <c r="C38" s="280"/>
      <c r="D38" s="278"/>
      <c r="E38" s="282" t="s">
        <v>145</v>
      </c>
      <c r="F38" s="278"/>
      <c r="G38" s="400" t="s">
        <v>4155</v>
      </c>
      <c r="H38" s="400"/>
      <c r="I38" s="400"/>
      <c r="J38" s="400"/>
      <c r="K38" s="276"/>
    </row>
    <row r="39" spans="2:11" ht="15" customHeight="1">
      <c r="B39" s="279"/>
      <c r="C39" s="280"/>
      <c r="D39" s="278"/>
      <c r="E39" s="282" t="s">
        <v>146</v>
      </c>
      <c r="F39" s="278"/>
      <c r="G39" s="400" t="s">
        <v>4156</v>
      </c>
      <c r="H39" s="400"/>
      <c r="I39" s="400"/>
      <c r="J39" s="400"/>
      <c r="K39" s="276"/>
    </row>
    <row r="40" spans="2:11" ht="15" customHeight="1">
      <c r="B40" s="279"/>
      <c r="C40" s="280"/>
      <c r="D40" s="278"/>
      <c r="E40" s="282" t="s">
        <v>4157</v>
      </c>
      <c r="F40" s="278"/>
      <c r="G40" s="400" t="s">
        <v>4158</v>
      </c>
      <c r="H40" s="400"/>
      <c r="I40" s="400"/>
      <c r="J40" s="400"/>
      <c r="K40" s="276"/>
    </row>
    <row r="41" spans="2:11" ht="15" customHeight="1">
      <c r="B41" s="279"/>
      <c r="C41" s="280"/>
      <c r="D41" s="278"/>
      <c r="E41" s="282"/>
      <c r="F41" s="278"/>
      <c r="G41" s="400" t="s">
        <v>4159</v>
      </c>
      <c r="H41" s="400"/>
      <c r="I41" s="400"/>
      <c r="J41" s="400"/>
      <c r="K41" s="276"/>
    </row>
    <row r="42" spans="2:11" ht="15" customHeight="1">
      <c r="B42" s="279"/>
      <c r="C42" s="280"/>
      <c r="D42" s="278"/>
      <c r="E42" s="282" t="s">
        <v>4160</v>
      </c>
      <c r="F42" s="278"/>
      <c r="G42" s="400" t="s">
        <v>4161</v>
      </c>
      <c r="H42" s="400"/>
      <c r="I42" s="400"/>
      <c r="J42" s="400"/>
      <c r="K42" s="276"/>
    </row>
    <row r="43" spans="2:11" ht="15" customHeight="1">
      <c r="B43" s="279"/>
      <c r="C43" s="280"/>
      <c r="D43" s="278"/>
      <c r="E43" s="282" t="s">
        <v>148</v>
      </c>
      <c r="F43" s="278"/>
      <c r="G43" s="400" t="s">
        <v>4162</v>
      </c>
      <c r="H43" s="400"/>
      <c r="I43" s="400"/>
      <c r="J43" s="400"/>
      <c r="K43" s="276"/>
    </row>
    <row r="44" spans="2:11" ht="12.75" customHeight="1">
      <c r="B44" s="279"/>
      <c r="C44" s="280"/>
      <c r="D44" s="278"/>
      <c r="E44" s="278"/>
      <c r="F44" s="278"/>
      <c r="G44" s="278"/>
      <c r="H44" s="278"/>
      <c r="I44" s="278"/>
      <c r="J44" s="278"/>
      <c r="K44" s="276"/>
    </row>
    <row r="45" spans="2:11" ht="15" customHeight="1">
      <c r="B45" s="279"/>
      <c r="C45" s="280"/>
      <c r="D45" s="400" t="s">
        <v>4163</v>
      </c>
      <c r="E45" s="400"/>
      <c r="F45" s="400"/>
      <c r="G45" s="400"/>
      <c r="H45" s="400"/>
      <c r="I45" s="400"/>
      <c r="J45" s="400"/>
      <c r="K45" s="276"/>
    </row>
    <row r="46" spans="2:11" ht="15" customHeight="1">
      <c r="B46" s="279"/>
      <c r="C46" s="280"/>
      <c r="D46" s="280"/>
      <c r="E46" s="400" t="s">
        <v>4164</v>
      </c>
      <c r="F46" s="400"/>
      <c r="G46" s="400"/>
      <c r="H46" s="400"/>
      <c r="I46" s="400"/>
      <c r="J46" s="400"/>
      <c r="K46" s="276"/>
    </row>
    <row r="47" spans="2:11" ht="15" customHeight="1">
      <c r="B47" s="279"/>
      <c r="C47" s="280"/>
      <c r="D47" s="280"/>
      <c r="E47" s="400" t="s">
        <v>4165</v>
      </c>
      <c r="F47" s="400"/>
      <c r="G47" s="400"/>
      <c r="H47" s="400"/>
      <c r="I47" s="400"/>
      <c r="J47" s="400"/>
      <c r="K47" s="276"/>
    </row>
    <row r="48" spans="2:11" ht="15" customHeight="1">
      <c r="B48" s="279"/>
      <c r="C48" s="280"/>
      <c r="D48" s="280"/>
      <c r="E48" s="400" t="s">
        <v>4166</v>
      </c>
      <c r="F48" s="400"/>
      <c r="G48" s="400"/>
      <c r="H48" s="400"/>
      <c r="I48" s="400"/>
      <c r="J48" s="400"/>
      <c r="K48" s="276"/>
    </row>
    <row r="49" spans="2:11" ht="15" customHeight="1">
      <c r="B49" s="279"/>
      <c r="C49" s="280"/>
      <c r="D49" s="400" t="s">
        <v>4167</v>
      </c>
      <c r="E49" s="400"/>
      <c r="F49" s="400"/>
      <c r="G49" s="400"/>
      <c r="H49" s="400"/>
      <c r="I49" s="400"/>
      <c r="J49" s="400"/>
      <c r="K49" s="276"/>
    </row>
    <row r="50" spans="2:11" ht="25.5" customHeight="1">
      <c r="B50" s="275"/>
      <c r="C50" s="401" t="s">
        <v>4168</v>
      </c>
      <c r="D50" s="401"/>
      <c r="E50" s="401"/>
      <c r="F50" s="401"/>
      <c r="G50" s="401"/>
      <c r="H50" s="401"/>
      <c r="I50" s="401"/>
      <c r="J50" s="401"/>
      <c r="K50" s="276"/>
    </row>
    <row r="51" spans="2:11" ht="5.25" customHeight="1">
      <c r="B51" s="275"/>
      <c r="C51" s="277"/>
      <c r="D51" s="277"/>
      <c r="E51" s="277"/>
      <c r="F51" s="277"/>
      <c r="G51" s="277"/>
      <c r="H51" s="277"/>
      <c r="I51" s="277"/>
      <c r="J51" s="277"/>
      <c r="K51" s="276"/>
    </row>
    <row r="52" spans="2:11" ht="15" customHeight="1">
      <c r="B52" s="275"/>
      <c r="C52" s="400" t="s">
        <v>4169</v>
      </c>
      <c r="D52" s="400"/>
      <c r="E52" s="400"/>
      <c r="F52" s="400"/>
      <c r="G52" s="400"/>
      <c r="H52" s="400"/>
      <c r="I52" s="400"/>
      <c r="J52" s="400"/>
      <c r="K52" s="276"/>
    </row>
    <row r="53" spans="2:11" ht="15" customHeight="1">
      <c r="B53" s="275"/>
      <c r="C53" s="400" t="s">
        <v>4170</v>
      </c>
      <c r="D53" s="400"/>
      <c r="E53" s="400"/>
      <c r="F53" s="400"/>
      <c r="G53" s="400"/>
      <c r="H53" s="400"/>
      <c r="I53" s="400"/>
      <c r="J53" s="400"/>
      <c r="K53" s="276"/>
    </row>
    <row r="54" spans="2:11" ht="12.75" customHeight="1">
      <c r="B54" s="275"/>
      <c r="C54" s="278"/>
      <c r="D54" s="278"/>
      <c r="E54" s="278"/>
      <c r="F54" s="278"/>
      <c r="G54" s="278"/>
      <c r="H54" s="278"/>
      <c r="I54" s="278"/>
      <c r="J54" s="278"/>
      <c r="K54" s="276"/>
    </row>
    <row r="55" spans="2:11" ht="15" customHeight="1">
      <c r="B55" s="275"/>
      <c r="C55" s="400" t="s">
        <v>4171</v>
      </c>
      <c r="D55" s="400"/>
      <c r="E55" s="400"/>
      <c r="F55" s="400"/>
      <c r="G55" s="400"/>
      <c r="H55" s="400"/>
      <c r="I55" s="400"/>
      <c r="J55" s="400"/>
      <c r="K55" s="276"/>
    </row>
    <row r="56" spans="2:11" ht="15" customHeight="1">
      <c r="B56" s="275"/>
      <c r="C56" s="280"/>
      <c r="D56" s="400" t="s">
        <v>4172</v>
      </c>
      <c r="E56" s="400"/>
      <c r="F56" s="400"/>
      <c r="G56" s="400"/>
      <c r="H56" s="400"/>
      <c r="I56" s="400"/>
      <c r="J56" s="400"/>
      <c r="K56" s="276"/>
    </row>
    <row r="57" spans="2:11" ht="15" customHeight="1">
      <c r="B57" s="275"/>
      <c r="C57" s="280"/>
      <c r="D57" s="400" t="s">
        <v>4173</v>
      </c>
      <c r="E57" s="400"/>
      <c r="F57" s="400"/>
      <c r="G57" s="400"/>
      <c r="H57" s="400"/>
      <c r="I57" s="400"/>
      <c r="J57" s="400"/>
      <c r="K57" s="276"/>
    </row>
    <row r="58" spans="2:11" ht="15" customHeight="1">
      <c r="B58" s="275"/>
      <c r="C58" s="280"/>
      <c r="D58" s="400" t="s">
        <v>4174</v>
      </c>
      <c r="E58" s="400"/>
      <c r="F58" s="400"/>
      <c r="G58" s="400"/>
      <c r="H58" s="400"/>
      <c r="I58" s="400"/>
      <c r="J58" s="400"/>
      <c r="K58" s="276"/>
    </row>
    <row r="59" spans="2:11" ht="15" customHeight="1">
      <c r="B59" s="275"/>
      <c r="C59" s="280"/>
      <c r="D59" s="400" t="s">
        <v>4175</v>
      </c>
      <c r="E59" s="400"/>
      <c r="F59" s="400"/>
      <c r="G59" s="400"/>
      <c r="H59" s="400"/>
      <c r="I59" s="400"/>
      <c r="J59" s="400"/>
      <c r="K59" s="276"/>
    </row>
    <row r="60" spans="2:11" ht="15" customHeight="1">
      <c r="B60" s="275"/>
      <c r="C60" s="280"/>
      <c r="D60" s="399" t="s">
        <v>4176</v>
      </c>
      <c r="E60" s="399"/>
      <c r="F60" s="399"/>
      <c r="G60" s="399"/>
      <c r="H60" s="399"/>
      <c r="I60" s="399"/>
      <c r="J60" s="399"/>
      <c r="K60" s="276"/>
    </row>
    <row r="61" spans="2:11" ht="15" customHeight="1">
      <c r="B61" s="275"/>
      <c r="C61" s="280"/>
      <c r="D61" s="400" t="s">
        <v>4177</v>
      </c>
      <c r="E61" s="400"/>
      <c r="F61" s="400"/>
      <c r="G61" s="400"/>
      <c r="H61" s="400"/>
      <c r="I61" s="400"/>
      <c r="J61" s="400"/>
      <c r="K61" s="276"/>
    </row>
    <row r="62" spans="2:11" ht="12.75" customHeight="1">
      <c r="B62" s="275"/>
      <c r="C62" s="280"/>
      <c r="D62" s="280"/>
      <c r="E62" s="283"/>
      <c r="F62" s="280"/>
      <c r="G62" s="280"/>
      <c r="H62" s="280"/>
      <c r="I62" s="280"/>
      <c r="J62" s="280"/>
      <c r="K62" s="276"/>
    </row>
    <row r="63" spans="2:11" ht="15" customHeight="1">
      <c r="B63" s="275"/>
      <c r="C63" s="280"/>
      <c r="D63" s="400" t="s">
        <v>4178</v>
      </c>
      <c r="E63" s="400"/>
      <c r="F63" s="400"/>
      <c r="G63" s="400"/>
      <c r="H63" s="400"/>
      <c r="I63" s="400"/>
      <c r="J63" s="400"/>
      <c r="K63" s="276"/>
    </row>
    <row r="64" spans="2:11" ht="15" customHeight="1">
      <c r="B64" s="275"/>
      <c r="C64" s="280"/>
      <c r="D64" s="399" t="s">
        <v>4179</v>
      </c>
      <c r="E64" s="399"/>
      <c r="F64" s="399"/>
      <c r="G64" s="399"/>
      <c r="H64" s="399"/>
      <c r="I64" s="399"/>
      <c r="J64" s="399"/>
      <c r="K64" s="276"/>
    </row>
    <row r="65" spans="2:11" ht="15" customHeight="1">
      <c r="B65" s="275"/>
      <c r="C65" s="280"/>
      <c r="D65" s="400" t="s">
        <v>4180</v>
      </c>
      <c r="E65" s="400"/>
      <c r="F65" s="400"/>
      <c r="G65" s="400"/>
      <c r="H65" s="400"/>
      <c r="I65" s="400"/>
      <c r="J65" s="400"/>
      <c r="K65" s="276"/>
    </row>
    <row r="66" spans="2:11" ht="15" customHeight="1">
      <c r="B66" s="275"/>
      <c r="C66" s="280"/>
      <c r="D66" s="400" t="s">
        <v>4181</v>
      </c>
      <c r="E66" s="400"/>
      <c r="F66" s="400"/>
      <c r="G66" s="400"/>
      <c r="H66" s="400"/>
      <c r="I66" s="400"/>
      <c r="J66" s="400"/>
      <c r="K66" s="276"/>
    </row>
    <row r="67" spans="2:11" ht="15" customHeight="1">
      <c r="B67" s="275"/>
      <c r="C67" s="280"/>
      <c r="D67" s="400" t="s">
        <v>4182</v>
      </c>
      <c r="E67" s="400"/>
      <c r="F67" s="400"/>
      <c r="G67" s="400"/>
      <c r="H67" s="400"/>
      <c r="I67" s="400"/>
      <c r="J67" s="400"/>
      <c r="K67" s="276"/>
    </row>
    <row r="68" spans="2:11" ht="15" customHeight="1">
      <c r="B68" s="275"/>
      <c r="C68" s="280"/>
      <c r="D68" s="400" t="s">
        <v>4183</v>
      </c>
      <c r="E68" s="400"/>
      <c r="F68" s="400"/>
      <c r="G68" s="400"/>
      <c r="H68" s="400"/>
      <c r="I68" s="400"/>
      <c r="J68" s="400"/>
      <c r="K68" s="276"/>
    </row>
    <row r="69" spans="2:11" ht="12.75" customHeight="1">
      <c r="B69" s="284"/>
      <c r="C69" s="285"/>
      <c r="D69" s="285"/>
      <c r="E69" s="285"/>
      <c r="F69" s="285"/>
      <c r="G69" s="285"/>
      <c r="H69" s="285"/>
      <c r="I69" s="285"/>
      <c r="J69" s="285"/>
      <c r="K69" s="286"/>
    </row>
    <row r="70" spans="2:11" ht="18.75" customHeight="1">
      <c r="B70" s="287"/>
      <c r="C70" s="287"/>
      <c r="D70" s="287"/>
      <c r="E70" s="287"/>
      <c r="F70" s="287"/>
      <c r="G70" s="287"/>
      <c r="H70" s="287"/>
      <c r="I70" s="287"/>
      <c r="J70" s="287"/>
      <c r="K70" s="288"/>
    </row>
    <row r="71" spans="2:11" ht="18.75" customHeight="1">
      <c r="B71" s="288"/>
      <c r="C71" s="288"/>
      <c r="D71" s="288"/>
      <c r="E71" s="288"/>
      <c r="F71" s="288"/>
      <c r="G71" s="288"/>
      <c r="H71" s="288"/>
      <c r="I71" s="288"/>
      <c r="J71" s="288"/>
      <c r="K71" s="288"/>
    </row>
    <row r="72" spans="2:11" ht="7.5" customHeight="1">
      <c r="B72" s="289"/>
      <c r="C72" s="290"/>
      <c r="D72" s="290"/>
      <c r="E72" s="290"/>
      <c r="F72" s="290"/>
      <c r="G72" s="290"/>
      <c r="H72" s="290"/>
      <c r="I72" s="290"/>
      <c r="J72" s="290"/>
      <c r="K72" s="291"/>
    </row>
    <row r="73" spans="2:11" ht="45" customHeight="1">
      <c r="B73" s="292"/>
      <c r="C73" s="398" t="s">
        <v>132</v>
      </c>
      <c r="D73" s="398"/>
      <c r="E73" s="398"/>
      <c r="F73" s="398"/>
      <c r="G73" s="398"/>
      <c r="H73" s="398"/>
      <c r="I73" s="398"/>
      <c r="J73" s="398"/>
      <c r="K73" s="293"/>
    </row>
    <row r="74" spans="2:11" ht="17.25" customHeight="1">
      <c r="B74" s="292"/>
      <c r="C74" s="294" t="s">
        <v>4184</v>
      </c>
      <c r="D74" s="294"/>
      <c r="E74" s="294"/>
      <c r="F74" s="294" t="s">
        <v>4185</v>
      </c>
      <c r="G74" s="295"/>
      <c r="H74" s="294" t="s">
        <v>144</v>
      </c>
      <c r="I74" s="294" t="s">
        <v>67</v>
      </c>
      <c r="J74" s="294" t="s">
        <v>4186</v>
      </c>
      <c r="K74" s="293"/>
    </row>
    <row r="75" spans="2:11" ht="17.25" customHeight="1">
      <c r="B75" s="292"/>
      <c r="C75" s="296" t="s">
        <v>4187</v>
      </c>
      <c r="D75" s="296"/>
      <c r="E75" s="296"/>
      <c r="F75" s="297" t="s">
        <v>4188</v>
      </c>
      <c r="G75" s="298"/>
      <c r="H75" s="296"/>
      <c r="I75" s="296"/>
      <c r="J75" s="296" t="s">
        <v>4189</v>
      </c>
      <c r="K75" s="293"/>
    </row>
    <row r="76" spans="2:11" ht="5.25" customHeight="1">
      <c r="B76" s="292"/>
      <c r="C76" s="299"/>
      <c r="D76" s="299"/>
      <c r="E76" s="299"/>
      <c r="F76" s="299"/>
      <c r="G76" s="300"/>
      <c r="H76" s="299"/>
      <c r="I76" s="299"/>
      <c r="J76" s="299"/>
      <c r="K76" s="293"/>
    </row>
    <row r="77" spans="2:11" ht="15" customHeight="1">
      <c r="B77" s="292"/>
      <c r="C77" s="282" t="s">
        <v>63</v>
      </c>
      <c r="D77" s="299"/>
      <c r="E77" s="299"/>
      <c r="F77" s="301" t="s">
        <v>4190</v>
      </c>
      <c r="G77" s="300"/>
      <c r="H77" s="282" t="s">
        <v>4191</v>
      </c>
      <c r="I77" s="282" t="s">
        <v>4192</v>
      </c>
      <c r="J77" s="282">
        <v>20</v>
      </c>
      <c r="K77" s="293"/>
    </row>
    <row r="78" spans="2:11" ht="15" customHeight="1">
      <c r="B78" s="292"/>
      <c r="C78" s="282" t="s">
        <v>4193</v>
      </c>
      <c r="D78" s="282"/>
      <c r="E78" s="282"/>
      <c r="F78" s="301" t="s">
        <v>4190</v>
      </c>
      <c r="G78" s="300"/>
      <c r="H78" s="282" t="s">
        <v>4194</v>
      </c>
      <c r="I78" s="282" t="s">
        <v>4192</v>
      </c>
      <c r="J78" s="282">
        <v>120</v>
      </c>
      <c r="K78" s="293"/>
    </row>
    <row r="79" spans="2:11" ht="15" customHeight="1">
      <c r="B79" s="302"/>
      <c r="C79" s="282" t="s">
        <v>4195</v>
      </c>
      <c r="D79" s="282"/>
      <c r="E79" s="282"/>
      <c r="F79" s="301" t="s">
        <v>4196</v>
      </c>
      <c r="G79" s="300"/>
      <c r="H79" s="282" t="s">
        <v>4197</v>
      </c>
      <c r="I79" s="282" t="s">
        <v>4192</v>
      </c>
      <c r="J79" s="282">
        <v>50</v>
      </c>
      <c r="K79" s="293"/>
    </row>
    <row r="80" spans="2:11" ht="15" customHeight="1">
      <c r="B80" s="302"/>
      <c r="C80" s="282" t="s">
        <v>4198</v>
      </c>
      <c r="D80" s="282"/>
      <c r="E80" s="282"/>
      <c r="F80" s="301" t="s">
        <v>4190</v>
      </c>
      <c r="G80" s="300"/>
      <c r="H80" s="282" t="s">
        <v>4199</v>
      </c>
      <c r="I80" s="282" t="s">
        <v>4200</v>
      </c>
      <c r="J80" s="282"/>
      <c r="K80" s="293"/>
    </row>
    <row r="81" spans="2:11" ht="15" customHeight="1">
      <c r="B81" s="302"/>
      <c r="C81" s="303" t="s">
        <v>4201</v>
      </c>
      <c r="D81" s="303"/>
      <c r="E81" s="303"/>
      <c r="F81" s="304" t="s">
        <v>4196</v>
      </c>
      <c r="G81" s="303"/>
      <c r="H81" s="303" t="s">
        <v>4202</v>
      </c>
      <c r="I81" s="303" t="s">
        <v>4192</v>
      </c>
      <c r="J81" s="303">
        <v>15</v>
      </c>
      <c r="K81" s="293"/>
    </row>
    <row r="82" spans="2:11" ht="15" customHeight="1">
      <c r="B82" s="302"/>
      <c r="C82" s="303" t="s">
        <v>4203</v>
      </c>
      <c r="D82" s="303"/>
      <c r="E82" s="303"/>
      <c r="F82" s="304" t="s">
        <v>4196</v>
      </c>
      <c r="G82" s="303"/>
      <c r="H82" s="303" t="s">
        <v>4204</v>
      </c>
      <c r="I82" s="303" t="s">
        <v>4192</v>
      </c>
      <c r="J82" s="303">
        <v>15</v>
      </c>
      <c r="K82" s="293"/>
    </row>
    <row r="83" spans="2:11" ht="15" customHeight="1">
      <c r="B83" s="302"/>
      <c r="C83" s="303" t="s">
        <v>4205</v>
      </c>
      <c r="D83" s="303"/>
      <c r="E83" s="303"/>
      <c r="F83" s="304" t="s">
        <v>4196</v>
      </c>
      <c r="G83" s="303"/>
      <c r="H83" s="303" t="s">
        <v>4206</v>
      </c>
      <c r="I83" s="303" t="s">
        <v>4192</v>
      </c>
      <c r="J83" s="303">
        <v>20</v>
      </c>
      <c r="K83" s="293"/>
    </row>
    <row r="84" spans="2:11" ht="15" customHeight="1">
      <c r="B84" s="302"/>
      <c r="C84" s="303" t="s">
        <v>4207</v>
      </c>
      <c r="D84" s="303"/>
      <c r="E84" s="303"/>
      <c r="F84" s="304" t="s">
        <v>4196</v>
      </c>
      <c r="G84" s="303"/>
      <c r="H84" s="303" t="s">
        <v>4208</v>
      </c>
      <c r="I84" s="303" t="s">
        <v>4192</v>
      </c>
      <c r="J84" s="303">
        <v>20</v>
      </c>
      <c r="K84" s="293"/>
    </row>
    <row r="85" spans="2:11" ht="15" customHeight="1">
      <c r="B85" s="302"/>
      <c r="C85" s="282" t="s">
        <v>4209</v>
      </c>
      <c r="D85" s="282"/>
      <c r="E85" s="282"/>
      <c r="F85" s="301" t="s">
        <v>4196</v>
      </c>
      <c r="G85" s="300"/>
      <c r="H85" s="282" t="s">
        <v>4210</v>
      </c>
      <c r="I85" s="282" t="s">
        <v>4192</v>
      </c>
      <c r="J85" s="282">
        <v>50</v>
      </c>
      <c r="K85" s="293"/>
    </row>
    <row r="86" spans="2:11" ht="15" customHeight="1">
      <c r="B86" s="302"/>
      <c r="C86" s="282" t="s">
        <v>4211</v>
      </c>
      <c r="D86" s="282"/>
      <c r="E86" s="282"/>
      <c r="F86" s="301" t="s">
        <v>4196</v>
      </c>
      <c r="G86" s="300"/>
      <c r="H86" s="282" t="s">
        <v>4212</v>
      </c>
      <c r="I86" s="282" t="s">
        <v>4192</v>
      </c>
      <c r="J86" s="282">
        <v>20</v>
      </c>
      <c r="K86" s="293"/>
    </row>
    <row r="87" spans="2:11" ht="15" customHeight="1">
      <c r="B87" s="302"/>
      <c r="C87" s="282" t="s">
        <v>4213</v>
      </c>
      <c r="D87" s="282"/>
      <c r="E87" s="282"/>
      <c r="F87" s="301" t="s">
        <v>4196</v>
      </c>
      <c r="G87" s="300"/>
      <c r="H87" s="282" t="s">
        <v>4214</v>
      </c>
      <c r="I87" s="282" t="s">
        <v>4192</v>
      </c>
      <c r="J87" s="282">
        <v>20</v>
      </c>
      <c r="K87" s="293"/>
    </row>
    <row r="88" spans="2:11" ht="15" customHeight="1">
      <c r="B88" s="302"/>
      <c r="C88" s="282" t="s">
        <v>4215</v>
      </c>
      <c r="D88" s="282"/>
      <c r="E88" s="282"/>
      <c r="F88" s="301" t="s">
        <v>4196</v>
      </c>
      <c r="G88" s="300"/>
      <c r="H88" s="282" t="s">
        <v>4216</v>
      </c>
      <c r="I88" s="282" t="s">
        <v>4192</v>
      </c>
      <c r="J88" s="282">
        <v>50</v>
      </c>
      <c r="K88" s="293"/>
    </row>
    <row r="89" spans="2:11" ht="15" customHeight="1">
      <c r="B89" s="302"/>
      <c r="C89" s="282" t="s">
        <v>4217</v>
      </c>
      <c r="D89" s="282"/>
      <c r="E89" s="282"/>
      <c r="F89" s="301" t="s">
        <v>4196</v>
      </c>
      <c r="G89" s="300"/>
      <c r="H89" s="282" t="s">
        <v>4217</v>
      </c>
      <c r="I89" s="282" t="s">
        <v>4192</v>
      </c>
      <c r="J89" s="282">
        <v>50</v>
      </c>
      <c r="K89" s="293"/>
    </row>
    <row r="90" spans="2:11" ht="15" customHeight="1">
      <c r="B90" s="302"/>
      <c r="C90" s="282" t="s">
        <v>149</v>
      </c>
      <c r="D90" s="282"/>
      <c r="E90" s="282"/>
      <c r="F90" s="301" t="s">
        <v>4196</v>
      </c>
      <c r="G90" s="300"/>
      <c r="H90" s="282" t="s">
        <v>4218</v>
      </c>
      <c r="I90" s="282" t="s">
        <v>4192</v>
      </c>
      <c r="J90" s="282">
        <v>255</v>
      </c>
      <c r="K90" s="293"/>
    </row>
    <row r="91" spans="2:11" ht="15" customHeight="1">
      <c r="B91" s="302"/>
      <c r="C91" s="282" t="s">
        <v>4219</v>
      </c>
      <c r="D91" s="282"/>
      <c r="E91" s="282"/>
      <c r="F91" s="301" t="s">
        <v>4190</v>
      </c>
      <c r="G91" s="300"/>
      <c r="H91" s="282" t="s">
        <v>4220</v>
      </c>
      <c r="I91" s="282" t="s">
        <v>4221</v>
      </c>
      <c r="J91" s="282"/>
      <c r="K91" s="293"/>
    </row>
    <row r="92" spans="2:11" ht="15" customHeight="1">
      <c r="B92" s="302"/>
      <c r="C92" s="282" t="s">
        <v>4222</v>
      </c>
      <c r="D92" s="282"/>
      <c r="E92" s="282"/>
      <c r="F92" s="301" t="s">
        <v>4190</v>
      </c>
      <c r="G92" s="300"/>
      <c r="H92" s="282" t="s">
        <v>4223</v>
      </c>
      <c r="I92" s="282" t="s">
        <v>4224</v>
      </c>
      <c r="J92" s="282"/>
      <c r="K92" s="293"/>
    </row>
    <row r="93" spans="2:11" ht="15" customHeight="1">
      <c r="B93" s="302"/>
      <c r="C93" s="282" t="s">
        <v>4225</v>
      </c>
      <c r="D93" s="282"/>
      <c r="E93" s="282"/>
      <c r="F93" s="301" t="s">
        <v>4190</v>
      </c>
      <c r="G93" s="300"/>
      <c r="H93" s="282" t="s">
        <v>4225</v>
      </c>
      <c r="I93" s="282" t="s">
        <v>4224</v>
      </c>
      <c r="J93" s="282"/>
      <c r="K93" s="293"/>
    </row>
    <row r="94" spans="2:11" ht="15" customHeight="1">
      <c r="B94" s="302"/>
      <c r="C94" s="282" t="s">
        <v>48</v>
      </c>
      <c r="D94" s="282"/>
      <c r="E94" s="282"/>
      <c r="F94" s="301" t="s">
        <v>4190</v>
      </c>
      <c r="G94" s="300"/>
      <c r="H94" s="282" t="s">
        <v>4226</v>
      </c>
      <c r="I94" s="282" t="s">
        <v>4224</v>
      </c>
      <c r="J94" s="282"/>
      <c r="K94" s="293"/>
    </row>
    <row r="95" spans="2:11" ht="15" customHeight="1">
      <c r="B95" s="302"/>
      <c r="C95" s="282" t="s">
        <v>58</v>
      </c>
      <c r="D95" s="282"/>
      <c r="E95" s="282"/>
      <c r="F95" s="301" t="s">
        <v>4190</v>
      </c>
      <c r="G95" s="300"/>
      <c r="H95" s="282" t="s">
        <v>4227</v>
      </c>
      <c r="I95" s="282" t="s">
        <v>4224</v>
      </c>
      <c r="J95" s="282"/>
      <c r="K95" s="293"/>
    </row>
    <row r="96" spans="2:11" ht="15" customHeight="1">
      <c r="B96" s="305"/>
      <c r="C96" s="306"/>
      <c r="D96" s="306"/>
      <c r="E96" s="306"/>
      <c r="F96" s="306"/>
      <c r="G96" s="306"/>
      <c r="H96" s="306"/>
      <c r="I96" s="306"/>
      <c r="J96" s="306"/>
      <c r="K96" s="307"/>
    </row>
    <row r="97" spans="2:11" ht="18.75" customHeight="1">
      <c r="B97" s="308"/>
      <c r="C97" s="309"/>
      <c r="D97" s="309"/>
      <c r="E97" s="309"/>
      <c r="F97" s="309"/>
      <c r="G97" s="309"/>
      <c r="H97" s="309"/>
      <c r="I97" s="309"/>
      <c r="J97" s="309"/>
      <c r="K97" s="308"/>
    </row>
    <row r="98" spans="2:11" ht="18.75" customHeight="1">
      <c r="B98" s="288"/>
      <c r="C98" s="288"/>
      <c r="D98" s="288"/>
      <c r="E98" s="288"/>
      <c r="F98" s="288"/>
      <c r="G98" s="288"/>
      <c r="H98" s="288"/>
      <c r="I98" s="288"/>
      <c r="J98" s="288"/>
      <c r="K98" s="288"/>
    </row>
    <row r="99" spans="2:11" ht="7.5" customHeight="1">
      <c r="B99" s="289"/>
      <c r="C99" s="290"/>
      <c r="D99" s="290"/>
      <c r="E99" s="290"/>
      <c r="F99" s="290"/>
      <c r="G99" s="290"/>
      <c r="H99" s="290"/>
      <c r="I99" s="290"/>
      <c r="J99" s="290"/>
      <c r="K99" s="291"/>
    </row>
    <row r="100" spans="2:11" ht="45" customHeight="1">
      <c r="B100" s="292"/>
      <c r="C100" s="398" t="s">
        <v>4228</v>
      </c>
      <c r="D100" s="398"/>
      <c r="E100" s="398"/>
      <c r="F100" s="398"/>
      <c r="G100" s="398"/>
      <c r="H100" s="398"/>
      <c r="I100" s="398"/>
      <c r="J100" s="398"/>
      <c r="K100" s="293"/>
    </row>
    <row r="101" spans="2:11" ht="17.25" customHeight="1">
      <c r="B101" s="292"/>
      <c r="C101" s="294" t="s">
        <v>4184</v>
      </c>
      <c r="D101" s="294"/>
      <c r="E101" s="294"/>
      <c r="F101" s="294" t="s">
        <v>4185</v>
      </c>
      <c r="G101" s="295"/>
      <c r="H101" s="294" t="s">
        <v>144</v>
      </c>
      <c r="I101" s="294" t="s">
        <v>67</v>
      </c>
      <c r="J101" s="294" t="s">
        <v>4186</v>
      </c>
      <c r="K101" s="293"/>
    </row>
    <row r="102" spans="2:11" ht="17.25" customHeight="1">
      <c r="B102" s="292"/>
      <c r="C102" s="296" t="s">
        <v>4187</v>
      </c>
      <c r="D102" s="296"/>
      <c r="E102" s="296"/>
      <c r="F102" s="297" t="s">
        <v>4188</v>
      </c>
      <c r="G102" s="298"/>
      <c r="H102" s="296"/>
      <c r="I102" s="296"/>
      <c r="J102" s="296" t="s">
        <v>4189</v>
      </c>
      <c r="K102" s="293"/>
    </row>
    <row r="103" spans="2:11" ht="5.25" customHeight="1">
      <c r="B103" s="292"/>
      <c r="C103" s="294"/>
      <c r="D103" s="294"/>
      <c r="E103" s="294"/>
      <c r="F103" s="294"/>
      <c r="G103" s="310"/>
      <c r="H103" s="294"/>
      <c r="I103" s="294"/>
      <c r="J103" s="294"/>
      <c r="K103" s="293"/>
    </row>
    <row r="104" spans="2:11" ht="15" customHeight="1">
      <c r="B104" s="292"/>
      <c r="C104" s="282" t="s">
        <v>63</v>
      </c>
      <c r="D104" s="299"/>
      <c r="E104" s="299"/>
      <c r="F104" s="301" t="s">
        <v>4190</v>
      </c>
      <c r="G104" s="310"/>
      <c r="H104" s="282" t="s">
        <v>4229</v>
      </c>
      <c r="I104" s="282" t="s">
        <v>4192</v>
      </c>
      <c r="J104" s="282">
        <v>20</v>
      </c>
      <c r="K104" s="293"/>
    </row>
    <row r="105" spans="2:11" ht="15" customHeight="1">
      <c r="B105" s="292"/>
      <c r="C105" s="282" t="s">
        <v>4193</v>
      </c>
      <c r="D105" s="282"/>
      <c r="E105" s="282"/>
      <c r="F105" s="301" t="s">
        <v>4190</v>
      </c>
      <c r="G105" s="282"/>
      <c r="H105" s="282" t="s">
        <v>4229</v>
      </c>
      <c r="I105" s="282" t="s">
        <v>4192</v>
      </c>
      <c r="J105" s="282">
        <v>120</v>
      </c>
      <c r="K105" s="293"/>
    </row>
    <row r="106" spans="2:11" ht="15" customHeight="1">
      <c r="B106" s="302"/>
      <c r="C106" s="282" t="s">
        <v>4195</v>
      </c>
      <c r="D106" s="282"/>
      <c r="E106" s="282"/>
      <c r="F106" s="301" t="s">
        <v>4196</v>
      </c>
      <c r="G106" s="282"/>
      <c r="H106" s="282" t="s">
        <v>4229</v>
      </c>
      <c r="I106" s="282" t="s">
        <v>4192</v>
      </c>
      <c r="J106" s="282">
        <v>50</v>
      </c>
      <c r="K106" s="293"/>
    </row>
    <row r="107" spans="2:11" ht="15" customHeight="1">
      <c r="B107" s="302"/>
      <c r="C107" s="282" t="s">
        <v>4198</v>
      </c>
      <c r="D107" s="282"/>
      <c r="E107" s="282"/>
      <c r="F107" s="301" t="s">
        <v>4190</v>
      </c>
      <c r="G107" s="282"/>
      <c r="H107" s="282" t="s">
        <v>4229</v>
      </c>
      <c r="I107" s="282" t="s">
        <v>4200</v>
      </c>
      <c r="J107" s="282"/>
      <c r="K107" s="293"/>
    </row>
    <row r="108" spans="2:11" ht="15" customHeight="1">
      <c r="B108" s="302"/>
      <c r="C108" s="282" t="s">
        <v>4209</v>
      </c>
      <c r="D108" s="282"/>
      <c r="E108" s="282"/>
      <c r="F108" s="301" t="s">
        <v>4196</v>
      </c>
      <c r="G108" s="282"/>
      <c r="H108" s="282" t="s">
        <v>4229</v>
      </c>
      <c r="I108" s="282" t="s">
        <v>4192</v>
      </c>
      <c r="J108" s="282">
        <v>50</v>
      </c>
      <c r="K108" s="293"/>
    </row>
    <row r="109" spans="2:11" ht="15" customHeight="1">
      <c r="B109" s="302"/>
      <c r="C109" s="282" t="s">
        <v>4217</v>
      </c>
      <c r="D109" s="282"/>
      <c r="E109" s="282"/>
      <c r="F109" s="301" t="s">
        <v>4196</v>
      </c>
      <c r="G109" s="282"/>
      <c r="H109" s="282" t="s">
        <v>4229</v>
      </c>
      <c r="I109" s="282" t="s">
        <v>4192</v>
      </c>
      <c r="J109" s="282">
        <v>50</v>
      </c>
      <c r="K109" s="293"/>
    </row>
    <row r="110" spans="2:11" ht="15" customHeight="1">
      <c r="B110" s="302"/>
      <c r="C110" s="282" t="s">
        <v>4215</v>
      </c>
      <c r="D110" s="282"/>
      <c r="E110" s="282"/>
      <c r="F110" s="301" t="s">
        <v>4196</v>
      </c>
      <c r="G110" s="282"/>
      <c r="H110" s="282" t="s">
        <v>4229</v>
      </c>
      <c r="I110" s="282" t="s">
        <v>4192</v>
      </c>
      <c r="J110" s="282">
        <v>50</v>
      </c>
      <c r="K110" s="293"/>
    </row>
    <row r="111" spans="2:11" ht="15" customHeight="1">
      <c r="B111" s="302"/>
      <c r="C111" s="282" t="s">
        <v>63</v>
      </c>
      <c r="D111" s="282"/>
      <c r="E111" s="282"/>
      <c r="F111" s="301" t="s">
        <v>4190</v>
      </c>
      <c r="G111" s="282"/>
      <c r="H111" s="282" t="s">
        <v>4230</v>
      </c>
      <c r="I111" s="282" t="s">
        <v>4192</v>
      </c>
      <c r="J111" s="282">
        <v>20</v>
      </c>
      <c r="K111" s="293"/>
    </row>
    <row r="112" spans="2:11" ht="15" customHeight="1">
      <c r="B112" s="302"/>
      <c r="C112" s="282" t="s">
        <v>4231</v>
      </c>
      <c r="D112" s="282"/>
      <c r="E112" s="282"/>
      <c r="F112" s="301" t="s">
        <v>4190</v>
      </c>
      <c r="G112" s="282"/>
      <c r="H112" s="282" t="s">
        <v>4232</v>
      </c>
      <c r="I112" s="282" t="s">
        <v>4192</v>
      </c>
      <c r="J112" s="282">
        <v>120</v>
      </c>
      <c r="K112" s="293"/>
    </row>
    <row r="113" spans="2:11" ht="15" customHeight="1">
      <c r="B113" s="302"/>
      <c r="C113" s="282" t="s">
        <v>48</v>
      </c>
      <c r="D113" s="282"/>
      <c r="E113" s="282"/>
      <c r="F113" s="301" t="s">
        <v>4190</v>
      </c>
      <c r="G113" s="282"/>
      <c r="H113" s="282" t="s">
        <v>4233</v>
      </c>
      <c r="I113" s="282" t="s">
        <v>4224</v>
      </c>
      <c r="J113" s="282"/>
      <c r="K113" s="293"/>
    </row>
    <row r="114" spans="2:11" ht="15" customHeight="1">
      <c r="B114" s="302"/>
      <c r="C114" s="282" t="s">
        <v>58</v>
      </c>
      <c r="D114" s="282"/>
      <c r="E114" s="282"/>
      <c r="F114" s="301" t="s">
        <v>4190</v>
      </c>
      <c r="G114" s="282"/>
      <c r="H114" s="282" t="s">
        <v>4234</v>
      </c>
      <c r="I114" s="282" t="s">
        <v>4224</v>
      </c>
      <c r="J114" s="282"/>
      <c r="K114" s="293"/>
    </row>
    <row r="115" spans="2:11" ht="15" customHeight="1">
      <c r="B115" s="302"/>
      <c r="C115" s="282" t="s">
        <v>67</v>
      </c>
      <c r="D115" s="282"/>
      <c r="E115" s="282"/>
      <c r="F115" s="301" t="s">
        <v>4190</v>
      </c>
      <c r="G115" s="282"/>
      <c r="H115" s="282" t="s">
        <v>4235</v>
      </c>
      <c r="I115" s="282" t="s">
        <v>4236</v>
      </c>
      <c r="J115" s="282"/>
      <c r="K115" s="293"/>
    </row>
    <row r="116" spans="2:11" ht="15" customHeight="1">
      <c r="B116" s="305"/>
      <c r="C116" s="311"/>
      <c r="D116" s="311"/>
      <c r="E116" s="311"/>
      <c r="F116" s="311"/>
      <c r="G116" s="311"/>
      <c r="H116" s="311"/>
      <c r="I116" s="311"/>
      <c r="J116" s="311"/>
      <c r="K116" s="307"/>
    </row>
    <row r="117" spans="2:11" ht="18.75" customHeight="1">
      <c r="B117" s="312"/>
      <c r="C117" s="278"/>
      <c r="D117" s="278"/>
      <c r="E117" s="278"/>
      <c r="F117" s="313"/>
      <c r="G117" s="278"/>
      <c r="H117" s="278"/>
      <c r="I117" s="278"/>
      <c r="J117" s="278"/>
      <c r="K117" s="312"/>
    </row>
    <row r="118" spans="2:11" ht="18.75" customHeight="1"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</row>
    <row r="119" spans="2:11" ht="7.5" customHeight="1">
      <c r="B119" s="314"/>
      <c r="C119" s="315"/>
      <c r="D119" s="315"/>
      <c r="E119" s="315"/>
      <c r="F119" s="315"/>
      <c r="G119" s="315"/>
      <c r="H119" s="315"/>
      <c r="I119" s="315"/>
      <c r="J119" s="315"/>
      <c r="K119" s="316"/>
    </row>
    <row r="120" spans="2:11" ht="45" customHeight="1">
      <c r="B120" s="317"/>
      <c r="C120" s="397" t="s">
        <v>4237</v>
      </c>
      <c r="D120" s="397"/>
      <c r="E120" s="397"/>
      <c r="F120" s="397"/>
      <c r="G120" s="397"/>
      <c r="H120" s="397"/>
      <c r="I120" s="397"/>
      <c r="J120" s="397"/>
      <c r="K120" s="318"/>
    </row>
    <row r="121" spans="2:11" ht="17.25" customHeight="1">
      <c r="B121" s="319"/>
      <c r="C121" s="294" t="s">
        <v>4184</v>
      </c>
      <c r="D121" s="294"/>
      <c r="E121" s="294"/>
      <c r="F121" s="294" t="s">
        <v>4185</v>
      </c>
      <c r="G121" s="295"/>
      <c r="H121" s="294" t="s">
        <v>144</v>
      </c>
      <c r="I121" s="294" t="s">
        <v>67</v>
      </c>
      <c r="J121" s="294" t="s">
        <v>4186</v>
      </c>
      <c r="K121" s="320"/>
    </row>
    <row r="122" spans="2:11" ht="17.25" customHeight="1">
      <c r="B122" s="319"/>
      <c r="C122" s="296" t="s">
        <v>4187</v>
      </c>
      <c r="D122" s="296"/>
      <c r="E122" s="296"/>
      <c r="F122" s="297" t="s">
        <v>4188</v>
      </c>
      <c r="G122" s="298"/>
      <c r="H122" s="296"/>
      <c r="I122" s="296"/>
      <c r="J122" s="296" t="s">
        <v>4189</v>
      </c>
      <c r="K122" s="320"/>
    </row>
    <row r="123" spans="2:11" ht="5.25" customHeight="1">
      <c r="B123" s="321"/>
      <c r="C123" s="299"/>
      <c r="D123" s="299"/>
      <c r="E123" s="299"/>
      <c r="F123" s="299"/>
      <c r="G123" s="282"/>
      <c r="H123" s="299"/>
      <c r="I123" s="299"/>
      <c r="J123" s="299"/>
      <c r="K123" s="322"/>
    </row>
    <row r="124" spans="2:11" ht="15" customHeight="1">
      <c r="B124" s="321"/>
      <c r="C124" s="282" t="s">
        <v>4193</v>
      </c>
      <c r="D124" s="299"/>
      <c r="E124" s="299"/>
      <c r="F124" s="301" t="s">
        <v>4190</v>
      </c>
      <c r="G124" s="282"/>
      <c r="H124" s="282" t="s">
        <v>4229</v>
      </c>
      <c r="I124" s="282" t="s">
        <v>4192</v>
      </c>
      <c r="J124" s="282">
        <v>120</v>
      </c>
      <c r="K124" s="323"/>
    </row>
    <row r="125" spans="2:11" ht="15" customHeight="1">
      <c r="B125" s="321"/>
      <c r="C125" s="282" t="s">
        <v>4238</v>
      </c>
      <c r="D125" s="282"/>
      <c r="E125" s="282"/>
      <c r="F125" s="301" t="s">
        <v>4190</v>
      </c>
      <c r="G125" s="282"/>
      <c r="H125" s="282" t="s">
        <v>4239</v>
      </c>
      <c r="I125" s="282" t="s">
        <v>4192</v>
      </c>
      <c r="J125" s="282" t="s">
        <v>4240</v>
      </c>
      <c r="K125" s="323"/>
    </row>
    <row r="126" spans="2:11" ht="15" customHeight="1">
      <c r="B126" s="321"/>
      <c r="C126" s="282" t="s">
        <v>4139</v>
      </c>
      <c r="D126" s="282"/>
      <c r="E126" s="282"/>
      <c r="F126" s="301" t="s">
        <v>4190</v>
      </c>
      <c r="G126" s="282"/>
      <c r="H126" s="282" t="s">
        <v>4241</v>
      </c>
      <c r="I126" s="282" t="s">
        <v>4192</v>
      </c>
      <c r="J126" s="282" t="s">
        <v>4240</v>
      </c>
      <c r="K126" s="323"/>
    </row>
    <row r="127" spans="2:11" ht="15" customHeight="1">
      <c r="B127" s="321"/>
      <c r="C127" s="282" t="s">
        <v>4201</v>
      </c>
      <c r="D127" s="282"/>
      <c r="E127" s="282"/>
      <c r="F127" s="301" t="s">
        <v>4196</v>
      </c>
      <c r="G127" s="282"/>
      <c r="H127" s="282" t="s">
        <v>4202</v>
      </c>
      <c r="I127" s="282" t="s">
        <v>4192</v>
      </c>
      <c r="J127" s="282">
        <v>15</v>
      </c>
      <c r="K127" s="323"/>
    </row>
    <row r="128" spans="2:11" ht="15" customHeight="1">
      <c r="B128" s="321"/>
      <c r="C128" s="303" t="s">
        <v>4203</v>
      </c>
      <c r="D128" s="303"/>
      <c r="E128" s="303"/>
      <c r="F128" s="304" t="s">
        <v>4196</v>
      </c>
      <c r="G128" s="303"/>
      <c r="H128" s="303" t="s">
        <v>4204</v>
      </c>
      <c r="I128" s="303" t="s">
        <v>4192</v>
      </c>
      <c r="J128" s="303">
        <v>15</v>
      </c>
      <c r="K128" s="323"/>
    </row>
    <row r="129" spans="2:11" ht="15" customHeight="1">
      <c r="B129" s="321"/>
      <c r="C129" s="303" t="s">
        <v>4205</v>
      </c>
      <c r="D129" s="303"/>
      <c r="E129" s="303"/>
      <c r="F129" s="304" t="s">
        <v>4196</v>
      </c>
      <c r="G129" s="303"/>
      <c r="H129" s="303" t="s">
        <v>4206</v>
      </c>
      <c r="I129" s="303" t="s">
        <v>4192</v>
      </c>
      <c r="J129" s="303">
        <v>20</v>
      </c>
      <c r="K129" s="323"/>
    </row>
    <row r="130" spans="2:11" ht="15" customHeight="1">
      <c r="B130" s="321"/>
      <c r="C130" s="303" t="s">
        <v>4207</v>
      </c>
      <c r="D130" s="303"/>
      <c r="E130" s="303"/>
      <c r="F130" s="304" t="s">
        <v>4196</v>
      </c>
      <c r="G130" s="303"/>
      <c r="H130" s="303" t="s">
        <v>4208</v>
      </c>
      <c r="I130" s="303" t="s">
        <v>4192</v>
      </c>
      <c r="J130" s="303">
        <v>20</v>
      </c>
      <c r="K130" s="323"/>
    </row>
    <row r="131" spans="2:11" ht="15" customHeight="1">
      <c r="B131" s="321"/>
      <c r="C131" s="282" t="s">
        <v>4195</v>
      </c>
      <c r="D131" s="282"/>
      <c r="E131" s="282"/>
      <c r="F131" s="301" t="s">
        <v>4196</v>
      </c>
      <c r="G131" s="282"/>
      <c r="H131" s="282" t="s">
        <v>4229</v>
      </c>
      <c r="I131" s="282" t="s">
        <v>4192</v>
      </c>
      <c r="J131" s="282">
        <v>50</v>
      </c>
      <c r="K131" s="323"/>
    </row>
    <row r="132" spans="2:11" ht="15" customHeight="1">
      <c r="B132" s="321"/>
      <c r="C132" s="282" t="s">
        <v>4209</v>
      </c>
      <c r="D132" s="282"/>
      <c r="E132" s="282"/>
      <c r="F132" s="301" t="s">
        <v>4196</v>
      </c>
      <c r="G132" s="282"/>
      <c r="H132" s="282" t="s">
        <v>4229</v>
      </c>
      <c r="I132" s="282" t="s">
        <v>4192</v>
      </c>
      <c r="J132" s="282">
        <v>50</v>
      </c>
      <c r="K132" s="323"/>
    </row>
    <row r="133" spans="2:11" ht="15" customHeight="1">
      <c r="B133" s="321"/>
      <c r="C133" s="282" t="s">
        <v>4215</v>
      </c>
      <c r="D133" s="282"/>
      <c r="E133" s="282"/>
      <c r="F133" s="301" t="s">
        <v>4196</v>
      </c>
      <c r="G133" s="282"/>
      <c r="H133" s="282" t="s">
        <v>4229</v>
      </c>
      <c r="I133" s="282" t="s">
        <v>4192</v>
      </c>
      <c r="J133" s="282">
        <v>50</v>
      </c>
      <c r="K133" s="323"/>
    </row>
    <row r="134" spans="2:11" ht="15" customHeight="1">
      <c r="B134" s="321"/>
      <c r="C134" s="282" t="s">
        <v>4217</v>
      </c>
      <c r="D134" s="282"/>
      <c r="E134" s="282"/>
      <c r="F134" s="301" t="s">
        <v>4196</v>
      </c>
      <c r="G134" s="282"/>
      <c r="H134" s="282" t="s">
        <v>4229</v>
      </c>
      <c r="I134" s="282" t="s">
        <v>4192</v>
      </c>
      <c r="J134" s="282">
        <v>50</v>
      </c>
      <c r="K134" s="323"/>
    </row>
    <row r="135" spans="2:11" ht="15" customHeight="1">
      <c r="B135" s="321"/>
      <c r="C135" s="282" t="s">
        <v>149</v>
      </c>
      <c r="D135" s="282"/>
      <c r="E135" s="282"/>
      <c r="F135" s="301" t="s">
        <v>4196</v>
      </c>
      <c r="G135" s="282"/>
      <c r="H135" s="282" t="s">
        <v>4242</v>
      </c>
      <c r="I135" s="282" t="s">
        <v>4192</v>
      </c>
      <c r="J135" s="282">
        <v>255</v>
      </c>
      <c r="K135" s="323"/>
    </row>
    <row r="136" spans="2:11" ht="15" customHeight="1">
      <c r="B136" s="321"/>
      <c r="C136" s="282" t="s">
        <v>4219</v>
      </c>
      <c r="D136" s="282"/>
      <c r="E136" s="282"/>
      <c r="F136" s="301" t="s">
        <v>4190</v>
      </c>
      <c r="G136" s="282"/>
      <c r="H136" s="282" t="s">
        <v>4243</v>
      </c>
      <c r="I136" s="282" t="s">
        <v>4221</v>
      </c>
      <c r="J136" s="282"/>
      <c r="K136" s="323"/>
    </row>
    <row r="137" spans="2:11" ht="15" customHeight="1">
      <c r="B137" s="321"/>
      <c r="C137" s="282" t="s">
        <v>4222</v>
      </c>
      <c r="D137" s="282"/>
      <c r="E137" s="282"/>
      <c r="F137" s="301" t="s">
        <v>4190</v>
      </c>
      <c r="G137" s="282"/>
      <c r="H137" s="282" t="s">
        <v>4244</v>
      </c>
      <c r="I137" s="282" t="s">
        <v>4224</v>
      </c>
      <c r="J137" s="282"/>
      <c r="K137" s="323"/>
    </row>
    <row r="138" spans="2:11" ht="15" customHeight="1">
      <c r="B138" s="321"/>
      <c r="C138" s="282" t="s">
        <v>4225</v>
      </c>
      <c r="D138" s="282"/>
      <c r="E138" s="282"/>
      <c r="F138" s="301" t="s">
        <v>4190</v>
      </c>
      <c r="G138" s="282"/>
      <c r="H138" s="282" t="s">
        <v>4225</v>
      </c>
      <c r="I138" s="282" t="s">
        <v>4224</v>
      </c>
      <c r="J138" s="282"/>
      <c r="K138" s="323"/>
    </row>
    <row r="139" spans="2:11" ht="15" customHeight="1">
      <c r="B139" s="321"/>
      <c r="C139" s="282" t="s">
        <v>48</v>
      </c>
      <c r="D139" s="282"/>
      <c r="E139" s="282"/>
      <c r="F139" s="301" t="s">
        <v>4190</v>
      </c>
      <c r="G139" s="282"/>
      <c r="H139" s="282" t="s">
        <v>4245</v>
      </c>
      <c r="I139" s="282" t="s">
        <v>4224</v>
      </c>
      <c r="J139" s="282"/>
      <c r="K139" s="323"/>
    </row>
    <row r="140" spans="2:11" ht="15" customHeight="1">
      <c r="B140" s="321"/>
      <c r="C140" s="282" t="s">
        <v>4246</v>
      </c>
      <c r="D140" s="282"/>
      <c r="E140" s="282"/>
      <c r="F140" s="301" t="s">
        <v>4190</v>
      </c>
      <c r="G140" s="282"/>
      <c r="H140" s="282" t="s">
        <v>4247</v>
      </c>
      <c r="I140" s="282" t="s">
        <v>4224</v>
      </c>
      <c r="J140" s="282"/>
      <c r="K140" s="323"/>
    </row>
    <row r="141" spans="2:11" ht="15" customHeight="1">
      <c r="B141" s="324"/>
      <c r="C141" s="325"/>
      <c r="D141" s="325"/>
      <c r="E141" s="325"/>
      <c r="F141" s="325"/>
      <c r="G141" s="325"/>
      <c r="H141" s="325"/>
      <c r="I141" s="325"/>
      <c r="J141" s="325"/>
      <c r="K141" s="326"/>
    </row>
    <row r="142" spans="2:11" ht="18.75" customHeight="1">
      <c r="B142" s="278"/>
      <c r="C142" s="278"/>
      <c r="D142" s="278"/>
      <c r="E142" s="278"/>
      <c r="F142" s="313"/>
      <c r="G142" s="278"/>
      <c r="H142" s="278"/>
      <c r="I142" s="278"/>
      <c r="J142" s="278"/>
      <c r="K142" s="278"/>
    </row>
    <row r="143" spans="2:11" ht="18.75" customHeight="1"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</row>
    <row r="144" spans="2:11" ht="7.5" customHeight="1">
      <c r="B144" s="289"/>
      <c r="C144" s="290"/>
      <c r="D144" s="290"/>
      <c r="E144" s="290"/>
      <c r="F144" s="290"/>
      <c r="G144" s="290"/>
      <c r="H144" s="290"/>
      <c r="I144" s="290"/>
      <c r="J144" s="290"/>
      <c r="K144" s="291"/>
    </row>
    <row r="145" spans="2:11" ht="45" customHeight="1">
      <c r="B145" s="292"/>
      <c r="C145" s="398" t="s">
        <v>4248</v>
      </c>
      <c r="D145" s="398"/>
      <c r="E145" s="398"/>
      <c r="F145" s="398"/>
      <c r="G145" s="398"/>
      <c r="H145" s="398"/>
      <c r="I145" s="398"/>
      <c r="J145" s="398"/>
      <c r="K145" s="293"/>
    </row>
    <row r="146" spans="2:11" ht="17.25" customHeight="1">
      <c r="B146" s="292"/>
      <c r="C146" s="294" t="s">
        <v>4184</v>
      </c>
      <c r="D146" s="294"/>
      <c r="E146" s="294"/>
      <c r="F146" s="294" t="s">
        <v>4185</v>
      </c>
      <c r="G146" s="295"/>
      <c r="H146" s="294" t="s">
        <v>144</v>
      </c>
      <c r="I146" s="294" t="s">
        <v>67</v>
      </c>
      <c r="J146" s="294" t="s">
        <v>4186</v>
      </c>
      <c r="K146" s="293"/>
    </row>
    <row r="147" spans="2:11" ht="17.25" customHeight="1">
      <c r="B147" s="292"/>
      <c r="C147" s="296" t="s">
        <v>4187</v>
      </c>
      <c r="D147" s="296"/>
      <c r="E147" s="296"/>
      <c r="F147" s="297" t="s">
        <v>4188</v>
      </c>
      <c r="G147" s="298"/>
      <c r="H147" s="296"/>
      <c r="I147" s="296"/>
      <c r="J147" s="296" t="s">
        <v>4189</v>
      </c>
      <c r="K147" s="293"/>
    </row>
    <row r="148" spans="2:11" ht="5.25" customHeight="1">
      <c r="B148" s="302"/>
      <c r="C148" s="299"/>
      <c r="D148" s="299"/>
      <c r="E148" s="299"/>
      <c r="F148" s="299"/>
      <c r="G148" s="300"/>
      <c r="H148" s="299"/>
      <c r="I148" s="299"/>
      <c r="J148" s="299"/>
      <c r="K148" s="323"/>
    </row>
    <row r="149" spans="2:11" ht="15" customHeight="1">
      <c r="B149" s="302"/>
      <c r="C149" s="327" t="s">
        <v>4193</v>
      </c>
      <c r="D149" s="282"/>
      <c r="E149" s="282"/>
      <c r="F149" s="328" t="s">
        <v>4190</v>
      </c>
      <c r="G149" s="282"/>
      <c r="H149" s="327" t="s">
        <v>4229</v>
      </c>
      <c r="I149" s="327" t="s">
        <v>4192</v>
      </c>
      <c r="J149" s="327">
        <v>120</v>
      </c>
      <c r="K149" s="323"/>
    </row>
    <row r="150" spans="2:11" ht="15" customHeight="1">
      <c r="B150" s="302"/>
      <c r="C150" s="327" t="s">
        <v>4238</v>
      </c>
      <c r="D150" s="282"/>
      <c r="E150" s="282"/>
      <c r="F150" s="328" t="s">
        <v>4190</v>
      </c>
      <c r="G150" s="282"/>
      <c r="H150" s="327" t="s">
        <v>4249</v>
      </c>
      <c r="I150" s="327" t="s">
        <v>4192</v>
      </c>
      <c r="J150" s="327" t="s">
        <v>4240</v>
      </c>
      <c r="K150" s="323"/>
    </row>
    <row r="151" spans="2:11" ht="15" customHeight="1">
      <c r="B151" s="302"/>
      <c r="C151" s="327" t="s">
        <v>4139</v>
      </c>
      <c r="D151" s="282"/>
      <c r="E151" s="282"/>
      <c r="F151" s="328" t="s">
        <v>4190</v>
      </c>
      <c r="G151" s="282"/>
      <c r="H151" s="327" t="s">
        <v>4250</v>
      </c>
      <c r="I151" s="327" t="s">
        <v>4192</v>
      </c>
      <c r="J151" s="327" t="s">
        <v>4240</v>
      </c>
      <c r="K151" s="323"/>
    </row>
    <row r="152" spans="2:11" ht="15" customHeight="1">
      <c r="B152" s="302"/>
      <c r="C152" s="327" t="s">
        <v>4195</v>
      </c>
      <c r="D152" s="282"/>
      <c r="E152" s="282"/>
      <c r="F152" s="328" t="s">
        <v>4196</v>
      </c>
      <c r="G152" s="282"/>
      <c r="H152" s="327" t="s">
        <v>4229</v>
      </c>
      <c r="I152" s="327" t="s">
        <v>4192</v>
      </c>
      <c r="J152" s="327">
        <v>50</v>
      </c>
      <c r="K152" s="323"/>
    </row>
    <row r="153" spans="2:11" ht="15" customHeight="1">
      <c r="B153" s="302"/>
      <c r="C153" s="327" t="s">
        <v>4198</v>
      </c>
      <c r="D153" s="282"/>
      <c r="E153" s="282"/>
      <c r="F153" s="328" t="s">
        <v>4190</v>
      </c>
      <c r="G153" s="282"/>
      <c r="H153" s="327" t="s">
        <v>4229</v>
      </c>
      <c r="I153" s="327" t="s">
        <v>4200</v>
      </c>
      <c r="J153" s="327"/>
      <c r="K153" s="323"/>
    </row>
    <row r="154" spans="2:11" ht="15" customHeight="1">
      <c r="B154" s="302"/>
      <c r="C154" s="327" t="s">
        <v>4209</v>
      </c>
      <c r="D154" s="282"/>
      <c r="E154" s="282"/>
      <c r="F154" s="328" t="s">
        <v>4196</v>
      </c>
      <c r="G154" s="282"/>
      <c r="H154" s="327" t="s">
        <v>4229</v>
      </c>
      <c r="I154" s="327" t="s">
        <v>4192</v>
      </c>
      <c r="J154" s="327">
        <v>50</v>
      </c>
      <c r="K154" s="323"/>
    </row>
    <row r="155" spans="2:11" ht="15" customHeight="1">
      <c r="B155" s="302"/>
      <c r="C155" s="327" t="s">
        <v>4217</v>
      </c>
      <c r="D155" s="282"/>
      <c r="E155" s="282"/>
      <c r="F155" s="328" t="s">
        <v>4196</v>
      </c>
      <c r="G155" s="282"/>
      <c r="H155" s="327" t="s">
        <v>4229</v>
      </c>
      <c r="I155" s="327" t="s">
        <v>4192</v>
      </c>
      <c r="J155" s="327">
        <v>50</v>
      </c>
      <c r="K155" s="323"/>
    </row>
    <row r="156" spans="2:11" ht="15" customHeight="1">
      <c r="B156" s="302"/>
      <c r="C156" s="327" t="s">
        <v>4215</v>
      </c>
      <c r="D156" s="282"/>
      <c r="E156" s="282"/>
      <c r="F156" s="328" t="s">
        <v>4196</v>
      </c>
      <c r="G156" s="282"/>
      <c r="H156" s="327" t="s">
        <v>4229</v>
      </c>
      <c r="I156" s="327" t="s">
        <v>4192</v>
      </c>
      <c r="J156" s="327">
        <v>50</v>
      </c>
      <c r="K156" s="323"/>
    </row>
    <row r="157" spans="2:11" ht="15" customHeight="1">
      <c r="B157" s="302"/>
      <c r="C157" s="327" t="s">
        <v>138</v>
      </c>
      <c r="D157" s="282"/>
      <c r="E157" s="282"/>
      <c r="F157" s="328" t="s">
        <v>4190</v>
      </c>
      <c r="G157" s="282"/>
      <c r="H157" s="327" t="s">
        <v>4251</v>
      </c>
      <c r="I157" s="327" t="s">
        <v>4192</v>
      </c>
      <c r="J157" s="327" t="s">
        <v>4252</v>
      </c>
      <c r="K157" s="323"/>
    </row>
    <row r="158" spans="2:11" ht="15" customHeight="1">
      <c r="B158" s="302"/>
      <c r="C158" s="327" t="s">
        <v>4253</v>
      </c>
      <c r="D158" s="282"/>
      <c r="E158" s="282"/>
      <c r="F158" s="328" t="s">
        <v>4190</v>
      </c>
      <c r="G158" s="282"/>
      <c r="H158" s="327" t="s">
        <v>4254</v>
      </c>
      <c r="I158" s="327" t="s">
        <v>4224</v>
      </c>
      <c r="J158" s="327"/>
      <c r="K158" s="323"/>
    </row>
    <row r="159" spans="2:11" ht="15" customHeight="1">
      <c r="B159" s="329"/>
      <c r="C159" s="311"/>
      <c r="D159" s="311"/>
      <c r="E159" s="311"/>
      <c r="F159" s="311"/>
      <c r="G159" s="311"/>
      <c r="H159" s="311"/>
      <c r="I159" s="311"/>
      <c r="J159" s="311"/>
      <c r="K159" s="330"/>
    </row>
    <row r="160" spans="2:11" ht="18.75" customHeight="1">
      <c r="B160" s="278"/>
      <c r="C160" s="282"/>
      <c r="D160" s="282"/>
      <c r="E160" s="282"/>
      <c r="F160" s="301"/>
      <c r="G160" s="282"/>
      <c r="H160" s="282"/>
      <c r="I160" s="282"/>
      <c r="J160" s="282"/>
      <c r="K160" s="278"/>
    </row>
    <row r="161" spans="2:11" ht="18.75" customHeight="1"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</row>
    <row r="162" spans="2:11" ht="7.5" customHeight="1">
      <c r="B162" s="270"/>
      <c r="C162" s="271"/>
      <c r="D162" s="271"/>
      <c r="E162" s="271"/>
      <c r="F162" s="271"/>
      <c r="G162" s="271"/>
      <c r="H162" s="271"/>
      <c r="I162" s="271"/>
      <c r="J162" s="271"/>
      <c r="K162" s="272"/>
    </row>
    <row r="163" spans="2:11" ht="45" customHeight="1">
      <c r="B163" s="273"/>
      <c r="C163" s="397" t="s">
        <v>4255</v>
      </c>
      <c r="D163" s="397"/>
      <c r="E163" s="397"/>
      <c r="F163" s="397"/>
      <c r="G163" s="397"/>
      <c r="H163" s="397"/>
      <c r="I163" s="397"/>
      <c r="J163" s="397"/>
      <c r="K163" s="274"/>
    </row>
    <row r="164" spans="2:11" ht="17.25" customHeight="1">
      <c r="B164" s="273"/>
      <c r="C164" s="294" t="s">
        <v>4184</v>
      </c>
      <c r="D164" s="294"/>
      <c r="E164" s="294"/>
      <c r="F164" s="294" t="s">
        <v>4185</v>
      </c>
      <c r="G164" s="331"/>
      <c r="H164" s="332" t="s">
        <v>144</v>
      </c>
      <c r="I164" s="332" t="s">
        <v>67</v>
      </c>
      <c r="J164" s="294" t="s">
        <v>4186</v>
      </c>
      <c r="K164" s="274"/>
    </row>
    <row r="165" spans="2:11" ht="17.25" customHeight="1">
      <c r="B165" s="275"/>
      <c r="C165" s="296" t="s">
        <v>4187</v>
      </c>
      <c r="D165" s="296"/>
      <c r="E165" s="296"/>
      <c r="F165" s="297" t="s">
        <v>4188</v>
      </c>
      <c r="G165" s="333"/>
      <c r="H165" s="334"/>
      <c r="I165" s="334"/>
      <c r="J165" s="296" t="s">
        <v>4189</v>
      </c>
      <c r="K165" s="276"/>
    </row>
    <row r="166" spans="2:11" ht="5.25" customHeight="1">
      <c r="B166" s="302"/>
      <c r="C166" s="299"/>
      <c r="D166" s="299"/>
      <c r="E166" s="299"/>
      <c r="F166" s="299"/>
      <c r="G166" s="300"/>
      <c r="H166" s="299"/>
      <c r="I166" s="299"/>
      <c r="J166" s="299"/>
      <c r="K166" s="323"/>
    </row>
    <row r="167" spans="2:11" ht="15" customHeight="1">
      <c r="B167" s="302"/>
      <c r="C167" s="282" t="s">
        <v>4193</v>
      </c>
      <c r="D167" s="282"/>
      <c r="E167" s="282"/>
      <c r="F167" s="301" t="s">
        <v>4190</v>
      </c>
      <c r="G167" s="282"/>
      <c r="H167" s="282" t="s">
        <v>4229</v>
      </c>
      <c r="I167" s="282" t="s">
        <v>4192</v>
      </c>
      <c r="J167" s="282">
        <v>120</v>
      </c>
      <c r="K167" s="323"/>
    </row>
    <row r="168" spans="2:11" ht="15" customHeight="1">
      <c r="B168" s="302"/>
      <c r="C168" s="282" t="s">
        <v>4238</v>
      </c>
      <c r="D168" s="282"/>
      <c r="E168" s="282"/>
      <c r="F168" s="301" t="s">
        <v>4190</v>
      </c>
      <c r="G168" s="282"/>
      <c r="H168" s="282" t="s">
        <v>4239</v>
      </c>
      <c r="I168" s="282" t="s">
        <v>4192</v>
      </c>
      <c r="J168" s="282" t="s">
        <v>4240</v>
      </c>
      <c r="K168" s="323"/>
    </row>
    <row r="169" spans="2:11" ht="15" customHeight="1">
      <c r="B169" s="302"/>
      <c r="C169" s="282" t="s">
        <v>4139</v>
      </c>
      <c r="D169" s="282"/>
      <c r="E169" s="282"/>
      <c r="F169" s="301" t="s">
        <v>4190</v>
      </c>
      <c r="G169" s="282"/>
      <c r="H169" s="282" t="s">
        <v>4256</v>
      </c>
      <c r="I169" s="282" t="s">
        <v>4192</v>
      </c>
      <c r="J169" s="282" t="s">
        <v>4240</v>
      </c>
      <c r="K169" s="323"/>
    </row>
    <row r="170" spans="2:11" ht="15" customHeight="1">
      <c r="B170" s="302"/>
      <c r="C170" s="282" t="s">
        <v>4195</v>
      </c>
      <c r="D170" s="282"/>
      <c r="E170" s="282"/>
      <c r="F170" s="301" t="s">
        <v>4196</v>
      </c>
      <c r="G170" s="282"/>
      <c r="H170" s="282" t="s">
        <v>4256</v>
      </c>
      <c r="I170" s="282" t="s">
        <v>4192</v>
      </c>
      <c r="J170" s="282">
        <v>50</v>
      </c>
      <c r="K170" s="323"/>
    </row>
    <row r="171" spans="2:11" ht="15" customHeight="1">
      <c r="B171" s="302"/>
      <c r="C171" s="282" t="s">
        <v>4198</v>
      </c>
      <c r="D171" s="282"/>
      <c r="E171" s="282"/>
      <c r="F171" s="301" t="s">
        <v>4190</v>
      </c>
      <c r="G171" s="282"/>
      <c r="H171" s="282" t="s">
        <v>4256</v>
      </c>
      <c r="I171" s="282" t="s">
        <v>4200</v>
      </c>
      <c r="J171" s="282"/>
      <c r="K171" s="323"/>
    </row>
    <row r="172" spans="2:11" ht="15" customHeight="1">
      <c r="B172" s="302"/>
      <c r="C172" s="282" t="s">
        <v>4209</v>
      </c>
      <c r="D172" s="282"/>
      <c r="E172" s="282"/>
      <c r="F172" s="301" t="s">
        <v>4196</v>
      </c>
      <c r="G172" s="282"/>
      <c r="H172" s="282" t="s">
        <v>4256</v>
      </c>
      <c r="I172" s="282" t="s">
        <v>4192</v>
      </c>
      <c r="J172" s="282">
        <v>50</v>
      </c>
      <c r="K172" s="323"/>
    </row>
    <row r="173" spans="2:11" ht="15" customHeight="1">
      <c r="B173" s="302"/>
      <c r="C173" s="282" t="s">
        <v>4217</v>
      </c>
      <c r="D173" s="282"/>
      <c r="E173" s="282"/>
      <c r="F173" s="301" t="s">
        <v>4196</v>
      </c>
      <c r="G173" s="282"/>
      <c r="H173" s="282" t="s">
        <v>4256</v>
      </c>
      <c r="I173" s="282" t="s">
        <v>4192</v>
      </c>
      <c r="J173" s="282">
        <v>50</v>
      </c>
      <c r="K173" s="323"/>
    </row>
    <row r="174" spans="2:11" ht="15" customHeight="1">
      <c r="B174" s="302"/>
      <c r="C174" s="282" t="s">
        <v>4215</v>
      </c>
      <c r="D174" s="282"/>
      <c r="E174" s="282"/>
      <c r="F174" s="301" t="s">
        <v>4196</v>
      </c>
      <c r="G174" s="282"/>
      <c r="H174" s="282" t="s">
        <v>4256</v>
      </c>
      <c r="I174" s="282" t="s">
        <v>4192</v>
      </c>
      <c r="J174" s="282">
        <v>50</v>
      </c>
      <c r="K174" s="323"/>
    </row>
    <row r="175" spans="2:11" ht="15" customHeight="1">
      <c r="B175" s="302"/>
      <c r="C175" s="282" t="s">
        <v>143</v>
      </c>
      <c r="D175" s="282"/>
      <c r="E175" s="282"/>
      <c r="F175" s="301" t="s">
        <v>4190</v>
      </c>
      <c r="G175" s="282"/>
      <c r="H175" s="282" t="s">
        <v>4257</v>
      </c>
      <c r="I175" s="282" t="s">
        <v>4258</v>
      </c>
      <c r="J175" s="282"/>
      <c r="K175" s="323"/>
    </row>
    <row r="176" spans="2:11" ht="15" customHeight="1">
      <c r="B176" s="302"/>
      <c r="C176" s="282" t="s">
        <v>67</v>
      </c>
      <c r="D176" s="282"/>
      <c r="E176" s="282"/>
      <c r="F176" s="301" t="s">
        <v>4190</v>
      </c>
      <c r="G176" s="282"/>
      <c r="H176" s="282" t="s">
        <v>4259</v>
      </c>
      <c r="I176" s="282" t="s">
        <v>4260</v>
      </c>
      <c r="J176" s="282">
        <v>1</v>
      </c>
      <c r="K176" s="323"/>
    </row>
    <row r="177" spans="2:11" ht="15" customHeight="1">
      <c r="B177" s="302"/>
      <c r="C177" s="282" t="s">
        <v>63</v>
      </c>
      <c r="D177" s="282"/>
      <c r="E177" s="282"/>
      <c r="F177" s="301" t="s">
        <v>4190</v>
      </c>
      <c r="G177" s="282"/>
      <c r="H177" s="282" t="s">
        <v>4261</v>
      </c>
      <c r="I177" s="282" t="s">
        <v>4192</v>
      </c>
      <c r="J177" s="282">
        <v>20</v>
      </c>
      <c r="K177" s="323"/>
    </row>
    <row r="178" spans="2:11" ht="15" customHeight="1">
      <c r="B178" s="302"/>
      <c r="C178" s="282" t="s">
        <v>144</v>
      </c>
      <c r="D178" s="282"/>
      <c r="E178" s="282"/>
      <c r="F178" s="301" t="s">
        <v>4190</v>
      </c>
      <c r="G178" s="282"/>
      <c r="H178" s="282" t="s">
        <v>4262</v>
      </c>
      <c r="I178" s="282" t="s">
        <v>4192</v>
      </c>
      <c r="J178" s="282">
        <v>255</v>
      </c>
      <c r="K178" s="323"/>
    </row>
    <row r="179" spans="2:11" ht="15" customHeight="1">
      <c r="B179" s="302"/>
      <c r="C179" s="282" t="s">
        <v>145</v>
      </c>
      <c r="D179" s="282"/>
      <c r="E179" s="282"/>
      <c r="F179" s="301" t="s">
        <v>4190</v>
      </c>
      <c r="G179" s="282"/>
      <c r="H179" s="282" t="s">
        <v>4155</v>
      </c>
      <c r="I179" s="282" t="s">
        <v>4192</v>
      </c>
      <c r="J179" s="282">
        <v>10</v>
      </c>
      <c r="K179" s="323"/>
    </row>
    <row r="180" spans="2:11" ht="15" customHeight="1">
      <c r="B180" s="302"/>
      <c r="C180" s="282" t="s">
        <v>146</v>
      </c>
      <c r="D180" s="282"/>
      <c r="E180" s="282"/>
      <c r="F180" s="301" t="s">
        <v>4190</v>
      </c>
      <c r="G180" s="282"/>
      <c r="H180" s="282" t="s">
        <v>4263</v>
      </c>
      <c r="I180" s="282" t="s">
        <v>4224</v>
      </c>
      <c r="J180" s="282"/>
      <c r="K180" s="323"/>
    </row>
    <row r="181" spans="2:11" ht="15" customHeight="1">
      <c r="B181" s="302"/>
      <c r="C181" s="282" t="s">
        <v>4264</v>
      </c>
      <c r="D181" s="282"/>
      <c r="E181" s="282"/>
      <c r="F181" s="301" t="s">
        <v>4190</v>
      </c>
      <c r="G181" s="282"/>
      <c r="H181" s="282" t="s">
        <v>4265</v>
      </c>
      <c r="I181" s="282" t="s">
        <v>4224</v>
      </c>
      <c r="J181" s="282"/>
      <c r="K181" s="323"/>
    </row>
    <row r="182" spans="2:11" ht="15" customHeight="1">
      <c r="B182" s="302"/>
      <c r="C182" s="282" t="s">
        <v>4253</v>
      </c>
      <c r="D182" s="282"/>
      <c r="E182" s="282"/>
      <c r="F182" s="301" t="s">
        <v>4190</v>
      </c>
      <c r="G182" s="282"/>
      <c r="H182" s="282" t="s">
        <v>4266</v>
      </c>
      <c r="I182" s="282" t="s">
        <v>4224</v>
      </c>
      <c r="J182" s="282"/>
      <c r="K182" s="323"/>
    </row>
    <row r="183" spans="2:11" ht="15" customHeight="1">
      <c r="B183" s="302"/>
      <c r="C183" s="282" t="s">
        <v>148</v>
      </c>
      <c r="D183" s="282"/>
      <c r="E183" s="282"/>
      <c r="F183" s="301" t="s">
        <v>4196</v>
      </c>
      <c r="G183" s="282"/>
      <c r="H183" s="282" t="s">
        <v>4267</v>
      </c>
      <c r="I183" s="282" t="s">
        <v>4192</v>
      </c>
      <c r="J183" s="282">
        <v>50</v>
      </c>
      <c r="K183" s="323"/>
    </row>
    <row r="184" spans="2:11" ht="15" customHeight="1">
      <c r="B184" s="302"/>
      <c r="C184" s="282" t="s">
        <v>4268</v>
      </c>
      <c r="D184" s="282"/>
      <c r="E184" s="282"/>
      <c r="F184" s="301" t="s">
        <v>4196</v>
      </c>
      <c r="G184" s="282"/>
      <c r="H184" s="282" t="s">
        <v>4269</v>
      </c>
      <c r="I184" s="282" t="s">
        <v>4270</v>
      </c>
      <c r="J184" s="282"/>
      <c r="K184" s="323"/>
    </row>
    <row r="185" spans="2:11" ht="15" customHeight="1">
      <c r="B185" s="302"/>
      <c r="C185" s="282" t="s">
        <v>4271</v>
      </c>
      <c r="D185" s="282"/>
      <c r="E185" s="282"/>
      <c r="F185" s="301" t="s">
        <v>4196</v>
      </c>
      <c r="G185" s="282"/>
      <c r="H185" s="282" t="s">
        <v>4272</v>
      </c>
      <c r="I185" s="282" t="s">
        <v>4270</v>
      </c>
      <c r="J185" s="282"/>
      <c r="K185" s="323"/>
    </row>
    <row r="186" spans="2:11" ht="15" customHeight="1">
      <c r="B186" s="302"/>
      <c r="C186" s="282" t="s">
        <v>4273</v>
      </c>
      <c r="D186" s="282"/>
      <c r="E186" s="282"/>
      <c r="F186" s="301" t="s">
        <v>4196</v>
      </c>
      <c r="G186" s="282"/>
      <c r="H186" s="282" t="s">
        <v>4274</v>
      </c>
      <c r="I186" s="282" t="s">
        <v>4270</v>
      </c>
      <c r="J186" s="282"/>
      <c r="K186" s="323"/>
    </row>
    <row r="187" spans="2:11" ht="15" customHeight="1">
      <c r="B187" s="302"/>
      <c r="C187" s="335" t="s">
        <v>4275</v>
      </c>
      <c r="D187" s="282"/>
      <c r="E187" s="282"/>
      <c r="F187" s="301" t="s">
        <v>4196</v>
      </c>
      <c r="G187" s="282"/>
      <c r="H187" s="282" t="s">
        <v>4276</v>
      </c>
      <c r="I187" s="282" t="s">
        <v>4277</v>
      </c>
      <c r="J187" s="336" t="s">
        <v>4278</v>
      </c>
      <c r="K187" s="323"/>
    </row>
    <row r="188" spans="2:11" ht="15" customHeight="1">
      <c r="B188" s="302"/>
      <c r="C188" s="287" t="s">
        <v>52</v>
      </c>
      <c r="D188" s="282"/>
      <c r="E188" s="282"/>
      <c r="F188" s="301" t="s">
        <v>4190</v>
      </c>
      <c r="G188" s="282"/>
      <c r="H188" s="278" t="s">
        <v>4279</v>
      </c>
      <c r="I188" s="282" t="s">
        <v>4280</v>
      </c>
      <c r="J188" s="282"/>
      <c r="K188" s="323"/>
    </row>
    <row r="189" spans="2:11" ht="15" customHeight="1">
      <c r="B189" s="302"/>
      <c r="C189" s="287" t="s">
        <v>4281</v>
      </c>
      <c r="D189" s="282"/>
      <c r="E189" s="282"/>
      <c r="F189" s="301" t="s">
        <v>4190</v>
      </c>
      <c r="G189" s="282"/>
      <c r="H189" s="282" t="s">
        <v>4282</v>
      </c>
      <c r="I189" s="282" t="s">
        <v>4224</v>
      </c>
      <c r="J189" s="282"/>
      <c r="K189" s="323"/>
    </row>
    <row r="190" spans="2:11" ht="15" customHeight="1">
      <c r="B190" s="302"/>
      <c r="C190" s="287" t="s">
        <v>4283</v>
      </c>
      <c r="D190" s="282"/>
      <c r="E190" s="282"/>
      <c r="F190" s="301" t="s">
        <v>4190</v>
      </c>
      <c r="G190" s="282"/>
      <c r="H190" s="282" t="s">
        <v>4284</v>
      </c>
      <c r="I190" s="282" t="s">
        <v>4224</v>
      </c>
      <c r="J190" s="282"/>
      <c r="K190" s="323"/>
    </row>
    <row r="191" spans="2:11" ht="15" customHeight="1">
      <c r="B191" s="302"/>
      <c r="C191" s="287" t="s">
        <v>4285</v>
      </c>
      <c r="D191" s="282"/>
      <c r="E191" s="282"/>
      <c r="F191" s="301" t="s">
        <v>4196</v>
      </c>
      <c r="G191" s="282"/>
      <c r="H191" s="282" t="s">
        <v>4286</v>
      </c>
      <c r="I191" s="282" t="s">
        <v>4224</v>
      </c>
      <c r="J191" s="282"/>
      <c r="K191" s="323"/>
    </row>
    <row r="192" spans="2:11" ht="15" customHeight="1">
      <c r="B192" s="329"/>
      <c r="C192" s="337"/>
      <c r="D192" s="311"/>
      <c r="E192" s="311"/>
      <c r="F192" s="311"/>
      <c r="G192" s="311"/>
      <c r="H192" s="311"/>
      <c r="I192" s="311"/>
      <c r="J192" s="311"/>
      <c r="K192" s="330"/>
    </row>
    <row r="193" spans="2:11" ht="18.75" customHeight="1">
      <c r="B193" s="278"/>
      <c r="C193" s="282"/>
      <c r="D193" s="282"/>
      <c r="E193" s="282"/>
      <c r="F193" s="301"/>
      <c r="G193" s="282"/>
      <c r="H193" s="282"/>
      <c r="I193" s="282"/>
      <c r="J193" s="282"/>
      <c r="K193" s="278"/>
    </row>
    <row r="194" spans="2:11" ht="18.75" customHeight="1">
      <c r="B194" s="278"/>
      <c r="C194" s="282"/>
      <c r="D194" s="282"/>
      <c r="E194" s="282"/>
      <c r="F194" s="301"/>
      <c r="G194" s="282"/>
      <c r="H194" s="282"/>
      <c r="I194" s="282"/>
      <c r="J194" s="282"/>
      <c r="K194" s="278"/>
    </row>
    <row r="195" spans="2:11" ht="18.75" customHeight="1"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</row>
    <row r="196" spans="2:11">
      <c r="B196" s="270"/>
      <c r="C196" s="271"/>
      <c r="D196" s="271"/>
      <c r="E196" s="271"/>
      <c r="F196" s="271"/>
      <c r="G196" s="271"/>
      <c r="H196" s="271"/>
      <c r="I196" s="271"/>
      <c r="J196" s="271"/>
      <c r="K196" s="272"/>
    </row>
    <row r="197" spans="2:11" ht="22.2">
      <c r="B197" s="273"/>
      <c r="C197" s="397" t="s">
        <v>4287</v>
      </c>
      <c r="D197" s="397"/>
      <c r="E197" s="397"/>
      <c r="F197" s="397"/>
      <c r="G197" s="397"/>
      <c r="H197" s="397"/>
      <c r="I197" s="397"/>
      <c r="J197" s="397"/>
      <c r="K197" s="274"/>
    </row>
    <row r="198" spans="2:11" ht="25.5" customHeight="1">
      <c r="B198" s="273"/>
      <c r="C198" s="338" t="s">
        <v>4288</v>
      </c>
      <c r="D198" s="338"/>
      <c r="E198" s="338"/>
      <c r="F198" s="338" t="s">
        <v>4289</v>
      </c>
      <c r="G198" s="339"/>
      <c r="H198" s="396" t="s">
        <v>4290</v>
      </c>
      <c r="I198" s="396"/>
      <c r="J198" s="396"/>
      <c r="K198" s="274"/>
    </row>
    <row r="199" spans="2:11" ht="5.25" customHeight="1">
      <c r="B199" s="302"/>
      <c r="C199" s="299"/>
      <c r="D199" s="299"/>
      <c r="E199" s="299"/>
      <c r="F199" s="299"/>
      <c r="G199" s="282"/>
      <c r="H199" s="299"/>
      <c r="I199" s="299"/>
      <c r="J199" s="299"/>
      <c r="K199" s="323"/>
    </row>
    <row r="200" spans="2:11" ht="15" customHeight="1">
      <c r="B200" s="302"/>
      <c r="C200" s="282" t="s">
        <v>4280</v>
      </c>
      <c r="D200" s="282"/>
      <c r="E200" s="282"/>
      <c r="F200" s="301" t="s">
        <v>53</v>
      </c>
      <c r="G200" s="282"/>
      <c r="H200" s="394" t="s">
        <v>4291</v>
      </c>
      <c r="I200" s="394"/>
      <c r="J200" s="394"/>
      <c r="K200" s="323"/>
    </row>
    <row r="201" spans="2:11" ht="15" customHeight="1">
      <c r="B201" s="302"/>
      <c r="C201" s="308"/>
      <c r="D201" s="282"/>
      <c r="E201" s="282"/>
      <c r="F201" s="301" t="s">
        <v>54</v>
      </c>
      <c r="G201" s="282"/>
      <c r="H201" s="394" t="s">
        <v>4292</v>
      </c>
      <c r="I201" s="394"/>
      <c r="J201" s="394"/>
      <c r="K201" s="323"/>
    </row>
    <row r="202" spans="2:11" ht="15" customHeight="1">
      <c r="B202" s="302"/>
      <c r="C202" s="308"/>
      <c r="D202" s="282"/>
      <c r="E202" s="282"/>
      <c r="F202" s="301" t="s">
        <v>57</v>
      </c>
      <c r="G202" s="282"/>
      <c r="H202" s="394" t="s">
        <v>4293</v>
      </c>
      <c r="I202" s="394"/>
      <c r="J202" s="394"/>
      <c r="K202" s="323"/>
    </row>
    <row r="203" spans="2:11" ht="15" customHeight="1">
      <c r="B203" s="302"/>
      <c r="C203" s="282"/>
      <c r="D203" s="282"/>
      <c r="E203" s="282"/>
      <c r="F203" s="301" t="s">
        <v>55</v>
      </c>
      <c r="G203" s="282"/>
      <c r="H203" s="394" t="s">
        <v>4294</v>
      </c>
      <c r="I203" s="394"/>
      <c r="J203" s="394"/>
      <c r="K203" s="323"/>
    </row>
    <row r="204" spans="2:11" ht="15" customHeight="1">
      <c r="B204" s="302"/>
      <c r="C204" s="282"/>
      <c r="D204" s="282"/>
      <c r="E204" s="282"/>
      <c r="F204" s="301" t="s">
        <v>56</v>
      </c>
      <c r="G204" s="282"/>
      <c r="H204" s="394" t="s">
        <v>4295</v>
      </c>
      <c r="I204" s="394"/>
      <c r="J204" s="394"/>
      <c r="K204" s="323"/>
    </row>
    <row r="205" spans="2:11" ht="15" customHeight="1">
      <c r="B205" s="302"/>
      <c r="C205" s="282"/>
      <c r="D205" s="282"/>
      <c r="E205" s="282"/>
      <c r="F205" s="301"/>
      <c r="G205" s="282"/>
      <c r="H205" s="282"/>
      <c r="I205" s="282"/>
      <c r="J205" s="282"/>
      <c r="K205" s="323"/>
    </row>
    <row r="206" spans="2:11" ht="15" customHeight="1">
      <c r="B206" s="302"/>
      <c r="C206" s="282" t="s">
        <v>4236</v>
      </c>
      <c r="D206" s="282"/>
      <c r="E206" s="282"/>
      <c r="F206" s="301" t="s">
        <v>89</v>
      </c>
      <c r="G206" s="282"/>
      <c r="H206" s="394" t="s">
        <v>4296</v>
      </c>
      <c r="I206" s="394"/>
      <c r="J206" s="394"/>
      <c r="K206" s="323"/>
    </row>
    <row r="207" spans="2:11" ht="15" customHeight="1">
      <c r="B207" s="302"/>
      <c r="C207" s="308"/>
      <c r="D207" s="282"/>
      <c r="E207" s="282"/>
      <c r="F207" s="301" t="s">
        <v>4134</v>
      </c>
      <c r="G207" s="282"/>
      <c r="H207" s="394" t="s">
        <v>4135</v>
      </c>
      <c r="I207" s="394"/>
      <c r="J207" s="394"/>
      <c r="K207" s="323"/>
    </row>
    <row r="208" spans="2:11" ht="15" customHeight="1">
      <c r="B208" s="302"/>
      <c r="C208" s="282"/>
      <c r="D208" s="282"/>
      <c r="E208" s="282"/>
      <c r="F208" s="301" t="s">
        <v>4132</v>
      </c>
      <c r="G208" s="282"/>
      <c r="H208" s="394" t="s">
        <v>4297</v>
      </c>
      <c r="I208" s="394"/>
      <c r="J208" s="394"/>
      <c r="K208" s="323"/>
    </row>
    <row r="209" spans="2:11" ht="15" customHeight="1">
      <c r="B209" s="340"/>
      <c r="C209" s="308"/>
      <c r="D209" s="308"/>
      <c r="E209" s="308"/>
      <c r="F209" s="301" t="s">
        <v>4136</v>
      </c>
      <c r="G209" s="287"/>
      <c r="H209" s="395" t="s">
        <v>4137</v>
      </c>
      <c r="I209" s="395"/>
      <c r="J209" s="395"/>
      <c r="K209" s="341"/>
    </row>
    <row r="210" spans="2:11" ht="15" customHeight="1">
      <c r="B210" s="340"/>
      <c r="C210" s="308"/>
      <c r="D210" s="308"/>
      <c r="E210" s="308"/>
      <c r="F210" s="301" t="s">
        <v>4138</v>
      </c>
      <c r="G210" s="287"/>
      <c r="H210" s="395" t="s">
        <v>4298</v>
      </c>
      <c r="I210" s="395"/>
      <c r="J210" s="395"/>
      <c r="K210" s="341"/>
    </row>
    <row r="211" spans="2:11" ht="15" customHeight="1">
      <c r="B211" s="340"/>
      <c r="C211" s="308"/>
      <c r="D211" s="308"/>
      <c r="E211" s="308"/>
      <c r="F211" s="342"/>
      <c r="G211" s="287"/>
      <c r="H211" s="343"/>
      <c r="I211" s="343"/>
      <c r="J211" s="343"/>
      <c r="K211" s="341"/>
    </row>
    <row r="212" spans="2:11" ht="15" customHeight="1">
      <c r="B212" s="340"/>
      <c r="C212" s="282" t="s">
        <v>4260</v>
      </c>
      <c r="D212" s="308"/>
      <c r="E212" s="308"/>
      <c r="F212" s="301">
        <v>1</v>
      </c>
      <c r="G212" s="287"/>
      <c r="H212" s="395" t="s">
        <v>4299</v>
      </c>
      <c r="I212" s="395"/>
      <c r="J212" s="395"/>
      <c r="K212" s="341"/>
    </row>
    <row r="213" spans="2:11" ht="15" customHeight="1">
      <c r="B213" s="340"/>
      <c r="C213" s="308"/>
      <c r="D213" s="308"/>
      <c r="E213" s="308"/>
      <c r="F213" s="301">
        <v>2</v>
      </c>
      <c r="G213" s="287"/>
      <c r="H213" s="395" t="s">
        <v>4300</v>
      </c>
      <c r="I213" s="395"/>
      <c r="J213" s="395"/>
      <c r="K213" s="341"/>
    </row>
    <row r="214" spans="2:11" ht="15" customHeight="1">
      <c r="B214" s="340"/>
      <c r="C214" s="308"/>
      <c r="D214" s="308"/>
      <c r="E214" s="308"/>
      <c r="F214" s="301">
        <v>3</v>
      </c>
      <c r="G214" s="287"/>
      <c r="H214" s="395" t="s">
        <v>4301</v>
      </c>
      <c r="I214" s="395"/>
      <c r="J214" s="395"/>
      <c r="K214" s="341"/>
    </row>
    <row r="215" spans="2:11" ht="15" customHeight="1">
      <c r="B215" s="340"/>
      <c r="C215" s="308"/>
      <c r="D215" s="308"/>
      <c r="E215" s="308"/>
      <c r="F215" s="301">
        <v>4</v>
      </c>
      <c r="G215" s="287"/>
      <c r="H215" s="395" t="s">
        <v>4302</v>
      </c>
      <c r="I215" s="395"/>
      <c r="J215" s="395"/>
      <c r="K215" s="341"/>
    </row>
    <row r="216" spans="2:11" ht="12.75" customHeight="1">
      <c r="B216" s="344"/>
      <c r="C216" s="345"/>
      <c r="D216" s="345"/>
      <c r="E216" s="345"/>
      <c r="F216" s="345"/>
      <c r="G216" s="345"/>
      <c r="H216" s="345"/>
      <c r="I216" s="345"/>
      <c r="J216" s="345"/>
      <c r="K216" s="346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0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90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135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ROUND(SUM(BE76:BE139), 2)</f>
        <v>0</v>
      </c>
      <c r="G30" s="43"/>
      <c r="H30" s="43"/>
      <c r="I30" s="132">
        <v>0.21</v>
      </c>
      <c r="J30" s="131">
        <f>ROUND(ROUND((SUM(BE76:BE139)),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ROUND(SUM(BF76:BF139), 2)</f>
        <v>0</v>
      </c>
      <c r="G31" s="43"/>
      <c r="H31" s="43"/>
      <c r="I31" s="132">
        <v>0.15</v>
      </c>
      <c r="J31" s="131">
        <f>ROUND(ROUND((SUM(BF76:BF139)),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ROUND(SUM(BG76:BG139),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ROUND(SUM(BH76:BH139),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ROUND(SUM(BI76:BI139),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SO 05 - HZ Hošťálkovice - SO 05 Zpevněné plochy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J76</f>
        <v>0</v>
      </c>
      <c r="K56" s="46"/>
      <c r="AU56" s="24" t="s">
        <v>141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19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0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43"/>
      <c r="J62" s="61"/>
      <c r="K62" s="61"/>
      <c r="L62" s="62"/>
    </row>
    <row r="63" spans="2:47" s="1" customFormat="1" ht="36.9" customHeight="1">
      <c r="B63" s="42"/>
      <c r="C63" s="63" t="s">
        <v>142</v>
      </c>
      <c r="D63" s="64"/>
      <c r="E63" s="64"/>
      <c r="F63" s="64"/>
      <c r="G63" s="64"/>
      <c r="H63" s="64"/>
      <c r="I63" s="150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50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50"/>
      <c r="J65" s="64"/>
      <c r="K65" s="64"/>
      <c r="L65" s="62"/>
    </row>
    <row r="66" spans="2:65" s="1" customFormat="1" ht="16.5" customHeight="1">
      <c r="B66" s="42"/>
      <c r="C66" s="64"/>
      <c r="D66" s="64"/>
      <c r="E66" s="390" t="str">
        <f>E7</f>
        <v>Rekonstrukce a přístavby hasičské zbrojnice Hošťálkovice</v>
      </c>
      <c r="F66" s="391"/>
      <c r="G66" s="391"/>
      <c r="H66" s="391"/>
      <c r="I66" s="150"/>
      <c r="J66" s="64"/>
      <c r="K66" s="64"/>
      <c r="L66" s="62"/>
    </row>
    <row r="67" spans="2:65" s="1" customFormat="1" ht="14.4" customHeight="1">
      <c r="B67" s="42"/>
      <c r="C67" s="66" t="s">
        <v>134</v>
      </c>
      <c r="D67" s="64"/>
      <c r="E67" s="64"/>
      <c r="F67" s="64"/>
      <c r="G67" s="64"/>
      <c r="H67" s="64"/>
      <c r="I67" s="150"/>
      <c r="J67" s="64"/>
      <c r="K67" s="64"/>
      <c r="L67" s="62"/>
    </row>
    <row r="68" spans="2:65" s="1" customFormat="1" ht="17.25" customHeight="1">
      <c r="B68" s="42"/>
      <c r="C68" s="64"/>
      <c r="D68" s="64"/>
      <c r="E68" s="365" t="str">
        <f>E9</f>
        <v xml:space="preserve">SO 05 - HZ Hošťálkovice - SO 05 Zpevněné plochy </v>
      </c>
      <c r="F68" s="392"/>
      <c r="G68" s="392"/>
      <c r="H68" s="392"/>
      <c r="I68" s="150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50"/>
      <c r="J69" s="64"/>
      <c r="K69" s="64"/>
      <c r="L69" s="62"/>
    </row>
    <row r="70" spans="2:65" s="1" customFormat="1" ht="18" customHeight="1">
      <c r="B70" s="42"/>
      <c r="C70" s="66" t="s">
        <v>25</v>
      </c>
      <c r="D70" s="64"/>
      <c r="E70" s="64"/>
      <c r="F70" s="151" t="str">
        <f>F12</f>
        <v xml:space="preserve"> </v>
      </c>
      <c r="G70" s="64"/>
      <c r="H70" s="64"/>
      <c r="I70" s="152" t="s">
        <v>27</v>
      </c>
      <c r="J70" s="74" t="str">
        <f>IF(J12="","",J12)</f>
        <v>2. 12. 2016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50"/>
      <c r="J71" s="64"/>
      <c r="K71" s="64"/>
      <c r="L71" s="62"/>
    </row>
    <row r="72" spans="2:65" s="1" customFormat="1" ht="13.2">
      <c r="B72" s="42"/>
      <c r="C72" s="66" t="s">
        <v>35</v>
      </c>
      <c r="D72" s="64"/>
      <c r="E72" s="64"/>
      <c r="F72" s="151" t="str">
        <f>E15</f>
        <v xml:space="preserve">Statutární město Ostrava,MOb Hošťálkovice </v>
      </c>
      <c r="G72" s="64"/>
      <c r="H72" s="64"/>
      <c r="I72" s="152" t="s">
        <v>42</v>
      </c>
      <c r="J72" s="151" t="str">
        <f>E21</f>
        <v xml:space="preserve">Lenka Jerakasová </v>
      </c>
      <c r="K72" s="64"/>
      <c r="L72" s="62"/>
    </row>
    <row r="73" spans="2:65" s="1" customFormat="1" ht="14.4" customHeight="1">
      <c r="B73" s="42"/>
      <c r="C73" s="66" t="s">
        <v>40</v>
      </c>
      <c r="D73" s="64"/>
      <c r="E73" s="64"/>
      <c r="F73" s="151" t="str">
        <f>IF(E18="","",E18)</f>
        <v/>
      </c>
      <c r="G73" s="64"/>
      <c r="H73" s="64"/>
      <c r="I73" s="150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50"/>
      <c r="J74" s="64"/>
      <c r="K74" s="64"/>
      <c r="L74" s="62"/>
    </row>
    <row r="75" spans="2:65" s="7" customFormat="1" ht="29.25" customHeight="1">
      <c r="B75" s="153"/>
      <c r="C75" s="154" t="s">
        <v>143</v>
      </c>
      <c r="D75" s="155" t="s">
        <v>67</v>
      </c>
      <c r="E75" s="155" t="s">
        <v>63</v>
      </c>
      <c r="F75" s="155" t="s">
        <v>144</v>
      </c>
      <c r="G75" s="155" t="s">
        <v>145</v>
      </c>
      <c r="H75" s="155" t="s">
        <v>146</v>
      </c>
      <c r="I75" s="156" t="s">
        <v>147</v>
      </c>
      <c r="J75" s="155" t="s">
        <v>139</v>
      </c>
      <c r="K75" s="157" t="s">
        <v>148</v>
      </c>
      <c r="L75" s="158"/>
      <c r="M75" s="82" t="s">
        <v>149</v>
      </c>
      <c r="N75" s="83" t="s">
        <v>52</v>
      </c>
      <c r="O75" s="83" t="s">
        <v>150</v>
      </c>
      <c r="P75" s="83" t="s">
        <v>151</v>
      </c>
      <c r="Q75" s="83" t="s">
        <v>152</v>
      </c>
      <c r="R75" s="83" t="s">
        <v>153</v>
      </c>
      <c r="S75" s="83" t="s">
        <v>154</v>
      </c>
      <c r="T75" s="84" t="s">
        <v>155</v>
      </c>
    </row>
    <row r="76" spans="2:65" s="1" customFormat="1" ht="29.25" customHeight="1">
      <c r="B76" s="42"/>
      <c r="C76" s="88" t="s">
        <v>140</v>
      </c>
      <c r="D76" s="64"/>
      <c r="E76" s="64"/>
      <c r="F76" s="64"/>
      <c r="G76" s="64"/>
      <c r="H76" s="64"/>
      <c r="I76" s="150"/>
      <c r="J76" s="159">
        <f>BK76</f>
        <v>0</v>
      </c>
      <c r="K76" s="64"/>
      <c r="L76" s="62"/>
      <c r="M76" s="85"/>
      <c r="N76" s="86"/>
      <c r="O76" s="86"/>
      <c r="P76" s="160">
        <f>SUM(P77:P139)</f>
        <v>0</v>
      </c>
      <c r="Q76" s="86"/>
      <c r="R76" s="160">
        <f>SUM(R77:R139)</f>
        <v>0</v>
      </c>
      <c r="S76" s="86"/>
      <c r="T76" s="161">
        <f>SUM(T77:T139)</f>
        <v>0</v>
      </c>
      <c r="AT76" s="24" t="s">
        <v>81</v>
      </c>
      <c r="AU76" s="24" t="s">
        <v>141</v>
      </c>
      <c r="BK76" s="162">
        <f>SUM(BK77:BK139)</f>
        <v>0</v>
      </c>
    </row>
    <row r="77" spans="2:65" s="1" customFormat="1" ht="16.5" customHeight="1">
      <c r="B77" s="42"/>
      <c r="C77" s="163" t="s">
        <v>91</v>
      </c>
      <c r="D77" s="163" t="s">
        <v>156</v>
      </c>
      <c r="E77" s="164" t="s">
        <v>157</v>
      </c>
      <c r="F77" s="165" t="s">
        <v>158</v>
      </c>
      <c r="G77" s="166" t="s">
        <v>159</v>
      </c>
      <c r="H77" s="167">
        <v>8</v>
      </c>
      <c r="I77" s="168"/>
      <c r="J77" s="169">
        <f t="shared" ref="J77:J108" si="0">ROUND(I77*H77,2)</f>
        <v>0</v>
      </c>
      <c r="K77" s="165" t="s">
        <v>160</v>
      </c>
      <c r="L77" s="62"/>
      <c r="M77" s="170" t="s">
        <v>37</v>
      </c>
      <c r="N77" s="171" t="s">
        <v>53</v>
      </c>
      <c r="O77" s="43"/>
      <c r="P77" s="172">
        <f t="shared" ref="P77:P108" si="1">O77*H77</f>
        <v>0</v>
      </c>
      <c r="Q77" s="172">
        <v>0</v>
      </c>
      <c r="R77" s="172">
        <f t="shared" ref="R77:R108" si="2">Q77*H77</f>
        <v>0</v>
      </c>
      <c r="S77" s="172">
        <v>0</v>
      </c>
      <c r="T77" s="173">
        <f t="shared" ref="T77:T108" si="3"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174">
        <f t="shared" ref="BE77:BE108" si="4">IF(N77="základní",J77,0)</f>
        <v>0</v>
      </c>
      <c r="BF77" s="174">
        <f t="shared" ref="BF77:BF108" si="5">IF(N77="snížená",J77,0)</f>
        <v>0</v>
      </c>
      <c r="BG77" s="174">
        <f t="shared" ref="BG77:BG108" si="6">IF(N77="zákl. přenesená",J77,0)</f>
        <v>0</v>
      </c>
      <c r="BH77" s="174">
        <f t="shared" ref="BH77:BH108" si="7">IF(N77="sníž. přenesená",J77,0)</f>
        <v>0</v>
      </c>
      <c r="BI77" s="174">
        <f t="shared" ref="BI77:BI108" si="8">IF(N77="nulová",J77,0)</f>
        <v>0</v>
      </c>
      <c r="BJ77" s="24" t="s">
        <v>24</v>
      </c>
      <c r="BK77" s="174">
        <f t="shared" ref="BK77:BK108" si="9">ROUND(I77*H77,2)</f>
        <v>0</v>
      </c>
      <c r="BL77" s="24" t="s">
        <v>161</v>
      </c>
      <c r="BM77" s="24" t="s">
        <v>163</v>
      </c>
    </row>
    <row r="78" spans="2:65" s="1" customFormat="1" ht="16.5" customHeight="1">
      <c r="B78" s="42"/>
      <c r="C78" s="163" t="s">
        <v>24</v>
      </c>
      <c r="D78" s="163" t="s">
        <v>156</v>
      </c>
      <c r="E78" s="164" t="s">
        <v>164</v>
      </c>
      <c r="F78" s="165" t="s">
        <v>165</v>
      </c>
      <c r="G78" s="166" t="s">
        <v>159</v>
      </c>
      <c r="H78" s="167">
        <v>8</v>
      </c>
      <c r="I78" s="168"/>
      <c r="J78" s="169">
        <f t="shared" si="0"/>
        <v>0</v>
      </c>
      <c r="K78" s="165" t="s">
        <v>160</v>
      </c>
      <c r="L78" s="62"/>
      <c r="M78" s="170" t="s">
        <v>37</v>
      </c>
      <c r="N78" s="171" t="s">
        <v>53</v>
      </c>
      <c r="O78" s="43"/>
      <c r="P78" s="172">
        <f t="shared" si="1"/>
        <v>0</v>
      </c>
      <c r="Q78" s="172">
        <v>0</v>
      </c>
      <c r="R78" s="172">
        <f t="shared" si="2"/>
        <v>0</v>
      </c>
      <c r="S78" s="172">
        <v>0</v>
      </c>
      <c r="T78" s="173">
        <f t="shared" si="3"/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174">
        <f t="shared" si="4"/>
        <v>0</v>
      </c>
      <c r="BF78" s="174">
        <f t="shared" si="5"/>
        <v>0</v>
      </c>
      <c r="BG78" s="174">
        <f t="shared" si="6"/>
        <v>0</v>
      </c>
      <c r="BH78" s="174">
        <f t="shared" si="7"/>
        <v>0</v>
      </c>
      <c r="BI78" s="174">
        <f t="shared" si="8"/>
        <v>0</v>
      </c>
      <c r="BJ78" s="24" t="s">
        <v>24</v>
      </c>
      <c r="BK78" s="174">
        <f t="shared" si="9"/>
        <v>0</v>
      </c>
      <c r="BL78" s="24" t="s">
        <v>161</v>
      </c>
      <c r="BM78" s="24" t="s">
        <v>166</v>
      </c>
    </row>
    <row r="79" spans="2:65" s="1" customFormat="1" ht="16.5" customHeight="1">
      <c r="B79" s="42"/>
      <c r="C79" s="163" t="s">
        <v>167</v>
      </c>
      <c r="D79" s="163" t="s">
        <v>156</v>
      </c>
      <c r="E79" s="164" t="s">
        <v>168</v>
      </c>
      <c r="F79" s="165" t="s">
        <v>169</v>
      </c>
      <c r="G79" s="166" t="s">
        <v>159</v>
      </c>
      <c r="H79" s="167">
        <v>8</v>
      </c>
      <c r="I79" s="168"/>
      <c r="J79" s="169">
        <f t="shared" si="0"/>
        <v>0</v>
      </c>
      <c r="K79" s="165" t="s">
        <v>160</v>
      </c>
      <c r="L79" s="62"/>
      <c r="M79" s="170" t="s">
        <v>37</v>
      </c>
      <c r="N79" s="171" t="s">
        <v>53</v>
      </c>
      <c r="O79" s="43"/>
      <c r="P79" s="172">
        <f t="shared" si="1"/>
        <v>0</v>
      </c>
      <c r="Q79" s="172">
        <v>0</v>
      </c>
      <c r="R79" s="172">
        <f t="shared" si="2"/>
        <v>0</v>
      </c>
      <c r="S79" s="172">
        <v>0</v>
      </c>
      <c r="T79" s="173">
        <f t="shared" si="3"/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174">
        <f t="shared" si="4"/>
        <v>0</v>
      </c>
      <c r="BF79" s="174">
        <f t="shared" si="5"/>
        <v>0</v>
      </c>
      <c r="BG79" s="174">
        <f t="shared" si="6"/>
        <v>0</v>
      </c>
      <c r="BH79" s="174">
        <f t="shared" si="7"/>
        <v>0</v>
      </c>
      <c r="BI79" s="174">
        <f t="shared" si="8"/>
        <v>0</v>
      </c>
      <c r="BJ79" s="24" t="s">
        <v>24</v>
      </c>
      <c r="BK79" s="174">
        <f t="shared" si="9"/>
        <v>0</v>
      </c>
      <c r="BL79" s="24" t="s">
        <v>161</v>
      </c>
      <c r="BM79" s="24" t="s">
        <v>170</v>
      </c>
    </row>
    <row r="80" spans="2:65" s="1" customFormat="1" ht="16.5" customHeight="1">
      <c r="B80" s="42"/>
      <c r="C80" s="163" t="s">
        <v>161</v>
      </c>
      <c r="D80" s="163" t="s">
        <v>156</v>
      </c>
      <c r="E80" s="164" t="s">
        <v>171</v>
      </c>
      <c r="F80" s="165" t="s">
        <v>172</v>
      </c>
      <c r="G80" s="166" t="s">
        <v>173</v>
      </c>
      <c r="H80" s="167">
        <v>292.75</v>
      </c>
      <c r="I80" s="168"/>
      <c r="J80" s="169">
        <f t="shared" si="0"/>
        <v>0</v>
      </c>
      <c r="K80" s="165" t="s">
        <v>160</v>
      </c>
      <c r="L80" s="62"/>
      <c r="M80" s="170" t="s">
        <v>37</v>
      </c>
      <c r="N80" s="171" t="s">
        <v>53</v>
      </c>
      <c r="O80" s="43"/>
      <c r="P80" s="172">
        <f t="shared" si="1"/>
        <v>0</v>
      </c>
      <c r="Q80" s="172">
        <v>0</v>
      </c>
      <c r="R80" s="172">
        <f t="shared" si="2"/>
        <v>0</v>
      </c>
      <c r="S80" s="172">
        <v>0</v>
      </c>
      <c r="T80" s="173">
        <f t="shared" si="3"/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174">
        <f t="shared" si="4"/>
        <v>0</v>
      </c>
      <c r="BF80" s="174">
        <f t="shared" si="5"/>
        <v>0</v>
      </c>
      <c r="BG80" s="174">
        <f t="shared" si="6"/>
        <v>0</v>
      </c>
      <c r="BH80" s="174">
        <f t="shared" si="7"/>
        <v>0</v>
      </c>
      <c r="BI80" s="174">
        <f t="shared" si="8"/>
        <v>0</v>
      </c>
      <c r="BJ80" s="24" t="s">
        <v>24</v>
      </c>
      <c r="BK80" s="174">
        <f t="shared" si="9"/>
        <v>0</v>
      </c>
      <c r="BL80" s="24" t="s">
        <v>161</v>
      </c>
      <c r="BM80" s="24" t="s">
        <v>174</v>
      </c>
    </row>
    <row r="81" spans="2:65" s="1" customFormat="1" ht="16.5" customHeight="1">
      <c r="B81" s="42"/>
      <c r="C81" s="163" t="s">
        <v>175</v>
      </c>
      <c r="D81" s="163" t="s">
        <v>156</v>
      </c>
      <c r="E81" s="164" t="s">
        <v>176</v>
      </c>
      <c r="F81" s="165" t="s">
        <v>177</v>
      </c>
      <c r="G81" s="166" t="s">
        <v>173</v>
      </c>
      <c r="H81" s="167">
        <v>5.58</v>
      </c>
      <c r="I81" s="168"/>
      <c r="J81" s="169">
        <f t="shared" si="0"/>
        <v>0</v>
      </c>
      <c r="K81" s="165" t="s">
        <v>160</v>
      </c>
      <c r="L81" s="62"/>
      <c r="M81" s="170" t="s">
        <v>37</v>
      </c>
      <c r="N81" s="171" t="s">
        <v>53</v>
      </c>
      <c r="O81" s="43"/>
      <c r="P81" s="172">
        <f t="shared" si="1"/>
        <v>0</v>
      </c>
      <c r="Q81" s="172">
        <v>0</v>
      </c>
      <c r="R81" s="172">
        <f t="shared" si="2"/>
        <v>0</v>
      </c>
      <c r="S81" s="172">
        <v>0</v>
      </c>
      <c r="T81" s="173">
        <f t="shared" si="3"/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174">
        <f t="shared" si="4"/>
        <v>0</v>
      </c>
      <c r="BF81" s="174">
        <f t="shared" si="5"/>
        <v>0</v>
      </c>
      <c r="BG81" s="174">
        <f t="shared" si="6"/>
        <v>0</v>
      </c>
      <c r="BH81" s="174">
        <f t="shared" si="7"/>
        <v>0</v>
      </c>
      <c r="BI81" s="174">
        <f t="shared" si="8"/>
        <v>0</v>
      </c>
      <c r="BJ81" s="24" t="s">
        <v>24</v>
      </c>
      <c r="BK81" s="174">
        <f t="shared" si="9"/>
        <v>0</v>
      </c>
      <c r="BL81" s="24" t="s">
        <v>161</v>
      </c>
      <c r="BM81" s="24" t="s">
        <v>178</v>
      </c>
    </row>
    <row r="82" spans="2:65" s="1" customFormat="1" ht="16.5" customHeight="1">
      <c r="B82" s="42"/>
      <c r="C82" s="163" t="s">
        <v>179</v>
      </c>
      <c r="D82" s="163" t="s">
        <v>156</v>
      </c>
      <c r="E82" s="164" t="s">
        <v>180</v>
      </c>
      <c r="F82" s="165" t="s">
        <v>181</v>
      </c>
      <c r="G82" s="166" t="s">
        <v>173</v>
      </c>
      <c r="H82" s="167">
        <v>30</v>
      </c>
      <c r="I82" s="168"/>
      <c r="J82" s="169">
        <f t="shared" si="0"/>
        <v>0</v>
      </c>
      <c r="K82" s="165" t="s">
        <v>160</v>
      </c>
      <c r="L82" s="62"/>
      <c r="M82" s="170" t="s">
        <v>37</v>
      </c>
      <c r="N82" s="171" t="s">
        <v>53</v>
      </c>
      <c r="O82" s="43"/>
      <c r="P82" s="172">
        <f t="shared" si="1"/>
        <v>0</v>
      </c>
      <c r="Q82" s="172">
        <v>0</v>
      </c>
      <c r="R82" s="172">
        <f t="shared" si="2"/>
        <v>0</v>
      </c>
      <c r="S82" s="172">
        <v>0</v>
      </c>
      <c r="T82" s="173">
        <f t="shared" si="3"/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174">
        <f t="shared" si="4"/>
        <v>0</v>
      </c>
      <c r="BF82" s="174">
        <f t="shared" si="5"/>
        <v>0</v>
      </c>
      <c r="BG82" s="174">
        <f t="shared" si="6"/>
        <v>0</v>
      </c>
      <c r="BH82" s="174">
        <f t="shared" si="7"/>
        <v>0</v>
      </c>
      <c r="BI82" s="174">
        <f t="shared" si="8"/>
        <v>0</v>
      </c>
      <c r="BJ82" s="24" t="s">
        <v>24</v>
      </c>
      <c r="BK82" s="174">
        <f t="shared" si="9"/>
        <v>0</v>
      </c>
      <c r="BL82" s="24" t="s">
        <v>161</v>
      </c>
      <c r="BM82" s="24" t="s">
        <v>182</v>
      </c>
    </row>
    <row r="83" spans="2:65" s="1" customFormat="1" ht="16.5" customHeight="1">
      <c r="B83" s="42"/>
      <c r="C83" s="163" t="s">
        <v>183</v>
      </c>
      <c r="D83" s="163" t="s">
        <v>156</v>
      </c>
      <c r="E83" s="164" t="s">
        <v>184</v>
      </c>
      <c r="F83" s="165" t="s">
        <v>185</v>
      </c>
      <c r="G83" s="166" t="s">
        <v>173</v>
      </c>
      <c r="H83" s="167">
        <v>15</v>
      </c>
      <c r="I83" s="168"/>
      <c r="J83" s="169">
        <f t="shared" si="0"/>
        <v>0</v>
      </c>
      <c r="K83" s="165" t="s">
        <v>160</v>
      </c>
      <c r="L83" s="62"/>
      <c r="M83" s="170" t="s">
        <v>37</v>
      </c>
      <c r="N83" s="171" t="s">
        <v>53</v>
      </c>
      <c r="O83" s="43"/>
      <c r="P83" s="172">
        <f t="shared" si="1"/>
        <v>0</v>
      </c>
      <c r="Q83" s="172">
        <v>0</v>
      </c>
      <c r="R83" s="172">
        <f t="shared" si="2"/>
        <v>0</v>
      </c>
      <c r="S83" s="172">
        <v>0</v>
      </c>
      <c r="T83" s="173">
        <f t="shared" si="3"/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174">
        <f t="shared" si="4"/>
        <v>0</v>
      </c>
      <c r="BF83" s="174">
        <f t="shared" si="5"/>
        <v>0</v>
      </c>
      <c r="BG83" s="174">
        <f t="shared" si="6"/>
        <v>0</v>
      </c>
      <c r="BH83" s="174">
        <f t="shared" si="7"/>
        <v>0</v>
      </c>
      <c r="BI83" s="174">
        <f t="shared" si="8"/>
        <v>0</v>
      </c>
      <c r="BJ83" s="24" t="s">
        <v>24</v>
      </c>
      <c r="BK83" s="174">
        <f t="shared" si="9"/>
        <v>0</v>
      </c>
      <c r="BL83" s="24" t="s">
        <v>161</v>
      </c>
      <c r="BM83" s="24" t="s">
        <v>186</v>
      </c>
    </row>
    <row r="84" spans="2:65" s="1" customFormat="1" ht="16.5" customHeight="1">
      <c r="B84" s="42"/>
      <c r="C84" s="163" t="s">
        <v>187</v>
      </c>
      <c r="D84" s="163" t="s">
        <v>156</v>
      </c>
      <c r="E84" s="164" t="s">
        <v>188</v>
      </c>
      <c r="F84" s="165" t="s">
        <v>189</v>
      </c>
      <c r="G84" s="166" t="s">
        <v>173</v>
      </c>
      <c r="H84" s="167">
        <v>15</v>
      </c>
      <c r="I84" s="168"/>
      <c r="J84" s="169">
        <f t="shared" si="0"/>
        <v>0</v>
      </c>
      <c r="K84" s="165" t="s">
        <v>160</v>
      </c>
      <c r="L84" s="62"/>
      <c r="M84" s="170" t="s">
        <v>37</v>
      </c>
      <c r="N84" s="171" t="s">
        <v>53</v>
      </c>
      <c r="O84" s="43"/>
      <c r="P84" s="172">
        <f t="shared" si="1"/>
        <v>0</v>
      </c>
      <c r="Q84" s="172">
        <v>0</v>
      </c>
      <c r="R84" s="172">
        <f t="shared" si="2"/>
        <v>0</v>
      </c>
      <c r="S84" s="172">
        <v>0</v>
      </c>
      <c r="T84" s="173">
        <f t="shared" si="3"/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174">
        <f t="shared" si="4"/>
        <v>0</v>
      </c>
      <c r="BF84" s="174">
        <f t="shared" si="5"/>
        <v>0</v>
      </c>
      <c r="BG84" s="174">
        <f t="shared" si="6"/>
        <v>0</v>
      </c>
      <c r="BH84" s="174">
        <f t="shared" si="7"/>
        <v>0</v>
      </c>
      <c r="BI84" s="174">
        <f t="shared" si="8"/>
        <v>0</v>
      </c>
      <c r="BJ84" s="24" t="s">
        <v>24</v>
      </c>
      <c r="BK84" s="174">
        <f t="shared" si="9"/>
        <v>0</v>
      </c>
      <c r="BL84" s="24" t="s">
        <v>161</v>
      </c>
      <c r="BM84" s="24" t="s">
        <v>190</v>
      </c>
    </row>
    <row r="85" spans="2:65" s="1" customFormat="1" ht="16.5" customHeight="1">
      <c r="B85" s="42"/>
      <c r="C85" s="163" t="s">
        <v>191</v>
      </c>
      <c r="D85" s="163" t="s">
        <v>156</v>
      </c>
      <c r="E85" s="164" t="s">
        <v>192</v>
      </c>
      <c r="F85" s="165" t="s">
        <v>193</v>
      </c>
      <c r="G85" s="166" t="s">
        <v>173</v>
      </c>
      <c r="H85" s="167">
        <v>15</v>
      </c>
      <c r="I85" s="168"/>
      <c r="J85" s="169">
        <f t="shared" si="0"/>
        <v>0</v>
      </c>
      <c r="K85" s="165" t="s">
        <v>160</v>
      </c>
      <c r="L85" s="62"/>
      <c r="M85" s="170" t="s">
        <v>37</v>
      </c>
      <c r="N85" s="171" t="s">
        <v>53</v>
      </c>
      <c r="O85" s="43"/>
      <c r="P85" s="172">
        <f t="shared" si="1"/>
        <v>0</v>
      </c>
      <c r="Q85" s="172">
        <v>0</v>
      </c>
      <c r="R85" s="172">
        <f t="shared" si="2"/>
        <v>0</v>
      </c>
      <c r="S85" s="172">
        <v>0</v>
      </c>
      <c r="T85" s="173">
        <f t="shared" si="3"/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174">
        <f t="shared" si="4"/>
        <v>0</v>
      </c>
      <c r="BF85" s="174">
        <f t="shared" si="5"/>
        <v>0</v>
      </c>
      <c r="BG85" s="174">
        <f t="shared" si="6"/>
        <v>0</v>
      </c>
      <c r="BH85" s="174">
        <f t="shared" si="7"/>
        <v>0</v>
      </c>
      <c r="BI85" s="174">
        <f t="shared" si="8"/>
        <v>0</v>
      </c>
      <c r="BJ85" s="24" t="s">
        <v>24</v>
      </c>
      <c r="BK85" s="174">
        <f t="shared" si="9"/>
        <v>0</v>
      </c>
      <c r="BL85" s="24" t="s">
        <v>161</v>
      </c>
      <c r="BM85" s="24" t="s">
        <v>194</v>
      </c>
    </row>
    <row r="86" spans="2:65" s="1" customFormat="1" ht="16.5" customHeight="1">
      <c r="B86" s="42"/>
      <c r="C86" s="163" t="s">
        <v>29</v>
      </c>
      <c r="D86" s="163" t="s">
        <v>156</v>
      </c>
      <c r="E86" s="164" t="s">
        <v>195</v>
      </c>
      <c r="F86" s="165" t="s">
        <v>196</v>
      </c>
      <c r="G86" s="166" t="s">
        <v>173</v>
      </c>
      <c r="H86" s="167">
        <v>283.33</v>
      </c>
      <c r="I86" s="168"/>
      <c r="J86" s="169">
        <f t="shared" si="0"/>
        <v>0</v>
      </c>
      <c r="K86" s="165" t="s">
        <v>160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197</v>
      </c>
    </row>
    <row r="87" spans="2:65" s="1" customFormat="1" ht="16.5" customHeight="1">
      <c r="B87" s="42"/>
      <c r="C87" s="163" t="s">
        <v>198</v>
      </c>
      <c r="D87" s="163" t="s">
        <v>156</v>
      </c>
      <c r="E87" s="164" t="s">
        <v>199</v>
      </c>
      <c r="F87" s="165" t="s">
        <v>200</v>
      </c>
      <c r="G87" s="166" t="s">
        <v>201</v>
      </c>
      <c r="H87" s="167">
        <v>453.32799999999997</v>
      </c>
      <c r="I87" s="168"/>
      <c r="J87" s="169">
        <f t="shared" si="0"/>
        <v>0</v>
      </c>
      <c r="K87" s="165" t="s">
        <v>160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202</v>
      </c>
    </row>
    <row r="88" spans="2:65" s="1" customFormat="1" ht="16.5" customHeight="1">
      <c r="B88" s="42"/>
      <c r="C88" s="163" t="s">
        <v>203</v>
      </c>
      <c r="D88" s="163" t="s">
        <v>156</v>
      </c>
      <c r="E88" s="164" t="s">
        <v>204</v>
      </c>
      <c r="F88" s="165" t="s">
        <v>205</v>
      </c>
      <c r="G88" s="166" t="s">
        <v>159</v>
      </c>
      <c r="H88" s="167">
        <v>460</v>
      </c>
      <c r="I88" s="168"/>
      <c r="J88" s="169">
        <f t="shared" si="0"/>
        <v>0</v>
      </c>
      <c r="K88" s="165" t="s">
        <v>160</v>
      </c>
      <c r="L88" s="62"/>
      <c r="M88" s="170" t="s">
        <v>37</v>
      </c>
      <c r="N88" s="171" t="s">
        <v>53</v>
      </c>
      <c r="O88" s="43"/>
      <c r="P88" s="172">
        <f t="shared" si="1"/>
        <v>0</v>
      </c>
      <c r="Q88" s="172">
        <v>0</v>
      </c>
      <c r="R88" s="172">
        <f t="shared" si="2"/>
        <v>0</v>
      </c>
      <c r="S88" s="172">
        <v>0</v>
      </c>
      <c r="T88" s="173">
        <f t="shared" si="3"/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174">
        <f t="shared" si="4"/>
        <v>0</v>
      </c>
      <c r="BF88" s="174">
        <f t="shared" si="5"/>
        <v>0</v>
      </c>
      <c r="BG88" s="174">
        <f t="shared" si="6"/>
        <v>0</v>
      </c>
      <c r="BH88" s="174">
        <f t="shared" si="7"/>
        <v>0</v>
      </c>
      <c r="BI88" s="174">
        <f t="shared" si="8"/>
        <v>0</v>
      </c>
      <c r="BJ88" s="24" t="s">
        <v>24</v>
      </c>
      <c r="BK88" s="174">
        <f t="shared" si="9"/>
        <v>0</v>
      </c>
      <c r="BL88" s="24" t="s">
        <v>161</v>
      </c>
      <c r="BM88" s="24" t="s">
        <v>206</v>
      </c>
    </row>
    <row r="89" spans="2:65" s="1" customFormat="1" ht="16.5" customHeight="1">
      <c r="B89" s="42"/>
      <c r="C89" s="163" t="s">
        <v>207</v>
      </c>
      <c r="D89" s="163" t="s">
        <v>156</v>
      </c>
      <c r="E89" s="164" t="s">
        <v>208</v>
      </c>
      <c r="F89" s="165" t="s">
        <v>209</v>
      </c>
      <c r="G89" s="166" t="s">
        <v>159</v>
      </c>
      <c r="H89" s="167">
        <v>11</v>
      </c>
      <c r="I89" s="168"/>
      <c r="J89" s="169">
        <f t="shared" si="0"/>
        <v>0</v>
      </c>
      <c r="K89" s="165" t="s">
        <v>160</v>
      </c>
      <c r="L89" s="62"/>
      <c r="M89" s="170" t="s">
        <v>37</v>
      </c>
      <c r="N89" s="171" t="s">
        <v>53</v>
      </c>
      <c r="O89" s="43"/>
      <c r="P89" s="172">
        <f t="shared" si="1"/>
        <v>0</v>
      </c>
      <c r="Q89" s="172">
        <v>0</v>
      </c>
      <c r="R89" s="172">
        <f t="shared" si="2"/>
        <v>0</v>
      </c>
      <c r="S89" s="172">
        <v>0</v>
      </c>
      <c r="T89" s="173">
        <f t="shared" si="3"/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174">
        <f t="shared" si="4"/>
        <v>0</v>
      </c>
      <c r="BF89" s="174">
        <f t="shared" si="5"/>
        <v>0</v>
      </c>
      <c r="BG89" s="174">
        <f t="shared" si="6"/>
        <v>0</v>
      </c>
      <c r="BH89" s="174">
        <f t="shared" si="7"/>
        <v>0</v>
      </c>
      <c r="BI89" s="174">
        <f t="shared" si="8"/>
        <v>0</v>
      </c>
      <c r="BJ89" s="24" t="s">
        <v>24</v>
      </c>
      <c r="BK89" s="174">
        <f t="shared" si="9"/>
        <v>0</v>
      </c>
      <c r="BL89" s="24" t="s">
        <v>161</v>
      </c>
      <c r="BM89" s="24" t="s">
        <v>210</v>
      </c>
    </row>
    <row r="90" spans="2:65" s="1" customFormat="1" ht="16.5" customHeight="1">
      <c r="B90" s="42"/>
      <c r="C90" s="163" t="s">
        <v>211</v>
      </c>
      <c r="D90" s="163" t="s">
        <v>156</v>
      </c>
      <c r="E90" s="164" t="s">
        <v>212</v>
      </c>
      <c r="F90" s="165" t="s">
        <v>213</v>
      </c>
      <c r="G90" s="166" t="s">
        <v>214</v>
      </c>
      <c r="H90" s="167">
        <v>28</v>
      </c>
      <c r="I90" s="168"/>
      <c r="J90" s="169">
        <f t="shared" si="0"/>
        <v>0</v>
      </c>
      <c r="K90" s="165" t="s">
        <v>160</v>
      </c>
      <c r="L90" s="62"/>
      <c r="M90" s="170" t="s">
        <v>37</v>
      </c>
      <c r="N90" s="171" t="s">
        <v>53</v>
      </c>
      <c r="O90" s="43"/>
      <c r="P90" s="172">
        <f t="shared" si="1"/>
        <v>0</v>
      </c>
      <c r="Q90" s="172">
        <v>0</v>
      </c>
      <c r="R90" s="172">
        <f t="shared" si="2"/>
        <v>0</v>
      </c>
      <c r="S90" s="172">
        <v>0</v>
      </c>
      <c r="T90" s="173">
        <f t="shared" si="3"/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174">
        <f t="shared" si="4"/>
        <v>0</v>
      </c>
      <c r="BF90" s="174">
        <f t="shared" si="5"/>
        <v>0</v>
      </c>
      <c r="BG90" s="174">
        <f t="shared" si="6"/>
        <v>0</v>
      </c>
      <c r="BH90" s="174">
        <f t="shared" si="7"/>
        <v>0</v>
      </c>
      <c r="BI90" s="174">
        <f t="shared" si="8"/>
        <v>0</v>
      </c>
      <c r="BJ90" s="24" t="s">
        <v>24</v>
      </c>
      <c r="BK90" s="174">
        <f t="shared" si="9"/>
        <v>0</v>
      </c>
      <c r="BL90" s="24" t="s">
        <v>161</v>
      </c>
      <c r="BM90" s="24" t="s">
        <v>215</v>
      </c>
    </row>
    <row r="91" spans="2:65" s="1" customFormat="1" ht="16.5" customHeight="1">
      <c r="B91" s="42"/>
      <c r="C91" s="163" t="s">
        <v>10</v>
      </c>
      <c r="D91" s="163" t="s">
        <v>156</v>
      </c>
      <c r="E91" s="164" t="s">
        <v>216</v>
      </c>
      <c r="F91" s="165" t="s">
        <v>217</v>
      </c>
      <c r="G91" s="166" t="s">
        <v>159</v>
      </c>
      <c r="H91" s="167">
        <v>600</v>
      </c>
      <c r="I91" s="168"/>
      <c r="J91" s="169">
        <f t="shared" si="0"/>
        <v>0</v>
      </c>
      <c r="K91" s="165" t="s">
        <v>160</v>
      </c>
      <c r="L91" s="62"/>
      <c r="M91" s="170" t="s">
        <v>37</v>
      </c>
      <c r="N91" s="171" t="s">
        <v>53</v>
      </c>
      <c r="O91" s="43"/>
      <c r="P91" s="172">
        <f t="shared" si="1"/>
        <v>0</v>
      </c>
      <c r="Q91" s="172">
        <v>0</v>
      </c>
      <c r="R91" s="172">
        <f t="shared" si="2"/>
        <v>0</v>
      </c>
      <c r="S91" s="172">
        <v>0</v>
      </c>
      <c r="T91" s="173">
        <f t="shared" si="3"/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174">
        <f t="shared" si="4"/>
        <v>0</v>
      </c>
      <c r="BF91" s="174">
        <f t="shared" si="5"/>
        <v>0</v>
      </c>
      <c r="BG91" s="174">
        <f t="shared" si="6"/>
        <v>0</v>
      </c>
      <c r="BH91" s="174">
        <f t="shared" si="7"/>
        <v>0</v>
      </c>
      <c r="BI91" s="174">
        <f t="shared" si="8"/>
        <v>0</v>
      </c>
      <c r="BJ91" s="24" t="s">
        <v>24</v>
      </c>
      <c r="BK91" s="174">
        <f t="shared" si="9"/>
        <v>0</v>
      </c>
      <c r="BL91" s="24" t="s">
        <v>161</v>
      </c>
      <c r="BM91" s="24" t="s">
        <v>218</v>
      </c>
    </row>
    <row r="92" spans="2:65" s="1" customFormat="1" ht="16.5" customHeight="1">
      <c r="B92" s="42"/>
      <c r="C92" s="163" t="s">
        <v>219</v>
      </c>
      <c r="D92" s="163" t="s">
        <v>156</v>
      </c>
      <c r="E92" s="164" t="s">
        <v>220</v>
      </c>
      <c r="F92" s="165" t="s">
        <v>221</v>
      </c>
      <c r="G92" s="166" t="s">
        <v>201</v>
      </c>
      <c r="H92" s="167">
        <v>252.36</v>
      </c>
      <c r="I92" s="168"/>
      <c r="J92" s="169">
        <f t="shared" si="0"/>
        <v>0</v>
      </c>
      <c r="K92" s="165" t="s">
        <v>160</v>
      </c>
      <c r="L92" s="62"/>
      <c r="M92" s="170" t="s">
        <v>37</v>
      </c>
      <c r="N92" s="171" t="s">
        <v>53</v>
      </c>
      <c r="O92" s="43"/>
      <c r="P92" s="172">
        <f t="shared" si="1"/>
        <v>0</v>
      </c>
      <c r="Q92" s="172">
        <v>0</v>
      </c>
      <c r="R92" s="172">
        <f t="shared" si="2"/>
        <v>0</v>
      </c>
      <c r="S92" s="172">
        <v>0</v>
      </c>
      <c r="T92" s="173">
        <f t="shared" si="3"/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174">
        <f t="shared" si="4"/>
        <v>0</v>
      </c>
      <c r="BF92" s="174">
        <f t="shared" si="5"/>
        <v>0</v>
      </c>
      <c r="BG92" s="174">
        <f t="shared" si="6"/>
        <v>0</v>
      </c>
      <c r="BH92" s="174">
        <f t="shared" si="7"/>
        <v>0</v>
      </c>
      <c r="BI92" s="174">
        <f t="shared" si="8"/>
        <v>0</v>
      </c>
      <c r="BJ92" s="24" t="s">
        <v>24</v>
      </c>
      <c r="BK92" s="174">
        <f t="shared" si="9"/>
        <v>0</v>
      </c>
      <c r="BL92" s="24" t="s">
        <v>161</v>
      </c>
      <c r="BM92" s="24" t="s">
        <v>222</v>
      </c>
    </row>
    <row r="93" spans="2:65" s="1" customFormat="1" ht="16.5" customHeight="1">
      <c r="B93" s="42"/>
      <c r="C93" s="163" t="s">
        <v>223</v>
      </c>
      <c r="D93" s="163" t="s">
        <v>156</v>
      </c>
      <c r="E93" s="164" t="s">
        <v>224</v>
      </c>
      <c r="F93" s="165" t="s">
        <v>225</v>
      </c>
      <c r="G93" s="166" t="s">
        <v>201</v>
      </c>
      <c r="H93" s="167">
        <v>757.08</v>
      </c>
      <c r="I93" s="168"/>
      <c r="J93" s="169">
        <f t="shared" si="0"/>
        <v>0</v>
      </c>
      <c r="K93" s="165" t="s">
        <v>160</v>
      </c>
      <c r="L93" s="62"/>
      <c r="M93" s="170" t="s">
        <v>37</v>
      </c>
      <c r="N93" s="171" t="s">
        <v>53</v>
      </c>
      <c r="O93" s="43"/>
      <c r="P93" s="172">
        <f t="shared" si="1"/>
        <v>0</v>
      </c>
      <c r="Q93" s="172">
        <v>0</v>
      </c>
      <c r="R93" s="172">
        <f t="shared" si="2"/>
        <v>0</v>
      </c>
      <c r="S93" s="172">
        <v>0</v>
      </c>
      <c r="T93" s="173">
        <f t="shared" si="3"/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174">
        <f t="shared" si="4"/>
        <v>0</v>
      </c>
      <c r="BF93" s="174">
        <f t="shared" si="5"/>
        <v>0</v>
      </c>
      <c r="BG93" s="174">
        <f t="shared" si="6"/>
        <v>0</v>
      </c>
      <c r="BH93" s="174">
        <f t="shared" si="7"/>
        <v>0</v>
      </c>
      <c r="BI93" s="174">
        <f t="shared" si="8"/>
        <v>0</v>
      </c>
      <c r="BJ93" s="24" t="s">
        <v>24</v>
      </c>
      <c r="BK93" s="174">
        <f t="shared" si="9"/>
        <v>0</v>
      </c>
      <c r="BL93" s="24" t="s">
        <v>161</v>
      </c>
      <c r="BM93" s="24" t="s">
        <v>226</v>
      </c>
    </row>
    <row r="94" spans="2:65" s="1" customFormat="1" ht="16.5" customHeight="1">
      <c r="B94" s="42"/>
      <c r="C94" s="163" t="s">
        <v>227</v>
      </c>
      <c r="D94" s="163" t="s">
        <v>156</v>
      </c>
      <c r="E94" s="164" t="s">
        <v>228</v>
      </c>
      <c r="F94" s="165" t="s">
        <v>229</v>
      </c>
      <c r="G94" s="166" t="s">
        <v>201</v>
      </c>
      <c r="H94" s="167">
        <v>252.36</v>
      </c>
      <c r="I94" s="168"/>
      <c r="J94" s="169">
        <f t="shared" si="0"/>
        <v>0</v>
      </c>
      <c r="K94" s="165" t="s">
        <v>160</v>
      </c>
      <c r="L94" s="62"/>
      <c r="M94" s="170" t="s">
        <v>37</v>
      </c>
      <c r="N94" s="171" t="s">
        <v>53</v>
      </c>
      <c r="O94" s="43"/>
      <c r="P94" s="172">
        <f t="shared" si="1"/>
        <v>0</v>
      </c>
      <c r="Q94" s="172">
        <v>0</v>
      </c>
      <c r="R94" s="172">
        <f t="shared" si="2"/>
        <v>0</v>
      </c>
      <c r="S94" s="172">
        <v>0</v>
      </c>
      <c r="T94" s="173">
        <f t="shared" si="3"/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174">
        <f t="shared" si="4"/>
        <v>0</v>
      </c>
      <c r="BF94" s="174">
        <f t="shared" si="5"/>
        <v>0</v>
      </c>
      <c r="BG94" s="174">
        <f t="shared" si="6"/>
        <v>0</v>
      </c>
      <c r="BH94" s="174">
        <f t="shared" si="7"/>
        <v>0</v>
      </c>
      <c r="BI94" s="174">
        <f t="shared" si="8"/>
        <v>0</v>
      </c>
      <c r="BJ94" s="24" t="s">
        <v>24</v>
      </c>
      <c r="BK94" s="174">
        <f t="shared" si="9"/>
        <v>0</v>
      </c>
      <c r="BL94" s="24" t="s">
        <v>161</v>
      </c>
      <c r="BM94" s="24" t="s">
        <v>230</v>
      </c>
    </row>
    <row r="95" spans="2:65" s="1" customFormat="1" ht="16.5" customHeight="1">
      <c r="B95" s="42"/>
      <c r="C95" s="163" t="s">
        <v>231</v>
      </c>
      <c r="D95" s="163" t="s">
        <v>156</v>
      </c>
      <c r="E95" s="164" t="s">
        <v>232</v>
      </c>
      <c r="F95" s="165" t="s">
        <v>233</v>
      </c>
      <c r="G95" s="166" t="s">
        <v>159</v>
      </c>
      <c r="H95" s="167">
        <v>14</v>
      </c>
      <c r="I95" s="168"/>
      <c r="J95" s="169">
        <f t="shared" si="0"/>
        <v>0</v>
      </c>
      <c r="K95" s="165" t="s">
        <v>160</v>
      </c>
      <c r="L95" s="62"/>
      <c r="M95" s="170" t="s">
        <v>37</v>
      </c>
      <c r="N95" s="171" t="s">
        <v>53</v>
      </c>
      <c r="O95" s="43"/>
      <c r="P95" s="172">
        <f t="shared" si="1"/>
        <v>0</v>
      </c>
      <c r="Q95" s="172">
        <v>0</v>
      </c>
      <c r="R95" s="172">
        <f t="shared" si="2"/>
        <v>0</v>
      </c>
      <c r="S95" s="172">
        <v>0</v>
      </c>
      <c r="T95" s="173">
        <f t="shared" si="3"/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174">
        <f t="shared" si="4"/>
        <v>0</v>
      </c>
      <c r="BF95" s="174">
        <f t="shared" si="5"/>
        <v>0</v>
      </c>
      <c r="BG95" s="174">
        <f t="shared" si="6"/>
        <v>0</v>
      </c>
      <c r="BH95" s="174">
        <f t="shared" si="7"/>
        <v>0</v>
      </c>
      <c r="BI95" s="174">
        <f t="shared" si="8"/>
        <v>0</v>
      </c>
      <c r="BJ95" s="24" t="s">
        <v>24</v>
      </c>
      <c r="BK95" s="174">
        <f t="shared" si="9"/>
        <v>0</v>
      </c>
      <c r="BL95" s="24" t="s">
        <v>161</v>
      </c>
      <c r="BM95" s="24" t="s">
        <v>234</v>
      </c>
    </row>
    <row r="96" spans="2:65" s="1" customFormat="1" ht="16.5" customHeight="1">
      <c r="B96" s="42"/>
      <c r="C96" s="163" t="s">
        <v>235</v>
      </c>
      <c r="D96" s="163" t="s">
        <v>156</v>
      </c>
      <c r="E96" s="164" t="s">
        <v>236</v>
      </c>
      <c r="F96" s="165" t="s">
        <v>237</v>
      </c>
      <c r="G96" s="166" t="s">
        <v>159</v>
      </c>
      <c r="H96" s="167">
        <v>15</v>
      </c>
      <c r="I96" s="168"/>
      <c r="J96" s="169">
        <f t="shared" si="0"/>
        <v>0</v>
      </c>
      <c r="K96" s="165" t="s">
        <v>160</v>
      </c>
      <c r="L96" s="62"/>
      <c r="M96" s="170" t="s">
        <v>37</v>
      </c>
      <c r="N96" s="171" t="s">
        <v>53</v>
      </c>
      <c r="O96" s="43"/>
      <c r="P96" s="172">
        <f t="shared" si="1"/>
        <v>0</v>
      </c>
      <c r="Q96" s="172">
        <v>0</v>
      </c>
      <c r="R96" s="172">
        <f t="shared" si="2"/>
        <v>0</v>
      </c>
      <c r="S96" s="172">
        <v>0</v>
      </c>
      <c r="T96" s="173">
        <f t="shared" si="3"/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174">
        <f t="shared" si="4"/>
        <v>0</v>
      </c>
      <c r="BF96" s="174">
        <f t="shared" si="5"/>
        <v>0</v>
      </c>
      <c r="BG96" s="174">
        <f t="shared" si="6"/>
        <v>0</v>
      </c>
      <c r="BH96" s="174">
        <f t="shared" si="7"/>
        <v>0</v>
      </c>
      <c r="BI96" s="174">
        <f t="shared" si="8"/>
        <v>0</v>
      </c>
      <c r="BJ96" s="24" t="s">
        <v>24</v>
      </c>
      <c r="BK96" s="174">
        <f t="shared" si="9"/>
        <v>0</v>
      </c>
      <c r="BL96" s="24" t="s">
        <v>161</v>
      </c>
      <c r="BM96" s="24" t="s">
        <v>238</v>
      </c>
    </row>
    <row r="97" spans="2:65" s="1" customFormat="1" ht="16.5" customHeight="1">
      <c r="B97" s="42"/>
      <c r="C97" s="163" t="s">
        <v>9</v>
      </c>
      <c r="D97" s="163" t="s">
        <v>156</v>
      </c>
      <c r="E97" s="164" t="s">
        <v>239</v>
      </c>
      <c r="F97" s="165" t="s">
        <v>240</v>
      </c>
      <c r="G97" s="166" t="s">
        <v>201</v>
      </c>
      <c r="H97" s="167">
        <v>4.84</v>
      </c>
      <c r="I97" s="168"/>
      <c r="J97" s="169">
        <f t="shared" si="0"/>
        <v>0</v>
      </c>
      <c r="K97" s="165" t="s">
        <v>160</v>
      </c>
      <c r="L97" s="62"/>
      <c r="M97" s="170" t="s">
        <v>37</v>
      </c>
      <c r="N97" s="171" t="s">
        <v>53</v>
      </c>
      <c r="O97" s="43"/>
      <c r="P97" s="172">
        <f t="shared" si="1"/>
        <v>0</v>
      </c>
      <c r="Q97" s="172">
        <v>0</v>
      </c>
      <c r="R97" s="172">
        <f t="shared" si="2"/>
        <v>0</v>
      </c>
      <c r="S97" s="172">
        <v>0</v>
      </c>
      <c r="T97" s="173">
        <f t="shared" si="3"/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174">
        <f t="shared" si="4"/>
        <v>0</v>
      </c>
      <c r="BF97" s="174">
        <f t="shared" si="5"/>
        <v>0</v>
      </c>
      <c r="BG97" s="174">
        <f t="shared" si="6"/>
        <v>0</v>
      </c>
      <c r="BH97" s="174">
        <f t="shared" si="7"/>
        <v>0</v>
      </c>
      <c r="BI97" s="174">
        <f t="shared" si="8"/>
        <v>0</v>
      </c>
      <c r="BJ97" s="24" t="s">
        <v>24</v>
      </c>
      <c r="BK97" s="174">
        <f t="shared" si="9"/>
        <v>0</v>
      </c>
      <c r="BL97" s="24" t="s">
        <v>161</v>
      </c>
      <c r="BM97" s="24" t="s">
        <v>241</v>
      </c>
    </row>
    <row r="98" spans="2:65" s="1" customFormat="1" ht="16.5" customHeight="1">
      <c r="B98" s="42"/>
      <c r="C98" s="163" t="s">
        <v>242</v>
      </c>
      <c r="D98" s="163" t="s">
        <v>156</v>
      </c>
      <c r="E98" s="164" t="s">
        <v>243</v>
      </c>
      <c r="F98" s="165" t="s">
        <v>244</v>
      </c>
      <c r="G98" s="166" t="s">
        <v>201</v>
      </c>
      <c r="H98" s="167">
        <v>91.96</v>
      </c>
      <c r="I98" s="168"/>
      <c r="J98" s="169">
        <f t="shared" si="0"/>
        <v>0</v>
      </c>
      <c r="K98" s="165" t="s">
        <v>160</v>
      </c>
      <c r="L98" s="62"/>
      <c r="M98" s="170" t="s">
        <v>37</v>
      </c>
      <c r="N98" s="171" t="s">
        <v>53</v>
      </c>
      <c r="O98" s="43"/>
      <c r="P98" s="172">
        <f t="shared" si="1"/>
        <v>0</v>
      </c>
      <c r="Q98" s="172">
        <v>0</v>
      </c>
      <c r="R98" s="172">
        <f t="shared" si="2"/>
        <v>0</v>
      </c>
      <c r="S98" s="172">
        <v>0</v>
      </c>
      <c r="T98" s="173">
        <f t="shared" si="3"/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174">
        <f t="shared" si="4"/>
        <v>0</v>
      </c>
      <c r="BF98" s="174">
        <f t="shared" si="5"/>
        <v>0</v>
      </c>
      <c r="BG98" s="174">
        <f t="shared" si="6"/>
        <v>0</v>
      </c>
      <c r="BH98" s="174">
        <f t="shared" si="7"/>
        <v>0</v>
      </c>
      <c r="BI98" s="174">
        <f t="shared" si="8"/>
        <v>0</v>
      </c>
      <c r="BJ98" s="24" t="s">
        <v>24</v>
      </c>
      <c r="BK98" s="174">
        <f t="shared" si="9"/>
        <v>0</v>
      </c>
      <c r="BL98" s="24" t="s">
        <v>161</v>
      </c>
      <c r="BM98" s="24" t="s">
        <v>245</v>
      </c>
    </row>
    <row r="99" spans="2:65" s="1" customFormat="1" ht="16.5" customHeight="1">
      <c r="B99" s="42"/>
      <c r="C99" s="163" t="s">
        <v>246</v>
      </c>
      <c r="D99" s="163" t="s">
        <v>156</v>
      </c>
      <c r="E99" s="164" t="s">
        <v>247</v>
      </c>
      <c r="F99" s="165" t="s">
        <v>248</v>
      </c>
      <c r="G99" s="166" t="s">
        <v>201</v>
      </c>
      <c r="H99" s="167">
        <v>4.84</v>
      </c>
      <c r="I99" s="168"/>
      <c r="J99" s="169">
        <f t="shared" si="0"/>
        <v>0</v>
      </c>
      <c r="K99" s="165" t="s">
        <v>160</v>
      </c>
      <c r="L99" s="62"/>
      <c r="M99" s="170" t="s">
        <v>37</v>
      </c>
      <c r="N99" s="171" t="s">
        <v>53</v>
      </c>
      <c r="O99" s="43"/>
      <c r="P99" s="172">
        <f t="shared" si="1"/>
        <v>0</v>
      </c>
      <c r="Q99" s="172">
        <v>0</v>
      </c>
      <c r="R99" s="172">
        <f t="shared" si="2"/>
        <v>0</v>
      </c>
      <c r="S99" s="172">
        <v>0</v>
      </c>
      <c r="T99" s="173">
        <f t="shared" si="3"/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174">
        <f t="shared" si="4"/>
        <v>0</v>
      </c>
      <c r="BF99" s="174">
        <f t="shared" si="5"/>
        <v>0</v>
      </c>
      <c r="BG99" s="174">
        <f t="shared" si="6"/>
        <v>0</v>
      </c>
      <c r="BH99" s="174">
        <f t="shared" si="7"/>
        <v>0</v>
      </c>
      <c r="BI99" s="174">
        <f t="shared" si="8"/>
        <v>0</v>
      </c>
      <c r="BJ99" s="24" t="s">
        <v>24</v>
      </c>
      <c r="BK99" s="174">
        <f t="shared" si="9"/>
        <v>0</v>
      </c>
      <c r="BL99" s="24" t="s">
        <v>161</v>
      </c>
      <c r="BM99" s="24" t="s">
        <v>249</v>
      </c>
    </row>
    <row r="100" spans="2:65" s="1" customFormat="1" ht="16.5" customHeight="1">
      <c r="B100" s="42"/>
      <c r="C100" s="163" t="s">
        <v>250</v>
      </c>
      <c r="D100" s="163" t="s">
        <v>156</v>
      </c>
      <c r="E100" s="164" t="s">
        <v>251</v>
      </c>
      <c r="F100" s="165" t="s">
        <v>252</v>
      </c>
      <c r="G100" s="166" t="s">
        <v>159</v>
      </c>
      <c r="H100" s="167">
        <v>12</v>
      </c>
      <c r="I100" s="168"/>
      <c r="J100" s="169">
        <f t="shared" si="0"/>
        <v>0</v>
      </c>
      <c r="K100" s="165" t="s">
        <v>160</v>
      </c>
      <c r="L100" s="62"/>
      <c r="M100" s="170" t="s">
        <v>37</v>
      </c>
      <c r="N100" s="171" t="s">
        <v>53</v>
      </c>
      <c r="O100" s="43"/>
      <c r="P100" s="172">
        <f t="shared" si="1"/>
        <v>0</v>
      </c>
      <c r="Q100" s="172">
        <v>0</v>
      </c>
      <c r="R100" s="172">
        <f t="shared" si="2"/>
        <v>0</v>
      </c>
      <c r="S100" s="172">
        <v>0</v>
      </c>
      <c r="T100" s="173">
        <f t="shared" si="3"/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174">
        <f t="shared" si="4"/>
        <v>0</v>
      </c>
      <c r="BF100" s="174">
        <f t="shared" si="5"/>
        <v>0</v>
      </c>
      <c r="BG100" s="174">
        <f t="shared" si="6"/>
        <v>0</v>
      </c>
      <c r="BH100" s="174">
        <f t="shared" si="7"/>
        <v>0</v>
      </c>
      <c r="BI100" s="174">
        <f t="shared" si="8"/>
        <v>0</v>
      </c>
      <c r="BJ100" s="24" t="s">
        <v>24</v>
      </c>
      <c r="BK100" s="174">
        <f t="shared" si="9"/>
        <v>0</v>
      </c>
      <c r="BL100" s="24" t="s">
        <v>161</v>
      </c>
      <c r="BM100" s="24" t="s">
        <v>253</v>
      </c>
    </row>
    <row r="101" spans="2:65" s="1" customFormat="1" ht="16.5" customHeight="1">
      <c r="B101" s="42"/>
      <c r="C101" s="163" t="s">
        <v>254</v>
      </c>
      <c r="D101" s="163" t="s">
        <v>156</v>
      </c>
      <c r="E101" s="164" t="s">
        <v>239</v>
      </c>
      <c r="F101" s="165" t="s">
        <v>240</v>
      </c>
      <c r="G101" s="166" t="s">
        <v>201</v>
      </c>
      <c r="H101" s="167">
        <v>4.32</v>
      </c>
      <c r="I101" s="168"/>
      <c r="J101" s="169">
        <f t="shared" si="0"/>
        <v>0</v>
      </c>
      <c r="K101" s="165" t="s">
        <v>160</v>
      </c>
      <c r="L101" s="62"/>
      <c r="M101" s="170" t="s">
        <v>37</v>
      </c>
      <c r="N101" s="171" t="s">
        <v>53</v>
      </c>
      <c r="O101" s="43"/>
      <c r="P101" s="172">
        <f t="shared" si="1"/>
        <v>0</v>
      </c>
      <c r="Q101" s="172">
        <v>0</v>
      </c>
      <c r="R101" s="172">
        <f t="shared" si="2"/>
        <v>0</v>
      </c>
      <c r="S101" s="172">
        <v>0</v>
      </c>
      <c r="T101" s="173">
        <f t="shared" si="3"/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174">
        <f t="shared" si="4"/>
        <v>0</v>
      </c>
      <c r="BF101" s="174">
        <f t="shared" si="5"/>
        <v>0</v>
      </c>
      <c r="BG101" s="174">
        <f t="shared" si="6"/>
        <v>0</v>
      </c>
      <c r="BH101" s="174">
        <f t="shared" si="7"/>
        <v>0</v>
      </c>
      <c r="BI101" s="174">
        <f t="shared" si="8"/>
        <v>0</v>
      </c>
      <c r="BJ101" s="24" t="s">
        <v>24</v>
      </c>
      <c r="BK101" s="174">
        <f t="shared" si="9"/>
        <v>0</v>
      </c>
      <c r="BL101" s="24" t="s">
        <v>161</v>
      </c>
      <c r="BM101" s="24" t="s">
        <v>255</v>
      </c>
    </row>
    <row r="102" spans="2:65" s="1" customFormat="1" ht="16.5" customHeight="1">
      <c r="B102" s="42"/>
      <c r="C102" s="163" t="s">
        <v>256</v>
      </c>
      <c r="D102" s="163" t="s">
        <v>156</v>
      </c>
      <c r="E102" s="164" t="s">
        <v>243</v>
      </c>
      <c r="F102" s="165" t="s">
        <v>244</v>
      </c>
      <c r="G102" s="166" t="s">
        <v>201</v>
      </c>
      <c r="H102" s="167">
        <v>82.08</v>
      </c>
      <c r="I102" s="168"/>
      <c r="J102" s="169">
        <f t="shared" si="0"/>
        <v>0</v>
      </c>
      <c r="K102" s="165" t="s">
        <v>160</v>
      </c>
      <c r="L102" s="62"/>
      <c r="M102" s="170" t="s">
        <v>37</v>
      </c>
      <c r="N102" s="171" t="s">
        <v>53</v>
      </c>
      <c r="O102" s="43"/>
      <c r="P102" s="172">
        <f t="shared" si="1"/>
        <v>0</v>
      </c>
      <c r="Q102" s="172">
        <v>0</v>
      </c>
      <c r="R102" s="172">
        <f t="shared" si="2"/>
        <v>0</v>
      </c>
      <c r="S102" s="172">
        <v>0</v>
      </c>
      <c r="T102" s="173">
        <f t="shared" si="3"/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174">
        <f t="shared" si="4"/>
        <v>0</v>
      </c>
      <c r="BF102" s="174">
        <f t="shared" si="5"/>
        <v>0</v>
      </c>
      <c r="BG102" s="174">
        <f t="shared" si="6"/>
        <v>0</v>
      </c>
      <c r="BH102" s="174">
        <f t="shared" si="7"/>
        <v>0</v>
      </c>
      <c r="BI102" s="174">
        <f t="shared" si="8"/>
        <v>0</v>
      </c>
      <c r="BJ102" s="24" t="s">
        <v>24</v>
      </c>
      <c r="BK102" s="174">
        <f t="shared" si="9"/>
        <v>0</v>
      </c>
      <c r="BL102" s="24" t="s">
        <v>161</v>
      </c>
      <c r="BM102" s="24" t="s">
        <v>257</v>
      </c>
    </row>
    <row r="103" spans="2:65" s="1" customFormat="1" ht="16.5" customHeight="1">
      <c r="B103" s="42"/>
      <c r="C103" s="163" t="s">
        <v>258</v>
      </c>
      <c r="D103" s="163" t="s">
        <v>156</v>
      </c>
      <c r="E103" s="164" t="s">
        <v>228</v>
      </c>
      <c r="F103" s="165" t="s">
        <v>229</v>
      </c>
      <c r="G103" s="166" t="s">
        <v>201</v>
      </c>
      <c r="H103" s="167">
        <v>4.32</v>
      </c>
      <c r="I103" s="168"/>
      <c r="J103" s="169">
        <f t="shared" si="0"/>
        <v>0</v>
      </c>
      <c r="K103" s="165" t="s">
        <v>160</v>
      </c>
      <c r="L103" s="62"/>
      <c r="M103" s="170" t="s">
        <v>37</v>
      </c>
      <c r="N103" s="171" t="s">
        <v>53</v>
      </c>
      <c r="O103" s="43"/>
      <c r="P103" s="172">
        <f t="shared" si="1"/>
        <v>0</v>
      </c>
      <c r="Q103" s="172">
        <v>0</v>
      </c>
      <c r="R103" s="172">
        <f t="shared" si="2"/>
        <v>0</v>
      </c>
      <c r="S103" s="172">
        <v>0</v>
      </c>
      <c r="T103" s="173">
        <f t="shared" si="3"/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174">
        <f t="shared" si="4"/>
        <v>0</v>
      </c>
      <c r="BF103" s="174">
        <f t="shared" si="5"/>
        <v>0</v>
      </c>
      <c r="BG103" s="174">
        <f t="shared" si="6"/>
        <v>0</v>
      </c>
      <c r="BH103" s="174">
        <f t="shared" si="7"/>
        <v>0</v>
      </c>
      <c r="BI103" s="174">
        <f t="shared" si="8"/>
        <v>0</v>
      </c>
      <c r="BJ103" s="24" t="s">
        <v>24</v>
      </c>
      <c r="BK103" s="174">
        <f t="shared" si="9"/>
        <v>0</v>
      </c>
      <c r="BL103" s="24" t="s">
        <v>161</v>
      </c>
      <c r="BM103" s="24" t="s">
        <v>259</v>
      </c>
    </row>
    <row r="104" spans="2:65" s="1" customFormat="1" ht="16.5" customHeight="1">
      <c r="B104" s="42"/>
      <c r="C104" s="163" t="s">
        <v>260</v>
      </c>
      <c r="D104" s="163" t="s">
        <v>156</v>
      </c>
      <c r="E104" s="164" t="s">
        <v>261</v>
      </c>
      <c r="F104" s="165" t="s">
        <v>262</v>
      </c>
      <c r="G104" s="166" t="s">
        <v>173</v>
      </c>
      <c r="H104" s="167">
        <v>4.2</v>
      </c>
      <c r="I104" s="168"/>
      <c r="J104" s="169">
        <f t="shared" si="0"/>
        <v>0</v>
      </c>
      <c r="K104" s="165" t="s">
        <v>160</v>
      </c>
      <c r="L104" s="62"/>
      <c r="M104" s="170" t="s">
        <v>37</v>
      </c>
      <c r="N104" s="171" t="s">
        <v>53</v>
      </c>
      <c r="O104" s="43"/>
      <c r="P104" s="172">
        <f t="shared" si="1"/>
        <v>0</v>
      </c>
      <c r="Q104" s="172">
        <v>0</v>
      </c>
      <c r="R104" s="172">
        <f t="shared" si="2"/>
        <v>0</v>
      </c>
      <c r="S104" s="172">
        <v>0</v>
      </c>
      <c r="T104" s="173">
        <f t="shared" si="3"/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174">
        <f t="shared" si="4"/>
        <v>0</v>
      </c>
      <c r="BF104" s="174">
        <f t="shared" si="5"/>
        <v>0</v>
      </c>
      <c r="BG104" s="174">
        <f t="shared" si="6"/>
        <v>0</v>
      </c>
      <c r="BH104" s="174">
        <f t="shared" si="7"/>
        <v>0</v>
      </c>
      <c r="BI104" s="174">
        <f t="shared" si="8"/>
        <v>0</v>
      </c>
      <c r="BJ104" s="24" t="s">
        <v>24</v>
      </c>
      <c r="BK104" s="174">
        <f t="shared" si="9"/>
        <v>0</v>
      </c>
      <c r="BL104" s="24" t="s">
        <v>161</v>
      </c>
      <c r="BM104" s="24" t="s">
        <v>263</v>
      </c>
    </row>
    <row r="105" spans="2:65" s="1" customFormat="1" ht="16.5" customHeight="1">
      <c r="B105" s="42"/>
      <c r="C105" s="163" t="s">
        <v>264</v>
      </c>
      <c r="D105" s="163" t="s">
        <v>156</v>
      </c>
      <c r="E105" s="164" t="s">
        <v>180</v>
      </c>
      <c r="F105" s="165" t="s">
        <v>181</v>
      </c>
      <c r="G105" s="166" t="s">
        <v>173</v>
      </c>
      <c r="H105" s="167">
        <v>8.4</v>
      </c>
      <c r="I105" s="168"/>
      <c r="J105" s="169">
        <f t="shared" si="0"/>
        <v>0</v>
      </c>
      <c r="K105" s="165" t="s">
        <v>160</v>
      </c>
      <c r="L105" s="62"/>
      <c r="M105" s="170" t="s">
        <v>37</v>
      </c>
      <c r="N105" s="171" t="s">
        <v>53</v>
      </c>
      <c r="O105" s="43"/>
      <c r="P105" s="172">
        <f t="shared" si="1"/>
        <v>0</v>
      </c>
      <c r="Q105" s="172">
        <v>0</v>
      </c>
      <c r="R105" s="172">
        <f t="shared" si="2"/>
        <v>0</v>
      </c>
      <c r="S105" s="172">
        <v>0</v>
      </c>
      <c r="T105" s="173">
        <f t="shared" si="3"/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174">
        <f t="shared" si="4"/>
        <v>0</v>
      </c>
      <c r="BF105" s="174">
        <f t="shared" si="5"/>
        <v>0</v>
      </c>
      <c r="BG105" s="174">
        <f t="shared" si="6"/>
        <v>0</v>
      </c>
      <c r="BH105" s="174">
        <f t="shared" si="7"/>
        <v>0</v>
      </c>
      <c r="BI105" s="174">
        <f t="shared" si="8"/>
        <v>0</v>
      </c>
      <c r="BJ105" s="24" t="s">
        <v>24</v>
      </c>
      <c r="BK105" s="174">
        <f t="shared" si="9"/>
        <v>0</v>
      </c>
      <c r="BL105" s="24" t="s">
        <v>161</v>
      </c>
      <c r="BM105" s="24" t="s">
        <v>265</v>
      </c>
    </row>
    <row r="106" spans="2:65" s="1" customFormat="1" ht="16.5" customHeight="1">
      <c r="B106" s="42"/>
      <c r="C106" s="163" t="s">
        <v>266</v>
      </c>
      <c r="D106" s="163" t="s">
        <v>156</v>
      </c>
      <c r="E106" s="164" t="s">
        <v>188</v>
      </c>
      <c r="F106" s="165" t="s">
        <v>189</v>
      </c>
      <c r="G106" s="166" t="s">
        <v>173</v>
      </c>
      <c r="H106" s="167">
        <v>4.2</v>
      </c>
      <c r="I106" s="168"/>
      <c r="J106" s="169">
        <f t="shared" si="0"/>
        <v>0</v>
      </c>
      <c r="K106" s="165" t="s">
        <v>160</v>
      </c>
      <c r="L106" s="62"/>
      <c r="M106" s="170" t="s">
        <v>37</v>
      </c>
      <c r="N106" s="171" t="s">
        <v>53</v>
      </c>
      <c r="O106" s="43"/>
      <c r="P106" s="172">
        <f t="shared" si="1"/>
        <v>0</v>
      </c>
      <c r="Q106" s="172">
        <v>0</v>
      </c>
      <c r="R106" s="172">
        <f t="shared" si="2"/>
        <v>0</v>
      </c>
      <c r="S106" s="172">
        <v>0</v>
      </c>
      <c r="T106" s="173">
        <f t="shared" si="3"/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174">
        <f t="shared" si="4"/>
        <v>0</v>
      </c>
      <c r="BF106" s="174">
        <f t="shared" si="5"/>
        <v>0</v>
      </c>
      <c r="BG106" s="174">
        <f t="shared" si="6"/>
        <v>0</v>
      </c>
      <c r="BH106" s="174">
        <f t="shared" si="7"/>
        <v>0</v>
      </c>
      <c r="BI106" s="174">
        <f t="shared" si="8"/>
        <v>0</v>
      </c>
      <c r="BJ106" s="24" t="s">
        <v>24</v>
      </c>
      <c r="BK106" s="174">
        <f t="shared" si="9"/>
        <v>0</v>
      </c>
      <c r="BL106" s="24" t="s">
        <v>161</v>
      </c>
      <c r="BM106" s="24" t="s">
        <v>267</v>
      </c>
    </row>
    <row r="107" spans="2:65" s="1" customFormat="1" ht="16.5" customHeight="1">
      <c r="B107" s="42"/>
      <c r="C107" s="163" t="s">
        <v>268</v>
      </c>
      <c r="D107" s="163" t="s">
        <v>156</v>
      </c>
      <c r="E107" s="164" t="s">
        <v>269</v>
      </c>
      <c r="F107" s="165" t="s">
        <v>270</v>
      </c>
      <c r="G107" s="166" t="s">
        <v>159</v>
      </c>
      <c r="H107" s="167">
        <v>70</v>
      </c>
      <c r="I107" s="168"/>
      <c r="J107" s="169">
        <f t="shared" si="0"/>
        <v>0</v>
      </c>
      <c r="K107" s="165" t="s">
        <v>160</v>
      </c>
      <c r="L107" s="62"/>
      <c r="M107" s="170" t="s">
        <v>37</v>
      </c>
      <c r="N107" s="171" t="s">
        <v>53</v>
      </c>
      <c r="O107" s="43"/>
      <c r="P107" s="172">
        <f t="shared" si="1"/>
        <v>0</v>
      </c>
      <c r="Q107" s="172">
        <v>0</v>
      </c>
      <c r="R107" s="172">
        <f t="shared" si="2"/>
        <v>0</v>
      </c>
      <c r="S107" s="172">
        <v>0</v>
      </c>
      <c r="T107" s="173">
        <f t="shared" si="3"/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174">
        <f t="shared" si="4"/>
        <v>0</v>
      </c>
      <c r="BF107" s="174">
        <f t="shared" si="5"/>
        <v>0</v>
      </c>
      <c r="BG107" s="174">
        <f t="shared" si="6"/>
        <v>0</v>
      </c>
      <c r="BH107" s="174">
        <f t="shared" si="7"/>
        <v>0</v>
      </c>
      <c r="BI107" s="174">
        <f t="shared" si="8"/>
        <v>0</v>
      </c>
      <c r="BJ107" s="24" t="s">
        <v>24</v>
      </c>
      <c r="BK107" s="174">
        <f t="shared" si="9"/>
        <v>0</v>
      </c>
      <c r="BL107" s="24" t="s">
        <v>161</v>
      </c>
      <c r="BM107" s="24" t="s">
        <v>271</v>
      </c>
    </row>
    <row r="108" spans="2:65" s="1" customFormat="1" ht="16.5" customHeight="1">
      <c r="B108" s="42"/>
      <c r="C108" s="163" t="s">
        <v>272</v>
      </c>
      <c r="D108" s="163" t="s">
        <v>156</v>
      </c>
      <c r="E108" s="164" t="s">
        <v>273</v>
      </c>
      <c r="F108" s="165" t="s">
        <v>274</v>
      </c>
      <c r="G108" s="166" t="s">
        <v>159</v>
      </c>
      <c r="H108" s="167">
        <v>70</v>
      </c>
      <c r="I108" s="168"/>
      <c r="J108" s="169">
        <f t="shared" si="0"/>
        <v>0</v>
      </c>
      <c r="K108" s="165" t="s">
        <v>160</v>
      </c>
      <c r="L108" s="62"/>
      <c r="M108" s="170" t="s">
        <v>37</v>
      </c>
      <c r="N108" s="171" t="s">
        <v>53</v>
      </c>
      <c r="O108" s="43"/>
      <c r="P108" s="172">
        <f t="shared" si="1"/>
        <v>0</v>
      </c>
      <c r="Q108" s="172">
        <v>0</v>
      </c>
      <c r="R108" s="172">
        <f t="shared" si="2"/>
        <v>0</v>
      </c>
      <c r="S108" s="172">
        <v>0</v>
      </c>
      <c r="T108" s="173">
        <f t="shared" si="3"/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174">
        <f t="shared" si="4"/>
        <v>0</v>
      </c>
      <c r="BF108" s="174">
        <f t="shared" si="5"/>
        <v>0</v>
      </c>
      <c r="BG108" s="174">
        <f t="shared" si="6"/>
        <v>0</v>
      </c>
      <c r="BH108" s="174">
        <f t="shared" si="7"/>
        <v>0</v>
      </c>
      <c r="BI108" s="174">
        <f t="shared" si="8"/>
        <v>0</v>
      </c>
      <c r="BJ108" s="24" t="s">
        <v>24</v>
      </c>
      <c r="BK108" s="174">
        <f t="shared" si="9"/>
        <v>0</v>
      </c>
      <c r="BL108" s="24" t="s">
        <v>161</v>
      </c>
      <c r="BM108" s="24" t="s">
        <v>275</v>
      </c>
    </row>
    <row r="109" spans="2:65" s="1" customFormat="1" ht="16.5" customHeight="1">
      <c r="B109" s="42"/>
      <c r="C109" s="175" t="s">
        <v>276</v>
      </c>
      <c r="D109" s="175" t="s">
        <v>277</v>
      </c>
      <c r="E109" s="176" t="s">
        <v>278</v>
      </c>
      <c r="F109" s="177" t="s">
        <v>279</v>
      </c>
      <c r="G109" s="178" t="s">
        <v>173</v>
      </c>
      <c r="H109" s="179">
        <v>2.8</v>
      </c>
      <c r="I109" s="180"/>
      <c r="J109" s="181">
        <f t="shared" ref="J109:J140" si="10">ROUND(I109*H109,2)</f>
        <v>0</v>
      </c>
      <c r="K109" s="177" t="s">
        <v>160</v>
      </c>
      <c r="L109" s="182"/>
      <c r="M109" s="183" t="s">
        <v>37</v>
      </c>
      <c r="N109" s="184" t="s">
        <v>53</v>
      </c>
      <c r="O109" s="43"/>
      <c r="P109" s="172">
        <f t="shared" ref="P109:P140" si="11">O109*H109</f>
        <v>0</v>
      </c>
      <c r="Q109" s="172">
        <v>0</v>
      </c>
      <c r="R109" s="172">
        <f t="shared" ref="R109:R140" si="12">Q109*H109</f>
        <v>0</v>
      </c>
      <c r="S109" s="172">
        <v>0</v>
      </c>
      <c r="T109" s="173">
        <f t="shared" ref="T109:T140" si="13">S109*H109</f>
        <v>0</v>
      </c>
      <c r="AR109" s="24" t="s">
        <v>187</v>
      </c>
      <c r="AT109" s="24" t="s">
        <v>277</v>
      </c>
      <c r="AU109" s="24" t="s">
        <v>82</v>
      </c>
      <c r="AY109" s="24" t="s">
        <v>162</v>
      </c>
      <c r="BE109" s="174">
        <f t="shared" ref="BE109:BE139" si="14">IF(N109="základní",J109,0)</f>
        <v>0</v>
      </c>
      <c r="BF109" s="174">
        <f t="shared" ref="BF109:BF139" si="15">IF(N109="snížená",J109,0)</f>
        <v>0</v>
      </c>
      <c r="BG109" s="174">
        <f t="shared" ref="BG109:BG139" si="16">IF(N109="zákl. přenesená",J109,0)</f>
        <v>0</v>
      </c>
      <c r="BH109" s="174">
        <f t="shared" ref="BH109:BH139" si="17">IF(N109="sníž. přenesená",J109,0)</f>
        <v>0</v>
      </c>
      <c r="BI109" s="174">
        <f t="shared" ref="BI109:BI139" si="18">IF(N109="nulová",J109,0)</f>
        <v>0</v>
      </c>
      <c r="BJ109" s="24" t="s">
        <v>24</v>
      </c>
      <c r="BK109" s="174">
        <f t="shared" ref="BK109:BK139" si="19">ROUND(I109*H109,2)</f>
        <v>0</v>
      </c>
      <c r="BL109" s="24" t="s">
        <v>161</v>
      </c>
      <c r="BM109" s="24" t="s">
        <v>280</v>
      </c>
    </row>
    <row r="110" spans="2:65" s="1" customFormat="1" ht="25.5" customHeight="1">
      <c r="B110" s="42"/>
      <c r="C110" s="163" t="s">
        <v>281</v>
      </c>
      <c r="D110" s="163" t="s">
        <v>156</v>
      </c>
      <c r="E110" s="164" t="s">
        <v>282</v>
      </c>
      <c r="F110" s="165" t="s">
        <v>283</v>
      </c>
      <c r="G110" s="166" t="s">
        <v>159</v>
      </c>
      <c r="H110" s="167">
        <v>70</v>
      </c>
      <c r="I110" s="168"/>
      <c r="J110" s="169">
        <f t="shared" si="10"/>
        <v>0</v>
      </c>
      <c r="K110" s="165" t="s">
        <v>160</v>
      </c>
      <c r="L110" s="62"/>
      <c r="M110" s="170" t="s">
        <v>37</v>
      </c>
      <c r="N110" s="171" t="s">
        <v>53</v>
      </c>
      <c r="O110" s="43"/>
      <c r="P110" s="172">
        <f t="shared" si="11"/>
        <v>0</v>
      </c>
      <c r="Q110" s="172">
        <v>0</v>
      </c>
      <c r="R110" s="172">
        <f t="shared" si="12"/>
        <v>0</v>
      </c>
      <c r="S110" s="172">
        <v>0</v>
      </c>
      <c r="T110" s="173">
        <f t="shared" si="13"/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174">
        <f t="shared" si="14"/>
        <v>0</v>
      </c>
      <c r="BF110" s="174">
        <f t="shared" si="15"/>
        <v>0</v>
      </c>
      <c r="BG110" s="174">
        <f t="shared" si="16"/>
        <v>0</v>
      </c>
      <c r="BH110" s="174">
        <f t="shared" si="17"/>
        <v>0</v>
      </c>
      <c r="BI110" s="174">
        <f t="shared" si="18"/>
        <v>0</v>
      </c>
      <c r="BJ110" s="24" t="s">
        <v>24</v>
      </c>
      <c r="BK110" s="174">
        <f t="shared" si="19"/>
        <v>0</v>
      </c>
      <c r="BL110" s="24" t="s">
        <v>161</v>
      </c>
      <c r="BM110" s="24" t="s">
        <v>284</v>
      </c>
    </row>
    <row r="111" spans="2:65" s="1" customFormat="1" ht="16.5" customHeight="1">
      <c r="B111" s="42"/>
      <c r="C111" s="163" t="s">
        <v>285</v>
      </c>
      <c r="D111" s="163" t="s">
        <v>156</v>
      </c>
      <c r="E111" s="164" t="s">
        <v>286</v>
      </c>
      <c r="F111" s="165" t="s">
        <v>287</v>
      </c>
      <c r="G111" s="166" t="s">
        <v>214</v>
      </c>
      <c r="H111" s="167">
        <v>31</v>
      </c>
      <c r="I111" s="168"/>
      <c r="J111" s="169">
        <f t="shared" si="10"/>
        <v>0</v>
      </c>
      <c r="K111" s="165" t="s">
        <v>160</v>
      </c>
      <c r="L111" s="62"/>
      <c r="M111" s="170" t="s">
        <v>37</v>
      </c>
      <c r="N111" s="171" t="s">
        <v>53</v>
      </c>
      <c r="O111" s="43"/>
      <c r="P111" s="172">
        <f t="shared" si="11"/>
        <v>0</v>
      </c>
      <c r="Q111" s="172">
        <v>0</v>
      </c>
      <c r="R111" s="172">
        <f t="shared" si="12"/>
        <v>0</v>
      </c>
      <c r="S111" s="172">
        <v>0</v>
      </c>
      <c r="T111" s="173">
        <f t="shared" si="13"/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174">
        <f t="shared" si="14"/>
        <v>0</v>
      </c>
      <c r="BF111" s="174">
        <f t="shared" si="15"/>
        <v>0</v>
      </c>
      <c r="BG111" s="174">
        <f t="shared" si="16"/>
        <v>0</v>
      </c>
      <c r="BH111" s="174">
        <f t="shared" si="17"/>
        <v>0</v>
      </c>
      <c r="BI111" s="174">
        <f t="shared" si="18"/>
        <v>0</v>
      </c>
      <c r="BJ111" s="24" t="s">
        <v>24</v>
      </c>
      <c r="BK111" s="174">
        <f t="shared" si="19"/>
        <v>0</v>
      </c>
      <c r="BL111" s="24" t="s">
        <v>161</v>
      </c>
      <c r="BM111" s="24" t="s">
        <v>288</v>
      </c>
    </row>
    <row r="112" spans="2:65" s="1" customFormat="1" ht="16.5" customHeight="1">
      <c r="B112" s="42"/>
      <c r="C112" s="175" t="s">
        <v>289</v>
      </c>
      <c r="D112" s="175" t="s">
        <v>277</v>
      </c>
      <c r="E112" s="176" t="s">
        <v>290</v>
      </c>
      <c r="F112" s="177" t="s">
        <v>291</v>
      </c>
      <c r="G112" s="178" t="s">
        <v>214</v>
      </c>
      <c r="H112" s="179">
        <v>32.549999999999997</v>
      </c>
      <c r="I112" s="180"/>
      <c r="J112" s="181">
        <f t="shared" si="10"/>
        <v>0</v>
      </c>
      <c r="K112" s="177" t="s">
        <v>160</v>
      </c>
      <c r="L112" s="182"/>
      <c r="M112" s="183" t="s">
        <v>37</v>
      </c>
      <c r="N112" s="184" t="s">
        <v>53</v>
      </c>
      <c r="O112" s="43"/>
      <c r="P112" s="172">
        <f t="shared" si="11"/>
        <v>0</v>
      </c>
      <c r="Q112" s="172">
        <v>0</v>
      </c>
      <c r="R112" s="172">
        <f t="shared" si="12"/>
        <v>0</v>
      </c>
      <c r="S112" s="172">
        <v>0</v>
      </c>
      <c r="T112" s="173">
        <f t="shared" si="13"/>
        <v>0</v>
      </c>
      <c r="AR112" s="24" t="s">
        <v>187</v>
      </c>
      <c r="AT112" s="24" t="s">
        <v>277</v>
      </c>
      <c r="AU112" s="24" t="s">
        <v>82</v>
      </c>
      <c r="AY112" s="24" t="s">
        <v>162</v>
      </c>
      <c r="BE112" s="174">
        <f t="shared" si="14"/>
        <v>0</v>
      </c>
      <c r="BF112" s="174">
        <f t="shared" si="15"/>
        <v>0</v>
      </c>
      <c r="BG112" s="174">
        <f t="shared" si="16"/>
        <v>0</v>
      </c>
      <c r="BH112" s="174">
        <f t="shared" si="17"/>
        <v>0</v>
      </c>
      <c r="BI112" s="174">
        <f t="shared" si="18"/>
        <v>0</v>
      </c>
      <c r="BJ112" s="24" t="s">
        <v>24</v>
      </c>
      <c r="BK112" s="174">
        <f t="shared" si="19"/>
        <v>0</v>
      </c>
      <c r="BL112" s="24" t="s">
        <v>161</v>
      </c>
      <c r="BM112" s="24" t="s">
        <v>292</v>
      </c>
    </row>
    <row r="113" spans="2:65" s="1" customFormat="1" ht="16.5" customHeight="1">
      <c r="B113" s="42"/>
      <c r="C113" s="163" t="s">
        <v>293</v>
      </c>
      <c r="D113" s="163" t="s">
        <v>156</v>
      </c>
      <c r="E113" s="164" t="s">
        <v>294</v>
      </c>
      <c r="F113" s="165" t="s">
        <v>295</v>
      </c>
      <c r="G113" s="166" t="s">
        <v>173</v>
      </c>
      <c r="H113" s="167">
        <v>5.58</v>
      </c>
      <c r="I113" s="168"/>
      <c r="J113" s="169">
        <f t="shared" si="10"/>
        <v>0</v>
      </c>
      <c r="K113" s="165" t="s">
        <v>160</v>
      </c>
      <c r="L113" s="62"/>
      <c r="M113" s="170" t="s">
        <v>37</v>
      </c>
      <c r="N113" s="171" t="s">
        <v>53</v>
      </c>
      <c r="O113" s="43"/>
      <c r="P113" s="172">
        <f t="shared" si="11"/>
        <v>0</v>
      </c>
      <c r="Q113" s="172">
        <v>0</v>
      </c>
      <c r="R113" s="172">
        <f t="shared" si="12"/>
        <v>0</v>
      </c>
      <c r="S113" s="172">
        <v>0</v>
      </c>
      <c r="T113" s="173">
        <f t="shared" si="13"/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174">
        <f t="shared" si="14"/>
        <v>0</v>
      </c>
      <c r="BF113" s="174">
        <f t="shared" si="15"/>
        <v>0</v>
      </c>
      <c r="BG113" s="174">
        <f t="shared" si="16"/>
        <v>0</v>
      </c>
      <c r="BH113" s="174">
        <f t="shared" si="17"/>
        <v>0</v>
      </c>
      <c r="BI113" s="174">
        <f t="shared" si="18"/>
        <v>0</v>
      </c>
      <c r="BJ113" s="24" t="s">
        <v>24</v>
      </c>
      <c r="BK113" s="174">
        <f t="shared" si="19"/>
        <v>0</v>
      </c>
      <c r="BL113" s="24" t="s">
        <v>161</v>
      </c>
      <c r="BM113" s="24" t="s">
        <v>296</v>
      </c>
    </row>
    <row r="114" spans="2:65" s="1" customFormat="1" ht="25.5" customHeight="1">
      <c r="B114" s="42"/>
      <c r="C114" s="163" t="s">
        <v>297</v>
      </c>
      <c r="D114" s="163" t="s">
        <v>156</v>
      </c>
      <c r="E114" s="164" t="s">
        <v>298</v>
      </c>
      <c r="F114" s="165" t="s">
        <v>299</v>
      </c>
      <c r="G114" s="166" t="s">
        <v>159</v>
      </c>
      <c r="H114" s="167">
        <v>62</v>
      </c>
      <c r="I114" s="168"/>
      <c r="J114" s="169">
        <f t="shared" si="10"/>
        <v>0</v>
      </c>
      <c r="K114" s="165" t="s">
        <v>160</v>
      </c>
      <c r="L114" s="62"/>
      <c r="M114" s="170" t="s">
        <v>37</v>
      </c>
      <c r="N114" s="171" t="s">
        <v>53</v>
      </c>
      <c r="O114" s="43"/>
      <c r="P114" s="172">
        <f t="shared" si="11"/>
        <v>0</v>
      </c>
      <c r="Q114" s="172">
        <v>0</v>
      </c>
      <c r="R114" s="172">
        <f t="shared" si="12"/>
        <v>0</v>
      </c>
      <c r="S114" s="172">
        <v>0</v>
      </c>
      <c r="T114" s="173">
        <f t="shared" si="13"/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174">
        <f t="shared" si="14"/>
        <v>0</v>
      </c>
      <c r="BF114" s="174">
        <f t="shared" si="15"/>
        <v>0</v>
      </c>
      <c r="BG114" s="174">
        <f t="shared" si="16"/>
        <v>0</v>
      </c>
      <c r="BH114" s="174">
        <f t="shared" si="17"/>
        <v>0</v>
      </c>
      <c r="BI114" s="174">
        <f t="shared" si="18"/>
        <v>0</v>
      </c>
      <c r="BJ114" s="24" t="s">
        <v>24</v>
      </c>
      <c r="BK114" s="174">
        <f t="shared" si="19"/>
        <v>0</v>
      </c>
      <c r="BL114" s="24" t="s">
        <v>161</v>
      </c>
      <c r="BM114" s="24" t="s">
        <v>300</v>
      </c>
    </row>
    <row r="115" spans="2:65" s="1" customFormat="1" ht="16.5" customHeight="1">
      <c r="B115" s="42"/>
      <c r="C115" s="163" t="s">
        <v>301</v>
      </c>
      <c r="D115" s="163" t="s">
        <v>156</v>
      </c>
      <c r="E115" s="164" t="s">
        <v>302</v>
      </c>
      <c r="F115" s="165" t="s">
        <v>303</v>
      </c>
      <c r="G115" s="166" t="s">
        <v>159</v>
      </c>
      <c r="H115" s="167">
        <v>8</v>
      </c>
      <c r="I115" s="168"/>
      <c r="J115" s="169">
        <f t="shared" si="10"/>
        <v>0</v>
      </c>
      <c r="K115" s="165" t="s">
        <v>160</v>
      </c>
      <c r="L115" s="62"/>
      <c r="M115" s="170" t="s">
        <v>37</v>
      </c>
      <c r="N115" s="171" t="s">
        <v>53</v>
      </c>
      <c r="O115" s="43"/>
      <c r="P115" s="172">
        <f t="shared" si="11"/>
        <v>0</v>
      </c>
      <c r="Q115" s="172">
        <v>0</v>
      </c>
      <c r="R115" s="172">
        <f t="shared" si="12"/>
        <v>0</v>
      </c>
      <c r="S115" s="172">
        <v>0</v>
      </c>
      <c r="T115" s="173">
        <f t="shared" si="13"/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174">
        <f t="shared" si="14"/>
        <v>0</v>
      </c>
      <c r="BF115" s="174">
        <f t="shared" si="15"/>
        <v>0</v>
      </c>
      <c r="BG115" s="174">
        <f t="shared" si="16"/>
        <v>0</v>
      </c>
      <c r="BH115" s="174">
        <f t="shared" si="17"/>
        <v>0</v>
      </c>
      <c r="BI115" s="174">
        <f t="shared" si="18"/>
        <v>0</v>
      </c>
      <c r="BJ115" s="24" t="s">
        <v>24</v>
      </c>
      <c r="BK115" s="174">
        <f t="shared" si="19"/>
        <v>0</v>
      </c>
      <c r="BL115" s="24" t="s">
        <v>161</v>
      </c>
      <c r="BM115" s="24" t="s">
        <v>304</v>
      </c>
    </row>
    <row r="116" spans="2:65" s="1" customFormat="1" ht="16.5" customHeight="1">
      <c r="B116" s="42"/>
      <c r="C116" s="163" t="s">
        <v>305</v>
      </c>
      <c r="D116" s="163" t="s">
        <v>156</v>
      </c>
      <c r="E116" s="164" t="s">
        <v>306</v>
      </c>
      <c r="F116" s="165" t="s">
        <v>307</v>
      </c>
      <c r="G116" s="166" t="s">
        <v>159</v>
      </c>
      <c r="H116" s="167">
        <v>471</v>
      </c>
      <c r="I116" s="168"/>
      <c r="J116" s="169">
        <f t="shared" si="10"/>
        <v>0</v>
      </c>
      <c r="K116" s="165" t="s">
        <v>160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161</v>
      </c>
      <c r="BM116" s="24" t="s">
        <v>308</v>
      </c>
    </row>
    <row r="117" spans="2:65" s="1" customFormat="1" ht="16.5" customHeight="1">
      <c r="B117" s="42"/>
      <c r="C117" s="163" t="s">
        <v>33</v>
      </c>
      <c r="D117" s="163" t="s">
        <v>156</v>
      </c>
      <c r="E117" s="164" t="s">
        <v>309</v>
      </c>
      <c r="F117" s="165" t="s">
        <v>310</v>
      </c>
      <c r="G117" s="166" t="s">
        <v>159</v>
      </c>
      <c r="H117" s="167">
        <v>460</v>
      </c>
      <c r="I117" s="168"/>
      <c r="J117" s="169">
        <f t="shared" si="10"/>
        <v>0</v>
      </c>
      <c r="K117" s="165" t="s">
        <v>160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161</v>
      </c>
      <c r="BM117" s="24" t="s">
        <v>311</v>
      </c>
    </row>
    <row r="118" spans="2:65" s="1" customFormat="1" ht="16.5" customHeight="1">
      <c r="B118" s="42"/>
      <c r="C118" s="163" t="s">
        <v>312</v>
      </c>
      <c r="D118" s="163" t="s">
        <v>156</v>
      </c>
      <c r="E118" s="164" t="s">
        <v>313</v>
      </c>
      <c r="F118" s="165" t="s">
        <v>314</v>
      </c>
      <c r="G118" s="166" t="s">
        <v>159</v>
      </c>
      <c r="H118" s="167">
        <v>14</v>
      </c>
      <c r="I118" s="168"/>
      <c r="J118" s="169">
        <f t="shared" si="10"/>
        <v>0</v>
      </c>
      <c r="K118" s="165" t="s">
        <v>160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161</v>
      </c>
      <c r="BM118" s="24" t="s">
        <v>315</v>
      </c>
    </row>
    <row r="119" spans="2:65" s="1" customFormat="1" ht="16.5" customHeight="1">
      <c r="B119" s="42"/>
      <c r="C119" s="163" t="s">
        <v>316</v>
      </c>
      <c r="D119" s="163" t="s">
        <v>156</v>
      </c>
      <c r="E119" s="164" t="s">
        <v>317</v>
      </c>
      <c r="F119" s="165" t="s">
        <v>318</v>
      </c>
      <c r="G119" s="166" t="s">
        <v>159</v>
      </c>
      <c r="H119" s="167">
        <v>14</v>
      </c>
      <c r="I119" s="168"/>
      <c r="J119" s="169">
        <f t="shared" si="10"/>
        <v>0</v>
      </c>
      <c r="K119" s="165" t="s">
        <v>160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161</v>
      </c>
      <c r="BM119" s="24" t="s">
        <v>319</v>
      </c>
    </row>
    <row r="120" spans="2:65" s="1" customFormat="1" ht="16.5" customHeight="1">
      <c r="B120" s="42"/>
      <c r="C120" s="163" t="s">
        <v>320</v>
      </c>
      <c r="D120" s="163" t="s">
        <v>156</v>
      </c>
      <c r="E120" s="164" t="s">
        <v>321</v>
      </c>
      <c r="F120" s="165" t="s">
        <v>322</v>
      </c>
      <c r="G120" s="166" t="s">
        <v>159</v>
      </c>
      <c r="H120" s="167">
        <v>460</v>
      </c>
      <c r="I120" s="168"/>
      <c r="J120" s="169">
        <f t="shared" si="10"/>
        <v>0</v>
      </c>
      <c r="K120" s="165" t="s">
        <v>160</v>
      </c>
      <c r="L120" s="62"/>
      <c r="M120" s="170" t="s">
        <v>37</v>
      </c>
      <c r="N120" s="171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161</v>
      </c>
      <c r="BM120" s="24" t="s">
        <v>323</v>
      </c>
    </row>
    <row r="121" spans="2:65" s="1" customFormat="1" ht="16.5" customHeight="1">
      <c r="B121" s="42"/>
      <c r="C121" s="163" t="s">
        <v>324</v>
      </c>
      <c r="D121" s="163" t="s">
        <v>156</v>
      </c>
      <c r="E121" s="164" t="s">
        <v>325</v>
      </c>
      <c r="F121" s="165" t="s">
        <v>326</v>
      </c>
      <c r="G121" s="166" t="s">
        <v>159</v>
      </c>
      <c r="H121" s="167">
        <v>460</v>
      </c>
      <c r="I121" s="168"/>
      <c r="J121" s="169">
        <f t="shared" si="10"/>
        <v>0</v>
      </c>
      <c r="K121" s="165" t="s">
        <v>160</v>
      </c>
      <c r="L121" s="62"/>
      <c r="M121" s="170" t="s">
        <v>37</v>
      </c>
      <c r="N121" s="171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161</v>
      </c>
      <c r="BM121" s="24" t="s">
        <v>327</v>
      </c>
    </row>
    <row r="122" spans="2:65" s="1" customFormat="1" ht="16.5" customHeight="1">
      <c r="B122" s="42"/>
      <c r="C122" s="163" t="s">
        <v>328</v>
      </c>
      <c r="D122" s="163" t="s">
        <v>156</v>
      </c>
      <c r="E122" s="164" t="s">
        <v>313</v>
      </c>
      <c r="F122" s="165" t="s">
        <v>314</v>
      </c>
      <c r="G122" s="166" t="s">
        <v>159</v>
      </c>
      <c r="H122" s="167">
        <v>460</v>
      </c>
      <c r="I122" s="168"/>
      <c r="J122" s="169">
        <f t="shared" si="10"/>
        <v>0</v>
      </c>
      <c r="K122" s="165" t="s">
        <v>160</v>
      </c>
      <c r="L122" s="62"/>
      <c r="M122" s="170" t="s">
        <v>37</v>
      </c>
      <c r="N122" s="171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161</v>
      </c>
      <c r="BM122" s="24" t="s">
        <v>329</v>
      </c>
    </row>
    <row r="123" spans="2:65" s="1" customFormat="1" ht="16.5" customHeight="1">
      <c r="B123" s="42"/>
      <c r="C123" s="163" t="s">
        <v>330</v>
      </c>
      <c r="D123" s="163" t="s">
        <v>156</v>
      </c>
      <c r="E123" s="164" t="s">
        <v>331</v>
      </c>
      <c r="F123" s="165" t="s">
        <v>332</v>
      </c>
      <c r="G123" s="166" t="s">
        <v>159</v>
      </c>
      <c r="H123" s="167">
        <v>460</v>
      </c>
      <c r="I123" s="168"/>
      <c r="J123" s="169">
        <f t="shared" si="10"/>
        <v>0</v>
      </c>
      <c r="K123" s="165" t="s">
        <v>160</v>
      </c>
      <c r="L123" s="62"/>
      <c r="M123" s="170" t="s">
        <v>37</v>
      </c>
      <c r="N123" s="171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161</v>
      </c>
      <c r="BM123" s="24" t="s">
        <v>333</v>
      </c>
    </row>
    <row r="124" spans="2:65" s="1" customFormat="1" ht="16.5" customHeight="1">
      <c r="B124" s="42"/>
      <c r="C124" s="163" t="s">
        <v>334</v>
      </c>
      <c r="D124" s="163" t="s">
        <v>156</v>
      </c>
      <c r="E124" s="164" t="s">
        <v>335</v>
      </c>
      <c r="F124" s="165" t="s">
        <v>336</v>
      </c>
      <c r="G124" s="166" t="s">
        <v>159</v>
      </c>
      <c r="H124" s="167">
        <v>460</v>
      </c>
      <c r="I124" s="168"/>
      <c r="J124" s="169">
        <f t="shared" si="10"/>
        <v>0</v>
      </c>
      <c r="K124" s="165" t="s">
        <v>160</v>
      </c>
      <c r="L124" s="62"/>
      <c r="M124" s="170" t="s">
        <v>37</v>
      </c>
      <c r="N124" s="171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161</v>
      </c>
      <c r="BM124" s="24" t="s">
        <v>337</v>
      </c>
    </row>
    <row r="125" spans="2:65" s="1" customFormat="1" ht="16.5" customHeight="1">
      <c r="B125" s="42"/>
      <c r="C125" s="163" t="s">
        <v>338</v>
      </c>
      <c r="D125" s="163" t="s">
        <v>156</v>
      </c>
      <c r="E125" s="164" t="s">
        <v>339</v>
      </c>
      <c r="F125" s="165" t="s">
        <v>340</v>
      </c>
      <c r="G125" s="166" t="s">
        <v>159</v>
      </c>
      <c r="H125" s="167">
        <v>460</v>
      </c>
      <c r="I125" s="168"/>
      <c r="J125" s="169">
        <f t="shared" si="10"/>
        <v>0</v>
      </c>
      <c r="K125" s="165" t="s">
        <v>160</v>
      </c>
      <c r="L125" s="62"/>
      <c r="M125" s="170" t="s">
        <v>37</v>
      </c>
      <c r="N125" s="171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161</v>
      </c>
      <c r="BM125" s="24" t="s">
        <v>341</v>
      </c>
    </row>
    <row r="126" spans="2:65" s="1" customFormat="1" ht="16.5" customHeight="1">
      <c r="B126" s="42"/>
      <c r="C126" s="163" t="s">
        <v>342</v>
      </c>
      <c r="D126" s="163" t="s">
        <v>156</v>
      </c>
      <c r="E126" s="164" t="s">
        <v>343</v>
      </c>
      <c r="F126" s="165" t="s">
        <v>344</v>
      </c>
      <c r="G126" s="166" t="s">
        <v>159</v>
      </c>
      <c r="H126" s="167">
        <v>11</v>
      </c>
      <c r="I126" s="168"/>
      <c r="J126" s="169">
        <f t="shared" si="10"/>
        <v>0</v>
      </c>
      <c r="K126" s="165" t="s">
        <v>160</v>
      </c>
      <c r="L126" s="62"/>
      <c r="M126" s="170" t="s">
        <v>37</v>
      </c>
      <c r="N126" s="171" t="s">
        <v>53</v>
      </c>
      <c r="O126" s="43"/>
      <c r="P126" s="172">
        <f t="shared" si="11"/>
        <v>0</v>
      </c>
      <c r="Q126" s="172">
        <v>0</v>
      </c>
      <c r="R126" s="172">
        <f t="shared" si="12"/>
        <v>0</v>
      </c>
      <c r="S126" s="172">
        <v>0</v>
      </c>
      <c r="T126" s="173">
        <f t="shared" si="13"/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161</v>
      </c>
      <c r="BM126" s="24" t="s">
        <v>345</v>
      </c>
    </row>
    <row r="127" spans="2:65" s="1" customFormat="1" ht="16.5" customHeight="1">
      <c r="B127" s="42"/>
      <c r="C127" s="163" t="s">
        <v>346</v>
      </c>
      <c r="D127" s="163" t="s">
        <v>156</v>
      </c>
      <c r="E127" s="164" t="s">
        <v>347</v>
      </c>
      <c r="F127" s="165" t="s">
        <v>348</v>
      </c>
      <c r="G127" s="166" t="s">
        <v>214</v>
      </c>
      <c r="H127" s="167">
        <v>23</v>
      </c>
      <c r="I127" s="168"/>
      <c r="J127" s="169">
        <f t="shared" si="10"/>
        <v>0</v>
      </c>
      <c r="K127" s="165" t="s">
        <v>160</v>
      </c>
      <c r="L127" s="62"/>
      <c r="M127" s="170" t="s">
        <v>37</v>
      </c>
      <c r="N127" s="171" t="s">
        <v>53</v>
      </c>
      <c r="O127" s="43"/>
      <c r="P127" s="172">
        <f t="shared" si="11"/>
        <v>0</v>
      </c>
      <c r="Q127" s="172">
        <v>0</v>
      </c>
      <c r="R127" s="172">
        <f t="shared" si="12"/>
        <v>0</v>
      </c>
      <c r="S127" s="172">
        <v>0</v>
      </c>
      <c r="T127" s="173">
        <f t="shared" si="13"/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161</v>
      </c>
      <c r="BM127" s="24" t="s">
        <v>349</v>
      </c>
    </row>
    <row r="128" spans="2:65" s="1" customFormat="1" ht="16.5" customHeight="1">
      <c r="B128" s="42"/>
      <c r="C128" s="175" t="s">
        <v>350</v>
      </c>
      <c r="D128" s="175" t="s">
        <v>277</v>
      </c>
      <c r="E128" s="176" t="s">
        <v>351</v>
      </c>
      <c r="F128" s="177" t="s">
        <v>352</v>
      </c>
      <c r="G128" s="178" t="s">
        <v>159</v>
      </c>
      <c r="H128" s="179">
        <v>12.6</v>
      </c>
      <c r="I128" s="180"/>
      <c r="J128" s="181">
        <f t="shared" si="10"/>
        <v>0</v>
      </c>
      <c r="K128" s="177" t="s">
        <v>160</v>
      </c>
      <c r="L128" s="182"/>
      <c r="M128" s="183" t="s">
        <v>37</v>
      </c>
      <c r="N128" s="184" t="s">
        <v>53</v>
      </c>
      <c r="O128" s="43"/>
      <c r="P128" s="172">
        <f t="shared" si="11"/>
        <v>0</v>
      </c>
      <c r="Q128" s="172">
        <v>0</v>
      </c>
      <c r="R128" s="172">
        <f t="shared" si="12"/>
        <v>0</v>
      </c>
      <c r="S128" s="172">
        <v>0</v>
      </c>
      <c r="T128" s="173">
        <f t="shared" si="13"/>
        <v>0</v>
      </c>
      <c r="AR128" s="24" t="s">
        <v>187</v>
      </c>
      <c r="AT128" s="24" t="s">
        <v>277</v>
      </c>
      <c r="AU128" s="24" t="s">
        <v>82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161</v>
      </c>
      <c r="BM128" s="24" t="s">
        <v>353</v>
      </c>
    </row>
    <row r="129" spans="2:65" s="1" customFormat="1" ht="16.5" customHeight="1">
      <c r="B129" s="42"/>
      <c r="C129" s="163" t="s">
        <v>354</v>
      </c>
      <c r="D129" s="163" t="s">
        <v>156</v>
      </c>
      <c r="E129" s="164" t="s">
        <v>355</v>
      </c>
      <c r="F129" s="165" t="s">
        <v>356</v>
      </c>
      <c r="G129" s="166" t="s">
        <v>214</v>
      </c>
      <c r="H129" s="167">
        <v>27.5</v>
      </c>
      <c r="I129" s="168"/>
      <c r="J129" s="169">
        <f t="shared" si="10"/>
        <v>0</v>
      </c>
      <c r="K129" s="165" t="s">
        <v>160</v>
      </c>
      <c r="L129" s="62"/>
      <c r="M129" s="170" t="s">
        <v>37</v>
      </c>
      <c r="N129" s="171" t="s">
        <v>53</v>
      </c>
      <c r="O129" s="43"/>
      <c r="P129" s="172">
        <f t="shared" si="11"/>
        <v>0</v>
      </c>
      <c r="Q129" s="172">
        <v>0</v>
      </c>
      <c r="R129" s="172">
        <f t="shared" si="12"/>
        <v>0</v>
      </c>
      <c r="S129" s="172">
        <v>0</v>
      </c>
      <c r="T129" s="173">
        <f t="shared" si="13"/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174">
        <f t="shared" si="14"/>
        <v>0</v>
      </c>
      <c r="BF129" s="174">
        <f t="shared" si="15"/>
        <v>0</v>
      </c>
      <c r="BG129" s="174">
        <f t="shared" si="16"/>
        <v>0</v>
      </c>
      <c r="BH129" s="174">
        <f t="shared" si="17"/>
        <v>0</v>
      </c>
      <c r="BI129" s="174">
        <f t="shared" si="18"/>
        <v>0</v>
      </c>
      <c r="BJ129" s="24" t="s">
        <v>24</v>
      </c>
      <c r="BK129" s="174">
        <f t="shared" si="19"/>
        <v>0</v>
      </c>
      <c r="BL129" s="24" t="s">
        <v>161</v>
      </c>
      <c r="BM129" s="24" t="s">
        <v>357</v>
      </c>
    </row>
    <row r="130" spans="2:65" s="1" customFormat="1" ht="16.5" customHeight="1">
      <c r="B130" s="42"/>
      <c r="C130" s="163" t="s">
        <v>358</v>
      </c>
      <c r="D130" s="163" t="s">
        <v>156</v>
      </c>
      <c r="E130" s="164" t="s">
        <v>359</v>
      </c>
      <c r="F130" s="165" t="s">
        <v>360</v>
      </c>
      <c r="G130" s="166" t="s">
        <v>214</v>
      </c>
      <c r="H130" s="167">
        <v>27.5</v>
      </c>
      <c r="I130" s="168"/>
      <c r="J130" s="169">
        <f t="shared" si="10"/>
        <v>0</v>
      </c>
      <c r="K130" s="165" t="s">
        <v>160</v>
      </c>
      <c r="L130" s="62"/>
      <c r="M130" s="170" t="s">
        <v>37</v>
      </c>
      <c r="N130" s="171" t="s">
        <v>53</v>
      </c>
      <c r="O130" s="43"/>
      <c r="P130" s="172">
        <f t="shared" si="11"/>
        <v>0</v>
      </c>
      <c r="Q130" s="172">
        <v>0</v>
      </c>
      <c r="R130" s="172">
        <f t="shared" si="12"/>
        <v>0</v>
      </c>
      <c r="S130" s="172">
        <v>0</v>
      </c>
      <c r="T130" s="173">
        <f t="shared" si="13"/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174">
        <f t="shared" si="14"/>
        <v>0</v>
      </c>
      <c r="BF130" s="174">
        <f t="shared" si="15"/>
        <v>0</v>
      </c>
      <c r="BG130" s="174">
        <f t="shared" si="16"/>
        <v>0</v>
      </c>
      <c r="BH130" s="174">
        <f t="shared" si="17"/>
        <v>0</v>
      </c>
      <c r="BI130" s="174">
        <f t="shared" si="18"/>
        <v>0</v>
      </c>
      <c r="BJ130" s="24" t="s">
        <v>24</v>
      </c>
      <c r="BK130" s="174">
        <f t="shared" si="19"/>
        <v>0</v>
      </c>
      <c r="BL130" s="24" t="s">
        <v>161</v>
      </c>
      <c r="BM130" s="24" t="s">
        <v>361</v>
      </c>
    </row>
    <row r="131" spans="2:65" s="1" customFormat="1" ht="25.5" customHeight="1">
      <c r="B131" s="42"/>
      <c r="C131" s="163" t="s">
        <v>362</v>
      </c>
      <c r="D131" s="163" t="s">
        <v>156</v>
      </c>
      <c r="E131" s="164" t="s">
        <v>363</v>
      </c>
      <c r="F131" s="165" t="s">
        <v>364</v>
      </c>
      <c r="G131" s="166" t="s">
        <v>214</v>
      </c>
      <c r="H131" s="167">
        <v>31</v>
      </c>
      <c r="I131" s="168"/>
      <c r="J131" s="169">
        <f t="shared" si="10"/>
        <v>0</v>
      </c>
      <c r="K131" s="165" t="s">
        <v>160</v>
      </c>
      <c r="L131" s="62"/>
      <c r="M131" s="170" t="s">
        <v>37</v>
      </c>
      <c r="N131" s="171" t="s">
        <v>53</v>
      </c>
      <c r="O131" s="43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174">
        <f t="shared" si="14"/>
        <v>0</v>
      </c>
      <c r="BF131" s="174">
        <f t="shared" si="15"/>
        <v>0</v>
      </c>
      <c r="BG131" s="174">
        <f t="shared" si="16"/>
        <v>0</v>
      </c>
      <c r="BH131" s="174">
        <f t="shared" si="17"/>
        <v>0</v>
      </c>
      <c r="BI131" s="174">
        <f t="shared" si="18"/>
        <v>0</v>
      </c>
      <c r="BJ131" s="24" t="s">
        <v>24</v>
      </c>
      <c r="BK131" s="174">
        <f t="shared" si="19"/>
        <v>0</v>
      </c>
      <c r="BL131" s="24" t="s">
        <v>161</v>
      </c>
      <c r="BM131" s="24" t="s">
        <v>365</v>
      </c>
    </row>
    <row r="132" spans="2:65" s="1" customFormat="1" ht="16.5" customHeight="1">
      <c r="B132" s="42"/>
      <c r="C132" s="163" t="s">
        <v>366</v>
      </c>
      <c r="D132" s="163" t="s">
        <v>156</v>
      </c>
      <c r="E132" s="164" t="s">
        <v>367</v>
      </c>
      <c r="F132" s="165" t="s">
        <v>368</v>
      </c>
      <c r="G132" s="166" t="s">
        <v>214</v>
      </c>
      <c r="H132" s="167">
        <v>23</v>
      </c>
      <c r="I132" s="168"/>
      <c r="J132" s="169">
        <f t="shared" si="10"/>
        <v>0</v>
      </c>
      <c r="K132" s="165" t="s">
        <v>160</v>
      </c>
      <c r="L132" s="62"/>
      <c r="M132" s="170" t="s">
        <v>37</v>
      </c>
      <c r="N132" s="171" t="s">
        <v>53</v>
      </c>
      <c r="O132" s="43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174">
        <f t="shared" si="14"/>
        <v>0</v>
      </c>
      <c r="BF132" s="174">
        <f t="shared" si="15"/>
        <v>0</v>
      </c>
      <c r="BG132" s="174">
        <f t="shared" si="16"/>
        <v>0</v>
      </c>
      <c r="BH132" s="174">
        <f t="shared" si="17"/>
        <v>0</v>
      </c>
      <c r="BI132" s="174">
        <f t="shared" si="18"/>
        <v>0</v>
      </c>
      <c r="BJ132" s="24" t="s">
        <v>24</v>
      </c>
      <c r="BK132" s="174">
        <f t="shared" si="19"/>
        <v>0</v>
      </c>
      <c r="BL132" s="24" t="s">
        <v>161</v>
      </c>
      <c r="BM132" s="24" t="s">
        <v>369</v>
      </c>
    </row>
    <row r="133" spans="2:65" s="1" customFormat="1" ht="16.5" customHeight="1">
      <c r="B133" s="42"/>
      <c r="C133" s="175" t="s">
        <v>370</v>
      </c>
      <c r="D133" s="175" t="s">
        <v>277</v>
      </c>
      <c r="E133" s="176" t="s">
        <v>371</v>
      </c>
      <c r="F133" s="177" t="s">
        <v>372</v>
      </c>
      <c r="G133" s="178" t="s">
        <v>373</v>
      </c>
      <c r="H133" s="179">
        <v>23.23</v>
      </c>
      <c r="I133" s="180"/>
      <c r="J133" s="181">
        <f t="shared" si="10"/>
        <v>0</v>
      </c>
      <c r="K133" s="177" t="s">
        <v>160</v>
      </c>
      <c r="L133" s="182"/>
      <c r="M133" s="183" t="s">
        <v>37</v>
      </c>
      <c r="N133" s="184" t="s">
        <v>53</v>
      </c>
      <c r="O133" s="43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AR133" s="24" t="s">
        <v>187</v>
      </c>
      <c r="AT133" s="24" t="s">
        <v>277</v>
      </c>
      <c r="AU133" s="24" t="s">
        <v>82</v>
      </c>
      <c r="AY133" s="24" t="s">
        <v>162</v>
      </c>
      <c r="BE133" s="174">
        <f t="shared" si="14"/>
        <v>0</v>
      </c>
      <c r="BF133" s="174">
        <f t="shared" si="15"/>
        <v>0</v>
      </c>
      <c r="BG133" s="174">
        <f t="shared" si="16"/>
        <v>0</v>
      </c>
      <c r="BH133" s="174">
        <f t="shared" si="17"/>
        <v>0</v>
      </c>
      <c r="BI133" s="174">
        <f t="shared" si="18"/>
        <v>0</v>
      </c>
      <c r="BJ133" s="24" t="s">
        <v>24</v>
      </c>
      <c r="BK133" s="174">
        <f t="shared" si="19"/>
        <v>0</v>
      </c>
      <c r="BL133" s="24" t="s">
        <v>161</v>
      </c>
      <c r="BM133" s="24" t="s">
        <v>374</v>
      </c>
    </row>
    <row r="134" spans="2:65" s="1" customFormat="1" ht="16.5" customHeight="1">
      <c r="B134" s="42"/>
      <c r="C134" s="163" t="s">
        <v>375</v>
      </c>
      <c r="D134" s="163" t="s">
        <v>156</v>
      </c>
      <c r="E134" s="164" t="s">
        <v>376</v>
      </c>
      <c r="F134" s="165" t="s">
        <v>377</v>
      </c>
      <c r="G134" s="166" t="s">
        <v>214</v>
      </c>
      <c r="H134" s="167">
        <v>78</v>
      </c>
      <c r="I134" s="168"/>
      <c r="J134" s="169">
        <f t="shared" si="10"/>
        <v>0</v>
      </c>
      <c r="K134" s="165" t="s">
        <v>160</v>
      </c>
      <c r="L134" s="62"/>
      <c r="M134" s="170" t="s">
        <v>37</v>
      </c>
      <c r="N134" s="171" t="s">
        <v>53</v>
      </c>
      <c r="O134" s="43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174">
        <f t="shared" si="14"/>
        <v>0</v>
      </c>
      <c r="BF134" s="174">
        <f t="shared" si="15"/>
        <v>0</v>
      </c>
      <c r="BG134" s="174">
        <f t="shared" si="16"/>
        <v>0</v>
      </c>
      <c r="BH134" s="174">
        <f t="shared" si="17"/>
        <v>0</v>
      </c>
      <c r="BI134" s="174">
        <f t="shared" si="18"/>
        <v>0</v>
      </c>
      <c r="BJ134" s="24" t="s">
        <v>24</v>
      </c>
      <c r="BK134" s="174">
        <f t="shared" si="19"/>
        <v>0</v>
      </c>
      <c r="BL134" s="24" t="s">
        <v>161</v>
      </c>
      <c r="BM134" s="24" t="s">
        <v>378</v>
      </c>
    </row>
    <row r="135" spans="2:65" s="1" customFormat="1" ht="16.5" customHeight="1">
      <c r="B135" s="42"/>
      <c r="C135" s="175" t="s">
        <v>379</v>
      </c>
      <c r="D135" s="175" t="s">
        <v>277</v>
      </c>
      <c r="E135" s="176" t="s">
        <v>380</v>
      </c>
      <c r="F135" s="177" t="s">
        <v>381</v>
      </c>
      <c r="G135" s="178" t="s">
        <v>373</v>
      </c>
      <c r="H135" s="179">
        <v>75.75</v>
      </c>
      <c r="I135" s="180"/>
      <c r="J135" s="181">
        <f t="shared" si="10"/>
        <v>0</v>
      </c>
      <c r="K135" s="177" t="s">
        <v>160</v>
      </c>
      <c r="L135" s="182"/>
      <c r="M135" s="183" t="s">
        <v>37</v>
      </c>
      <c r="N135" s="184" t="s">
        <v>53</v>
      </c>
      <c r="O135" s="43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AR135" s="24" t="s">
        <v>187</v>
      </c>
      <c r="AT135" s="24" t="s">
        <v>277</v>
      </c>
      <c r="AU135" s="24" t="s">
        <v>82</v>
      </c>
      <c r="AY135" s="24" t="s">
        <v>162</v>
      </c>
      <c r="BE135" s="174">
        <f t="shared" si="14"/>
        <v>0</v>
      </c>
      <c r="BF135" s="174">
        <f t="shared" si="15"/>
        <v>0</v>
      </c>
      <c r="BG135" s="174">
        <f t="shared" si="16"/>
        <v>0</v>
      </c>
      <c r="BH135" s="174">
        <f t="shared" si="17"/>
        <v>0</v>
      </c>
      <c r="BI135" s="174">
        <f t="shared" si="18"/>
        <v>0</v>
      </c>
      <c r="BJ135" s="24" t="s">
        <v>24</v>
      </c>
      <c r="BK135" s="174">
        <f t="shared" si="19"/>
        <v>0</v>
      </c>
      <c r="BL135" s="24" t="s">
        <v>161</v>
      </c>
      <c r="BM135" s="24" t="s">
        <v>382</v>
      </c>
    </row>
    <row r="136" spans="2:65" s="1" customFormat="1" ht="16.5" customHeight="1">
      <c r="B136" s="42"/>
      <c r="C136" s="175" t="s">
        <v>383</v>
      </c>
      <c r="D136" s="175" t="s">
        <v>277</v>
      </c>
      <c r="E136" s="176" t="s">
        <v>384</v>
      </c>
      <c r="F136" s="177" t="s">
        <v>385</v>
      </c>
      <c r="G136" s="178" t="s">
        <v>373</v>
      </c>
      <c r="H136" s="179">
        <v>3.8849999999999998</v>
      </c>
      <c r="I136" s="180"/>
      <c r="J136" s="181">
        <f t="shared" si="10"/>
        <v>0</v>
      </c>
      <c r="K136" s="177" t="s">
        <v>160</v>
      </c>
      <c r="L136" s="182"/>
      <c r="M136" s="183" t="s">
        <v>37</v>
      </c>
      <c r="N136" s="184" t="s">
        <v>53</v>
      </c>
      <c r="O136" s="43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AR136" s="24" t="s">
        <v>187</v>
      </c>
      <c r="AT136" s="24" t="s">
        <v>277</v>
      </c>
      <c r="AU136" s="24" t="s">
        <v>82</v>
      </c>
      <c r="AY136" s="24" t="s">
        <v>162</v>
      </c>
      <c r="BE136" s="174">
        <f t="shared" si="14"/>
        <v>0</v>
      </c>
      <c r="BF136" s="174">
        <f t="shared" si="15"/>
        <v>0</v>
      </c>
      <c r="BG136" s="174">
        <f t="shared" si="16"/>
        <v>0</v>
      </c>
      <c r="BH136" s="174">
        <f t="shared" si="17"/>
        <v>0</v>
      </c>
      <c r="BI136" s="174">
        <f t="shared" si="18"/>
        <v>0</v>
      </c>
      <c r="BJ136" s="24" t="s">
        <v>24</v>
      </c>
      <c r="BK136" s="174">
        <f t="shared" si="19"/>
        <v>0</v>
      </c>
      <c r="BL136" s="24" t="s">
        <v>161</v>
      </c>
      <c r="BM136" s="24" t="s">
        <v>386</v>
      </c>
    </row>
    <row r="137" spans="2:65" s="1" customFormat="1" ht="16.5" customHeight="1">
      <c r="B137" s="42"/>
      <c r="C137" s="163" t="s">
        <v>387</v>
      </c>
      <c r="D137" s="163" t="s">
        <v>156</v>
      </c>
      <c r="E137" s="164" t="s">
        <v>388</v>
      </c>
      <c r="F137" s="165" t="s">
        <v>389</v>
      </c>
      <c r="G137" s="166" t="s">
        <v>173</v>
      </c>
      <c r="H137" s="167">
        <v>4.3499999999999996</v>
      </c>
      <c r="I137" s="168"/>
      <c r="J137" s="169">
        <f t="shared" si="10"/>
        <v>0</v>
      </c>
      <c r="K137" s="165" t="s">
        <v>160</v>
      </c>
      <c r="L137" s="62"/>
      <c r="M137" s="170" t="s">
        <v>37</v>
      </c>
      <c r="N137" s="171" t="s">
        <v>53</v>
      </c>
      <c r="O137" s="43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174">
        <f t="shared" si="14"/>
        <v>0</v>
      </c>
      <c r="BF137" s="174">
        <f t="shared" si="15"/>
        <v>0</v>
      </c>
      <c r="BG137" s="174">
        <f t="shared" si="16"/>
        <v>0</v>
      </c>
      <c r="BH137" s="174">
        <f t="shared" si="17"/>
        <v>0</v>
      </c>
      <c r="BI137" s="174">
        <f t="shared" si="18"/>
        <v>0</v>
      </c>
      <c r="BJ137" s="24" t="s">
        <v>24</v>
      </c>
      <c r="BK137" s="174">
        <f t="shared" si="19"/>
        <v>0</v>
      </c>
      <c r="BL137" s="24" t="s">
        <v>161</v>
      </c>
      <c r="BM137" s="24" t="s">
        <v>390</v>
      </c>
    </row>
    <row r="138" spans="2:65" s="1" customFormat="1" ht="16.5" customHeight="1">
      <c r="B138" s="42"/>
      <c r="C138" s="163" t="s">
        <v>391</v>
      </c>
      <c r="D138" s="163" t="s">
        <v>156</v>
      </c>
      <c r="E138" s="164" t="s">
        <v>392</v>
      </c>
      <c r="F138" s="165" t="s">
        <v>393</v>
      </c>
      <c r="G138" s="166" t="s">
        <v>201</v>
      </c>
      <c r="H138" s="167">
        <v>653.14099999999996</v>
      </c>
      <c r="I138" s="168"/>
      <c r="J138" s="169">
        <f t="shared" si="10"/>
        <v>0</v>
      </c>
      <c r="K138" s="165" t="s">
        <v>160</v>
      </c>
      <c r="L138" s="62"/>
      <c r="M138" s="170" t="s">
        <v>37</v>
      </c>
      <c r="N138" s="171" t="s">
        <v>53</v>
      </c>
      <c r="O138" s="43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174">
        <f t="shared" si="14"/>
        <v>0</v>
      </c>
      <c r="BF138" s="174">
        <f t="shared" si="15"/>
        <v>0</v>
      </c>
      <c r="BG138" s="174">
        <f t="shared" si="16"/>
        <v>0</v>
      </c>
      <c r="BH138" s="174">
        <f t="shared" si="17"/>
        <v>0</v>
      </c>
      <c r="BI138" s="174">
        <f t="shared" si="18"/>
        <v>0</v>
      </c>
      <c r="BJ138" s="24" t="s">
        <v>24</v>
      </c>
      <c r="BK138" s="174">
        <f t="shared" si="19"/>
        <v>0</v>
      </c>
      <c r="BL138" s="24" t="s">
        <v>161</v>
      </c>
      <c r="BM138" s="24" t="s">
        <v>394</v>
      </c>
    </row>
    <row r="139" spans="2:65" s="1" customFormat="1" ht="16.5" customHeight="1">
      <c r="B139" s="42"/>
      <c r="C139" s="163" t="s">
        <v>395</v>
      </c>
      <c r="D139" s="163" t="s">
        <v>156</v>
      </c>
      <c r="E139" s="164" t="s">
        <v>396</v>
      </c>
      <c r="F139" s="165" t="s">
        <v>397</v>
      </c>
      <c r="G139" s="166" t="s">
        <v>398</v>
      </c>
      <c r="H139" s="167">
        <v>32</v>
      </c>
      <c r="I139" s="168"/>
      <c r="J139" s="169">
        <f t="shared" si="10"/>
        <v>0</v>
      </c>
      <c r="K139" s="165" t="s">
        <v>160</v>
      </c>
      <c r="L139" s="62"/>
      <c r="M139" s="170" t="s">
        <v>37</v>
      </c>
      <c r="N139" s="185" t="s">
        <v>53</v>
      </c>
      <c r="O139" s="186"/>
      <c r="P139" s="187">
        <f t="shared" si="11"/>
        <v>0</v>
      </c>
      <c r="Q139" s="187">
        <v>0</v>
      </c>
      <c r="R139" s="187">
        <f t="shared" si="12"/>
        <v>0</v>
      </c>
      <c r="S139" s="187">
        <v>0</v>
      </c>
      <c r="T139" s="188">
        <f t="shared" si="13"/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174">
        <f t="shared" si="14"/>
        <v>0</v>
      </c>
      <c r="BF139" s="174">
        <f t="shared" si="15"/>
        <v>0</v>
      </c>
      <c r="BG139" s="174">
        <f t="shared" si="16"/>
        <v>0</v>
      </c>
      <c r="BH139" s="174">
        <f t="shared" si="17"/>
        <v>0</v>
      </c>
      <c r="BI139" s="174">
        <f t="shared" si="18"/>
        <v>0</v>
      </c>
      <c r="BJ139" s="24" t="s">
        <v>24</v>
      </c>
      <c r="BK139" s="174">
        <f t="shared" si="19"/>
        <v>0</v>
      </c>
      <c r="BL139" s="24" t="s">
        <v>161</v>
      </c>
      <c r="BM139" s="24" t="s">
        <v>399</v>
      </c>
    </row>
    <row r="140" spans="2:65" s="1" customFormat="1" ht="6.9" customHeight="1">
      <c r="B140" s="57"/>
      <c r="C140" s="58"/>
      <c r="D140" s="58"/>
      <c r="E140" s="58"/>
      <c r="F140" s="58"/>
      <c r="G140" s="58"/>
      <c r="H140" s="58"/>
      <c r="I140" s="140"/>
      <c r="J140" s="58"/>
      <c r="K140" s="58"/>
      <c r="L140" s="62"/>
    </row>
  </sheetData>
  <sheetProtection algorithmName="SHA-512" hashValue="CeXRQ7ZQ+bIA+wOZol/KlpnrkVrHKItnZIbZfUReXd6Z64dz2ez1xA7FKCey+cPdpsif16EPpAn96IwBYh3g1Q==" saltValue="YIuRUVCG/ofkON6+WLZ98htHIm/mf4mnKNQgkc7+7QMlrR/ESCVTlq3UF1nuoS9TVnda90S2g7mbUjcm3j0IhA==" spinCount="100000" sheet="1" objects="1" scenarios="1" formatColumns="0" formatRows="0" autoFilter="0"/>
  <autoFilter ref="C75:K139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23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94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400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401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ROUND(J97,2)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ROUND(SUM(BE97:BE622), 2)</f>
        <v>0</v>
      </c>
      <c r="G30" s="43"/>
      <c r="H30" s="43"/>
      <c r="I30" s="132">
        <v>0.21</v>
      </c>
      <c r="J30" s="131">
        <f>ROUND(ROUND((SUM(BE97:BE622)),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ROUND(SUM(BF97:BF622), 2)</f>
        <v>0</v>
      </c>
      <c r="G31" s="43"/>
      <c r="H31" s="43"/>
      <c r="I31" s="132">
        <v>0.15</v>
      </c>
      <c r="J31" s="131">
        <f>ROUND(ROUND((SUM(BF97:BF622)),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ROUND(SUM(BG97:BG622),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ROUND(SUM(BH97:BH622),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ROUND(SUM(BI97:BI622),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166021 - SO 01 - SO 01 Rekonstrukce stávajícího objektu - stavební práce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Ostrava - Hošťálkovice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J97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402</v>
      </c>
      <c r="E57" s="192"/>
      <c r="F57" s="192"/>
      <c r="G57" s="192"/>
      <c r="H57" s="192"/>
      <c r="I57" s="193"/>
      <c r="J57" s="194">
        <f>J98</f>
        <v>0</v>
      </c>
      <c r="K57" s="195"/>
    </row>
    <row r="58" spans="2:47" s="9" customFormat="1" ht="19.95" customHeight="1">
      <c r="B58" s="196"/>
      <c r="C58" s="197"/>
      <c r="D58" s="198" t="s">
        <v>403</v>
      </c>
      <c r="E58" s="199"/>
      <c r="F58" s="199"/>
      <c r="G58" s="199"/>
      <c r="H58" s="199"/>
      <c r="I58" s="200"/>
      <c r="J58" s="201">
        <f>J99</f>
        <v>0</v>
      </c>
      <c r="K58" s="202"/>
    </row>
    <row r="59" spans="2:47" s="9" customFormat="1" ht="19.95" customHeight="1">
      <c r="B59" s="196"/>
      <c r="C59" s="197"/>
      <c r="D59" s="198" t="s">
        <v>404</v>
      </c>
      <c r="E59" s="199"/>
      <c r="F59" s="199"/>
      <c r="G59" s="199"/>
      <c r="H59" s="199"/>
      <c r="I59" s="200"/>
      <c r="J59" s="201">
        <f>J143</f>
        <v>0</v>
      </c>
      <c r="K59" s="202"/>
    </row>
    <row r="60" spans="2:47" s="9" customFormat="1" ht="19.95" customHeight="1">
      <c r="B60" s="196"/>
      <c r="C60" s="197"/>
      <c r="D60" s="198" t="s">
        <v>405</v>
      </c>
      <c r="E60" s="199"/>
      <c r="F60" s="199"/>
      <c r="G60" s="199"/>
      <c r="H60" s="199"/>
      <c r="I60" s="200"/>
      <c r="J60" s="201">
        <f>J156</f>
        <v>0</v>
      </c>
      <c r="K60" s="202"/>
    </row>
    <row r="61" spans="2:47" s="9" customFormat="1" ht="19.95" customHeight="1">
      <c r="B61" s="196"/>
      <c r="C61" s="197"/>
      <c r="D61" s="198" t="s">
        <v>406</v>
      </c>
      <c r="E61" s="199"/>
      <c r="F61" s="199"/>
      <c r="G61" s="199"/>
      <c r="H61" s="199"/>
      <c r="I61" s="200"/>
      <c r="J61" s="201">
        <f>J161</f>
        <v>0</v>
      </c>
      <c r="K61" s="202"/>
    </row>
    <row r="62" spans="2:47" s="9" customFormat="1" ht="19.95" customHeight="1">
      <c r="B62" s="196"/>
      <c r="C62" s="197"/>
      <c r="D62" s="198" t="s">
        <v>407</v>
      </c>
      <c r="E62" s="199"/>
      <c r="F62" s="199"/>
      <c r="G62" s="199"/>
      <c r="H62" s="199"/>
      <c r="I62" s="200"/>
      <c r="J62" s="201">
        <f>J261</f>
        <v>0</v>
      </c>
      <c r="K62" s="202"/>
    </row>
    <row r="63" spans="2:47" s="9" customFormat="1" ht="19.95" customHeight="1">
      <c r="B63" s="196"/>
      <c r="C63" s="197"/>
      <c r="D63" s="198" t="s">
        <v>408</v>
      </c>
      <c r="E63" s="199"/>
      <c r="F63" s="199"/>
      <c r="G63" s="199"/>
      <c r="H63" s="199"/>
      <c r="I63" s="200"/>
      <c r="J63" s="201">
        <f>J336</f>
        <v>0</v>
      </c>
      <c r="K63" s="202"/>
    </row>
    <row r="64" spans="2:47" s="9" customFormat="1" ht="19.95" customHeight="1">
      <c r="B64" s="196"/>
      <c r="C64" s="197"/>
      <c r="D64" s="198" t="s">
        <v>409</v>
      </c>
      <c r="E64" s="199"/>
      <c r="F64" s="199"/>
      <c r="G64" s="199"/>
      <c r="H64" s="199"/>
      <c r="I64" s="200"/>
      <c r="J64" s="201">
        <f>J353</f>
        <v>0</v>
      </c>
      <c r="K64" s="202"/>
    </row>
    <row r="65" spans="2:11" s="8" customFormat="1" ht="24.9" customHeight="1">
      <c r="B65" s="189"/>
      <c r="C65" s="190"/>
      <c r="D65" s="191" t="s">
        <v>410</v>
      </c>
      <c r="E65" s="192"/>
      <c r="F65" s="192"/>
      <c r="G65" s="192"/>
      <c r="H65" s="192"/>
      <c r="I65" s="193"/>
      <c r="J65" s="194">
        <f>J355</f>
        <v>0</v>
      </c>
      <c r="K65" s="195"/>
    </row>
    <row r="66" spans="2:11" s="9" customFormat="1" ht="19.95" customHeight="1">
      <c r="B66" s="196"/>
      <c r="C66" s="197"/>
      <c r="D66" s="198" t="s">
        <v>411</v>
      </c>
      <c r="E66" s="199"/>
      <c r="F66" s="199"/>
      <c r="G66" s="199"/>
      <c r="H66" s="199"/>
      <c r="I66" s="200"/>
      <c r="J66" s="201">
        <f>J356</f>
        <v>0</v>
      </c>
      <c r="K66" s="202"/>
    </row>
    <row r="67" spans="2:11" s="9" customFormat="1" ht="19.95" customHeight="1">
      <c r="B67" s="196"/>
      <c r="C67" s="197"/>
      <c r="D67" s="198" t="s">
        <v>412</v>
      </c>
      <c r="E67" s="199"/>
      <c r="F67" s="199"/>
      <c r="G67" s="199"/>
      <c r="H67" s="199"/>
      <c r="I67" s="200"/>
      <c r="J67" s="201">
        <f>J375</f>
        <v>0</v>
      </c>
      <c r="K67" s="202"/>
    </row>
    <row r="68" spans="2:11" s="9" customFormat="1" ht="19.95" customHeight="1">
      <c r="B68" s="196"/>
      <c r="C68" s="197"/>
      <c r="D68" s="198" t="s">
        <v>413</v>
      </c>
      <c r="E68" s="199"/>
      <c r="F68" s="199"/>
      <c r="G68" s="199"/>
      <c r="H68" s="199"/>
      <c r="I68" s="200"/>
      <c r="J68" s="201">
        <f>J398</f>
        <v>0</v>
      </c>
      <c r="K68" s="202"/>
    </row>
    <row r="69" spans="2:11" s="9" customFormat="1" ht="19.95" customHeight="1">
      <c r="B69" s="196"/>
      <c r="C69" s="197"/>
      <c r="D69" s="198" t="s">
        <v>414</v>
      </c>
      <c r="E69" s="199"/>
      <c r="F69" s="199"/>
      <c r="G69" s="199"/>
      <c r="H69" s="199"/>
      <c r="I69" s="200"/>
      <c r="J69" s="201">
        <f>J415</f>
        <v>0</v>
      </c>
      <c r="K69" s="202"/>
    </row>
    <row r="70" spans="2:11" s="8" customFormat="1" ht="24.9" customHeight="1">
      <c r="B70" s="189"/>
      <c r="C70" s="190"/>
      <c r="D70" s="191" t="s">
        <v>415</v>
      </c>
      <c r="E70" s="192"/>
      <c r="F70" s="192"/>
      <c r="G70" s="192"/>
      <c r="H70" s="192"/>
      <c r="I70" s="193"/>
      <c r="J70" s="194">
        <f>J432</f>
        <v>0</v>
      </c>
      <c r="K70" s="195"/>
    </row>
    <row r="71" spans="2:11" s="8" customFormat="1" ht="24.9" customHeight="1">
      <c r="B71" s="189"/>
      <c r="C71" s="190"/>
      <c r="D71" s="191" t="s">
        <v>416</v>
      </c>
      <c r="E71" s="192"/>
      <c r="F71" s="192"/>
      <c r="G71" s="192"/>
      <c r="H71" s="192"/>
      <c r="I71" s="193"/>
      <c r="J71" s="194">
        <f>J472</f>
        <v>0</v>
      </c>
      <c r="K71" s="195"/>
    </row>
    <row r="72" spans="2:11" s="8" customFormat="1" ht="24.9" customHeight="1">
      <c r="B72" s="189"/>
      <c r="C72" s="190"/>
      <c r="D72" s="191" t="s">
        <v>417</v>
      </c>
      <c r="E72" s="192"/>
      <c r="F72" s="192"/>
      <c r="G72" s="192"/>
      <c r="H72" s="192"/>
      <c r="I72" s="193"/>
      <c r="J72" s="194">
        <f>J558</f>
        <v>0</v>
      </c>
      <c r="K72" s="195"/>
    </row>
    <row r="73" spans="2:11" s="8" customFormat="1" ht="24.9" customHeight="1">
      <c r="B73" s="189"/>
      <c r="C73" s="190"/>
      <c r="D73" s="191" t="s">
        <v>418</v>
      </c>
      <c r="E73" s="192"/>
      <c r="F73" s="192"/>
      <c r="G73" s="192"/>
      <c r="H73" s="192"/>
      <c r="I73" s="193"/>
      <c r="J73" s="194">
        <f>J580</f>
        <v>0</v>
      </c>
      <c r="K73" s="195"/>
    </row>
    <row r="74" spans="2:11" s="8" customFormat="1" ht="24.9" customHeight="1">
      <c r="B74" s="189"/>
      <c r="C74" s="190"/>
      <c r="D74" s="191" t="s">
        <v>419</v>
      </c>
      <c r="E74" s="192"/>
      <c r="F74" s="192"/>
      <c r="G74" s="192"/>
      <c r="H74" s="192"/>
      <c r="I74" s="193"/>
      <c r="J74" s="194">
        <f>J584</f>
        <v>0</v>
      </c>
      <c r="K74" s="195"/>
    </row>
    <row r="75" spans="2:11" s="8" customFormat="1" ht="24.9" customHeight="1">
      <c r="B75" s="189"/>
      <c r="C75" s="190"/>
      <c r="D75" s="191" t="s">
        <v>420</v>
      </c>
      <c r="E75" s="192"/>
      <c r="F75" s="192"/>
      <c r="G75" s="192"/>
      <c r="H75" s="192"/>
      <c r="I75" s="193"/>
      <c r="J75" s="194">
        <f>J598</f>
        <v>0</v>
      </c>
      <c r="K75" s="195"/>
    </row>
    <row r="76" spans="2:11" s="8" customFormat="1" ht="24.9" customHeight="1">
      <c r="B76" s="189"/>
      <c r="C76" s="190"/>
      <c r="D76" s="191" t="s">
        <v>421</v>
      </c>
      <c r="E76" s="192"/>
      <c r="F76" s="192"/>
      <c r="G76" s="192"/>
      <c r="H76" s="192"/>
      <c r="I76" s="193"/>
      <c r="J76" s="194">
        <f>J612</f>
        <v>0</v>
      </c>
      <c r="K76" s="195"/>
    </row>
    <row r="77" spans="2:11" s="8" customFormat="1" ht="24.9" customHeight="1">
      <c r="B77" s="189"/>
      <c r="C77" s="190"/>
      <c r="D77" s="191" t="s">
        <v>422</v>
      </c>
      <c r="E77" s="192"/>
      <c r="F77" s="192"/>
      <c r="G77" s="192"/>
      <c r="H77" s="192"/>
      <c r="I77" s="193"/>
      <c r="J77" s="194">
        <f>J618</f>
        <v>0</v>
      </c>
      <c r="K77" s="195"/>
    </row>
    <row r="78" spans="2:11" s="1" customFormat="1" ht="21.75" customHeight="1">
      <c r="B78" s="42"/>
      <c r="C78" s="43"/>
      <c r="D78" s="43"/>
      <c r="E78" s="43"/>
      <c r="F78" s="43"/>
      <c r="G78" s="43"/>
      <c r="H78" s="43"/>
      <c r="I78" s="119"/>
      <c r="J78" s="43"/>
      <c r="K78" s="46"/>
    </row>
    <row r="79" spans="2:11" s="1" customFormat="1" ht="6.9" customHeight="1">
      <c r="B79" s="57"/>
      <c r="C79" s="58"/>
      <c r="D79" s="58"/>
      <c r="E79" s="58"/>
      <c r="F79" s="58"/>
      <c r="G79" s="58"/>
      <c r="H79" s="58"/>
      <c r="I79" s="140"/>
      <c r="J79" s="58"/>
      <c r="K79" s="59"/>
    </row>
    <row r="83" spans="2:20" s="1" customFormat="1" ht="6.9" customHeight="1">
      <c r="B83" s="60"/>
      <c r="C83" s="61"/>
      <c r="D83" s="61"/>
      <c r="E83" s="61"/>
      <c r="F83" s="61"/>
      <c r="G83" s="61"/>
      <c r="H83" s="61"/>
      <c r="I83" s="143"/>
      <c r="J83" s="61"/>
      <c r="K83" s="61"/>
      <c r="L83" s="62"/>
    </row>
    <row r="84" spans="2:20" s="1" customFormat="1" ht="36.9" customHeight="1">
      <c r="B84" s="42"/>
      <c r="C84" s="63" t="s">
        <v>142</v>
      </c>
      <c r="D84" s="64"/>
      <c r="E84" s="64"/>
      <c r="F84" s="64"/>
      <c r="G84" s="64"/>
      <c r="H84" s="64"/>
      <c r="I84" s="150"/>
      <c r="J84" s="64"/>
      <c r="K84" s="64"/>
      <c r="L84" s="62"/>
    </row>
    <row r="85" spans="2:20" s="1" customFormat="1" ht="6.9" customHeight="1">
      <c r="B85" s="42"/>
      <c r="C85" s="64"/>
      <c r="D85" s="64"/>
      <c r="E85" s="64"/>
      <c r="F85" s="64"/>
      <c r="G85" s="64"/>
      <c r="H85" s="64"/>
      <c r="I85" s="150"/>
      <c r="J85" s="64"/>
      <c r="K85" s="64"/>
      <c r="L85" s="62"/>
    </row>
    <row r="86" spans="2:20" s="1" customFormat="1" ht="14.4" customHeight="1">
      <c r="B86" s="42"/>
      <c r="C86" s="66" t="s">
        <v>18</v>
      </c>
      <c r="D86" s="64"/>
      <c r="E86" s="64"/>
      <c r="F86" s="64"/>
      <c r="G86" s="64"/>
      <c r="H86" s="64"/>
      <c r="I86" s="150"/>
      <c r="J86" s="64"/>
      <c r="K86" s="64"/>
      <c r="L86" s="62"/>
    </row>
    <row r="87" spans="2:20" s="1" customFormat="1" ht="16.5" customHeight="1">
      <c r="B87" s="42"/>
      <c r="C87" s="64"/>
      <c r="D87" s="64"/>
      <c r="E87" s="390" t="str">
        <f>E7</f>
        <v>Rekonstrukce a přístavby hasičské zbrojnice Hošťálkovice</v>
      </c>
      <c r="F87" s="391"/>
      <c r="G87" s="391"/>
      <c r="H87" s="391"/>
      <c r="I87" s="150"/>
      <c r="J87" s="64"/>
      <c r="K87" s="64"/>
      <c r="L87" s="62"/>
    </row>
    <row r="88" spans="2:20" s="1" customFormat="1" ht="14.4" customHeight="1">
      <c r="B88" s="42"/>
      <c r="C88" s="66" t="s">
        <v>134</v>
      </c>
      <c r="D88" s="64"/>
      <c r="E88" s="64"/>
      <c r="F88" s="64"/>
      <c r="G88" s="64"/>
      <c r="H88" s="64"/>
      <c r="I88" s="150"/>
      <c r="J88" s="64"/>
      <c r="K88" s="64"/>
      <c r="L88" s="62"/>
    </row>
    <row r="89" spans="2:20" s="1" customFormat="1" ht="17.25" customHeight="1">
      <c r="B89" s="42"/>
      <c r="C89" s="64"/>
      <c r="D89" s="64"/>
      <c r="E89" s="365" t="str">
        <f>E9</f>
        <v xml:space="preserve">166021 - SO 01 - SO 01 Rekonstrukce stávajícího objektu - stavební práce </v>
      </c>
      <c r="F89" s="392"/>
      <c r="G89" s="392"/>
      <c r="H89" s="392"/>
      <c r="I89" s="150"/>
      <c r="J89" s="64"/>
      <c r="K89" s="64"/>
      <c r="L89" s="62"/>
    </row>
    <row r="90" spans="2:20" s="1" customFormat="1" ht="6.9" customHeight="1">
      <c r="B90" s="42"/>
      <c r="C90" s="64"/>
      <c r="D90" s="64"/>
      <c r="E90" s="64"/>
      <c r="F90" s="64"/>
      <c r="G90" s="64"/>
      <c r="H90" s="64"/>
      <c r="I90" s="150"/>
      <c r="J90" s="64"/>
      <c r="K90" s="64"/>
      <c r="L90" s="62"/>
    </row>
    <row r="91" spans="2:20" s="1" customFormat="1" ht="18" customHeight="1">
      <c r="B91" s="42"/>
      <c r="C91" s="66" t="s">
        <v>25</v>
      </c>
      <c r="D91" s="64"/>
      <c r="E91" s="64"/>
      <c r="F91" s="151" t="str">
        <f>F12</f>
        <v xml:space="preserve">Ostrava - Hošťálkovice </v>
      </c>
      <c r="G91" s="64"/>
      <c r="H91" s="64"/>
      <c r="I91" s="152" t="s">
        <v>27</v>
      </c>
      <c r="J91" s="74" t="str">
        <f>IF(J12="","",J12)</f>
        <v>2. 12. 2016</v>
      </c>
      <c r="K91" s="64"/>
      <c r="L91" s="62"/>
    </row>
    <row r="92" spans="2:20" s="1" customFormat="1" ht="6.9" customHeight="1">
      <c r="B92" s="42"/>
      <c r="C92" s="64"/>
      <c r="D92" s="64"/>
      <c r="E92" s="64"/>
      <c r="F92" s="64"/>
      <c r="G92" s="64"/>
      <c r="H92" s="64"/>
      <c r="I92" s="150"/>
      <c r="J92" s="64"/>
      <c r="K92" s="64"/>
      <c r="L92" s="62"/>
    </row>
    <row r="93" spans="2:20" s="1" customFormat="1" ht="13.2">
      <c r="B93" s="42"/>
      <c r="C93" s="66" t="s">
        <v>35</v>
      </c>
      <c r="D93" s="64"/>
      <c r="E93" s="64"/>
      <c r="F93" s="151" t="str">
        <f>E15</f>
        <v xml:space="preserve">Statutární město Ostrava,MOb Hošťálkovice </v>
      </c>
      <c r="G93" s="64"/>
      <c r="H93" s="64"/>
      <c r="I93" s="152" t="s">
        <v>42</v>
      </c>
      <c r="J93" s="151" t="str">
        <f>E21</f>
        <v xml:space="preserve">Lenka Jerakasová </v>
      </c>
      <c r="K93" s="64"/>
      <c r="L93" s="62"/>
    </row>
    <row r="94" spans="2:20" s="1" customFormat="1" ht="14.4" customHeight="1">
      <c r="B94" s="42"/>
      <c r="C94" s="66" t="s">
        <v>40</v>
      </c>
      <c r="D94" s="64"/>
      <c r="E94" s="64"/>
      <c r="F94" s="151" t="str">
        <f>IF(E18="","",E18)</f>
        <v/>
      </c>
      <c r="G94" s="64"/>
      <c r="H94" s="64"/>
      <c r="I94" s="150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50"/>
      <c r="J95" s="64"/>
      <c r="K95" s="64"/>
      <c r="L95" s="62"/>
    </row>
    <row r="96" spans="2:20" s="7" customFormat="1" ht="29.25" customHeight="1">
      <c r="B96" s="153"/>
      <c r="C96" s="154" t="s">
        <v>143</v>
      </c>
      <c r="D96" s="155" t="s">
        <v>67</v>
      </c>
      <c r="E96" s="155" t="s">
        <v>63</v>
      </c>
      <c r="F96" s="155" t="s">
        <v>144</v>
      </c>
      <c r="G96" s="155" t="s">
        <v>145</v>
      </c>
      <c r="H96" s="155" t="s">
        <v>146</v>
      </c>
      <c r="I96" s="156" t="s">
        <v>147</v>
      </c>
      <c r="J96" s="155" t="s">
        <v>139</v>
      </c>
      <c r="K96" s="157" t="s">
        <v>148</v>
      </c>
      <c r="L96" s="158"/>
      <c r="M96" s="82" t="s">
        <v>149</v>
      </c>
      <c r="N96" s="83" t="s">
        <v>52</v>
      </c>
      <c r="O96" s="83" t="s">
        <v>150</v>
      </c>
      <c r="P96" s="83" t="s">
        <v>151</v>
      </c>
      <c r="Q96" s="83" t="s">
        <v>152</v>
      </c>
      <c r="R96" s="83" t="s">
        <v>153</v>
      </c>
      <c r="S96" s="83" t="s">
        <v>154</v>
      </c>
      <c r="T96" s="84" t="s">
        <v>155</v>
      </c>
    </row>
    <row r="97" spans="2:65" s="1" customFormat="1" ht="29.25" customHeight="1">
      <c r="B97" s="42"/>
      <c r="C97" s="88" t="s">
        <v>140</v>
      </c>
      <c r="D97" s="64"/>
      <c r="E97" s="64"/>
      <c r="F97" s="64"/>
      <c r="G97" s="64"/>
      <c r="H97" s="64"/>
      <c r="I97" s="150"/>
      <c r="J97" s="159">
        <f>BK97</f>
        <v>0</v>
      </c>
      <c r="K97" s="64"/>
      <c r="L97" s="62"/>
      <c r="M97" s="85"/>
      <c r="N97" s="86"/>
      <c r="O97" s="86"/>
      <c r="P97" s="160">
        <f>P98+P355+P432+P472+P558+P580+P584+P598+P612+P618</f>
        <v>0</v>
      </c>
      <c r="Q97" s="86"/>
      <c r="R97" s="160">
        <f>R98+R355+R432+R472+R558+R580+R584+R598+R612+R618</f>
        <v>0.78833880000000012</v>
      </c>
      <c r="S97" s="86"/>
      <c r="T97" s="161">
        <f>T98+T355+T432+T472+T558+T580+T584+T598+T612+T618</f>
        <v>0</v>
      </c>
      <c r="AT97" s="24" t="s">
        <v>81</v>
      </c>
      <c r="AU97" s="24" t="s">
        <v>141</v>
      </c>
      <c r="BK97" s="162">
        <f>BK98+BK355+BK432+BK472+BK558+BK580+BK584+BK598+BK612+BK618</f>
        <v>0</v>
      </c>
    </row>
    <row r="98" spans="2:65" s="10" customFormat="1" ht="37.35" customHeight="1">
      <c r="B98" s="203"/>
      <c r="C98" s="204"/>
      <c r="D98" s="205" t="s">
        <v>81</v>
      </c>
      <c r="E98" s="206" t="s">
        <v>423</v>
      </c>
      <c r="F98" s="206" t="s">
        <v>424</v>
      </c>
      <c r="G98" s="204"/>
      <c r="H98" s="204"/>
      <c r="I98" s="207"/>
      <c r="J98" s="208">
        <f>BK98</f>
        <v>0</v>
      </c>
      <c r="K98" s="204"/>
      <c r="L98" s="209"/>
      <c r="M98" s="210"/>
      <c r="N98" s="211"/>
      <c r="O98" s="211"/>
      <c r="P98" s="212">
        <f>P99+P143+P156+P161+P261+P336+P353</f>
        <v>0</v>
      </c>
      <c r="Q98" s="211"/>
      <c r="R98" s="212">
        <f>R99+R143+R156+R161+R261+R336+R353</f>
        <v>0</v>
      </c>
      <c r="S98" s="211"/>
      <c r="T98" s="213">
        <f>T99+T143+T156+T161+T261+T336+T353</f>
        <v>0</v>
      </c>
      <c r="AR98" s="214" t="s">
        <v>24</v>
      </c>
      <c r="AT98" s="215" t="s">
        <v>81</v>
      </c>
      <c r="AU98" s="215" t="s">
        <v>82</v>
      </c>
      <c r="AY98" s="214" t="s">
        <v>162</v>
      </c>
      <c r="BK98" s="216">
        <f>BK99+BK143+BK156+BK161+BK261+BK336+BK353</f>
        <v>0</v>
      </c>
    </row>
    <row r="99" spans="2:65" s="10" customFormat="1" ht="19.95" customHeight="1">
      <c r="B99" s="203"/>
      <c r="C99" s="204"/>
      <c r="D99" s="205" t="s">
        <v>81</v>
      </c>
      <c r="E99" s="217" t="s">
        <v>167</v>
      </c>
      <c r="F99" s="217" t="s">
        <v>425</v>
      </c>
      <c r="G99" s="204"/>
      <c r="H99" s="204"/>
      <c r="I99" s="207"/>
      <c r="J99" s="218">
        <f>BK99</f>
        <v>0</v>
      </c>
      <c r="K99" s="204"/>
      <c r="L99" s="209"/>
      <c r="M99" s="210"/>
      <c r="N99" s="211"/>
      <c r="O99" s="211"/>
      <c r="P99" s="212">
        <f>SUM(P100:P142)</f>
        <v>0</v>
      </c>
      <c r="Q99" s="211"/>
      <c r="R99" s="212">
        <f>SUM(R100:R142)</f>
        <v>0</v>
      </c>
      <c r="S99" s="211"/>
      <c r="T99" s="213">
        <f>SUM(T100:T142)</f>
        <v>0</v>
      </c>
      <c r="AR99" s="214" t="s">
        <v>24</v>
      </c>
      <c r="AT99" s="215" t="s">
        <v>81</v>
      </c>
      <c r="AU99" s="215" t="s">
        <v>24</v>
      </c>
      <c r="AY99" s="214" t="s">
        <v>162</v>
      </c>
      <c r="BK99" s="216">
        <f>SUM(BK100:BK142)</f>
        <v>0</v>
      </c>
    </row>
    <row r="100" spans="2:65" s="1" customFormat="1" ht="25.5" customHeight="1">
      <c r="B100" s="42"/>
      <c r="C100" s="163" t="s">
        <v>24</v>
      </c>
      <c r="D100" s="163" t="s">
        <v>156</v>
      </c>
      <c r="E100" s="164" t="s">
        <v>426</v>
      </c>
      <c r="F100" s="165" t="s">
        <v>427</v>
      </c>
      <c r="G100" s="166" t="s">
        <v>173</v>
      </c>
      <c r="H100" s="167">
        <v>9.173</v>
      </c>
      <c r="I100" s="168"/>
      <c r="J100" s="169">
        <f>ROUND(I100*H100,2)</f>
        <v>0</v>
      </c>
      <c r="K100" s="165" t="s">
        <v>428</v>
      </c>
      <c r="L100" s="62"/>
      <c r="M100" s="170" t="s">
        <v>37</v>
      </c>
      <c r="N100" s="171" t="s">
        <v>53</v>
      </c>
      <c r="O100" s="43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24" t="s">
        <v>24</v>
      </c>
      <c r="BK100" s="174">
        <f>ROUND(I100*H100,2)</f>
        <v>0</v>
      </c>
      <c r="BL100" s="24" t="s">
        <v>161</v>
      </c>
      <c r="BM100" s="24" t="s">
        <v>429</v>
      </c>
    </row>
    <row r="101" spans="2:65" s="11" customFormat="1" ht="12">
      <c r="B101" s="219"/>
      <c r="C101" s="220"/>
      <c r="D101" s="221" t="s">
        <v>430</v>
      </c>
      <c r="E101" s="222" t="s">
        <v>37</v>
      </c>
      <c r="F101" s="223" t="s">
        <v>431</v>
      </c>
      <c r="G101" s="220"/>
      <c r="H101" s="224">
        <v>11.116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430</v>
      </c>
      <c r="AU101" s="230" t="s">
        <v>91</v>
      </c>
      <c r="AV101" s="11" t="s">
        <v>91</v>
      </c>
      <c r="AW101" s="11" t="s">
        <v>45</v>
      </c>
      <c r="AX101" s="11" t="s">
        <v>82</v>
      </c>
      <c r="AY101" s="230" t="s">
        <v>162</v>
      </c>
    </row>
    <row r="102" spans="2:65" s="11" customFormat="1" ht="12">
      <c r="B102" s="219"/>
      <c r="C102" s="220"/>
      <c r="D102" s="221" t="s">
        <v>430</v>
      </c>
      <c r="E102" s="222" t="s">
        <v>37</v>
      </c>
      <c r="F102" s="223" t="s">
        <v>432</v>
      </c>
      <c r="G102" s="220"/>
      <c r="H102" s="224">
        <v>-1.9430000000000001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430</v>
      </c>
      <c r="AU102" s="230" t="s">
        <v>91</v>
      </c>
      <c r="AV102" s="11" t="s">
        <v>91</v>
      </c>
      <c r="AW102" s="11" t="s">
        <v>45</v>
      </c>
      <c r="AX102" s="11" t="s">
        <v>82</v>
      </c>
      <c r="AY102" s="230" t="s">
        <v>162</v>
      </c>
    </row>
    <row r="103" spans="2:65" s="12" customFormat="1" ht="12">
      <c r="B103" s="231"/>
      <c r="C103" s="232"/>
      <c r="D103" s="221" t="s">
        <v>430</v>
      </c>
      <c r="E103" s="233" t="s">
        <v>37</v>
      </c>
      <c r="F103" s="234" t="s">
        <v>433</v>
      </c>
      <c r="G103" s="232"/>
      <c r="H103" s="235">
        <v>9.173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430</v>
      </c>
      <c r="AU103" s="241" t="s">
        <v>91</v>
      </c>
      <c r="AV103" s="12" t="s">
        <v>161</v>
      </c>
      <c r="AW103" s="12" t="s">
        <v>45</v>
      </c>
      <c r="AX103" s="12" t="s">
        <v>24</v>
      </c>
      <c r="AY103" s="241" t="s">
        <v>162</v>
      </c>
    </row>
    <row r="104" spans="2:65" s="1" customFormat="1" ht="25.5" customHeight="1">
      <c r="B104" s="42"/>
      <c r="C104" s="163" t="s">
        <v>91</v>
      </c>
      <c r="D104" s="163" t="s">
        <v>156</v>
      </c>
      <c r="E104" s="164" t="s">
        <v>434</v>
      </c>
      <c r="F104" s="165" t="s">
        <v>435</v>
      </c>
      <c r="G104" s="166" t="s">
        <v>173</v>
      </c>
      <c r="H104" s="167">
        <v>51.042000000000002</v>
      </c>
      <c r="I104" s="168"/>
      <c r="J104" s="169">
        <f>ROUND(I104*H104,2)</f>
        <v>0</v>
      </c>
      <c r="K104" s="165" t="s">
        <v>428</v>
      </c>
      <c r="L104" s="62"/>
      <c r="M104" s="170" t="s">
        <v>37</v>
      </c>
      <c r="N104" s="171" t="s">
        <v>53</v>
      </c>
      <c r="O104" s="43"/>
      <c r="P104" s="172">
        <f>O104*H104</f>
        <v>0</v>
      </c>
      <c r="Q104" s="172">
        <v>0</v>
      </c>
      <c r="R104" s="172">
        <f>Q104*H104</f>
        <v>0</v>
      </c>
      <c r="S104" s="172">
        <v>0</v>
      </c>
      <c r="T104" s="173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174">
        <f>IF(N104="základní",J104,0)</f>
        <v>0</v>
      </c>
      <c r="BF104" s="174">
        <f>IF(N104="snížená",J104,0)</f>
        <v>0</v>
      </c>
      <c r="BG104" s="174">
        <f>IF(N104="zákl. přenesená",J104,0)</f>
        <v>0</v>
      </c>
      <c r="BH104" s="174">
        <f>IF(N104="sníž. přenesená",J104,0)</f>
        <v>0</v>
      </c>
      <c r="BI104" s="174">
        <f>IF(N104="nulová",J104,0)</f>
        <v>0</v>
      </c>
      <c r="BJ104" s="24" t="s">
        <v>24</v>
      </c>
      <c r="BK104" s="174">
        <f>ROUND(I104*H104,2)</f>
        <v>0</v>
      </c>
      <c r="BL104" s="24" t="s">
        <v>161</v>
      </c>
      <c r="BM104" s="24" t="s">
        <v>436</v>
      </c>
    </row>
    <row r="105" spans="2:65" s="11" customFormat="1" ht="12">
      <c r="B105" s="219"/>
      <c r="C105" s="220"/>
      <c r="D105" s="221" t="s">
        <v>430</v>
      </c>
      <c r="E105" s="222" t="s">
        <v>37</v>
      </c>
      <c r="F105" s="223" t="s">
        <v>437</v>
      </c>
      <c r="G105" s="220"/>
      <c r="H105" s="224">
        <v>63.765000000000001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430</v>
      </c>
      <c r="AU105" s="230" t="s">
        <v>91</v>
      </c>
      <c r="AV105" s="11" t="s">
        <v>91</v>
      </c>
      <c r="AW105" s="11" t="s">
        <v>45</v>
      </c>
      <c r="AX105" s="11" t="s">
        <v>82</v>
      </c>
      <c r="AY105" s="230" t="s">
        <v>162</v>
      </c>
    </row>
    <row r="106" spans="2:65" s="11" customFormat="1" ht="12">
      <c r="B106" s="219"/>
      <c r="C106" s="220"/>
      <c r="D106" s="221" t="s">
        <v>430</v>
      </c>
      <c r="E106" s="222" t="s">
        <v>37</v>
      </c>
      <c r="F106" s="223" t="s">
        <v>438</v>
      </c>
      <c r="G106" s="220"/>
      <c r="H106" s="224">
        <v>-8.73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430</v>
      </c>
      <c r="AU106" s="230" t="s">
        <v>91</v>
      </c>
      <c r="AV106" s="11" t="s">
        <v>91</v>
      </c>
      <c r="AW106" s="11" t="s">
        <v>45</v>
      </c>
      <c r="AX106" s="11" t="s">
        <v>82</v>
      </c>
      <c r="AY106" s="230" t="s">
        <v>162</v>
      </c>
    </row>
    <row r="107" spans="2:65" s="11" customFormat="1" ht="12">
      <c r="B107" s="219"/>
      <c r="C107" s="220"/>
      <c r="D107" s="221" t="s">
        <v>430</v>
      </c>
      <c r="E107" s="222" t="s">
        <v>37</v>
      </c>
      <c r="F107" s="223" t="s">
        <v>439</v>
      </c>
      <c r="G107" s="220"/>
      <c r="H107" s="224">
        <v>-10.164</v>
      </c>
      <c r="I107" s="225"/>
      <c r="J107" s="220"/>
      <c r="K107" s="220"/>
      <c r="L107" s="226"/>
      <c r="M107" s="227"/>
      <c r="N107" s="228"/>
      <c r="O107" s="228"/>
      <c r="P107" s="228"/>
      <c r="Q107" s="228"/>
      <c r="R107" s="228"/>
      <c r="S107" s="228"/>
      <c r="T107" s="229"/>
      <c r="AT107" s="230" t="s">
        <v>430</v>
      </c>
      <c r="AU107" s="230" t="s">
        <v>91</v>
      </c>
      <c r="AV107" s="11" t="s">
        <v>91</v>
      </c>
      <c r="AW107" s="11" t="s">
        <v>45</v>
      </c>
      <c r="AX107" s="11" t="s">
        <v>82</v>
      </c>
      <c r="AY107" s="230" t="s">
        <v>162</v>
      </c>
    </row>
    <row r="108" spans="2:65" s="13" customFormat="1" ht="12">
      <c r="B108" s="242"/>
      <c r="C108" s="243"/>
      <c r="D108" s="221" t="s">
        <v>430</v>
      </c>
      <c r="E108" s="244" t="s">
        <v>37</v>
      </c>
      <c r="F108" s="245" t="s">
        <v>440</v>
      </c>
      <c r="G108" s="243"/>
      <c r="H108" s="244" t="s">
        <v>37</v>
      </c>
      <c r="I108" s="246"/>
      <c r="J108" s="243"/>
      <c r="K108" s="243"/>
      <c r="L108" s="247"/>
      <c r="M108" s="248"/>
      <c r="N108" s="249"/>
      <c r="O108" s="249"/>
      <c r="P108" s="249"/>
      <c r="Q108" s="249"/>
      <c r="R108" s="249"/>
      <c r="S108" s="249"/>
      <c r="T108" s="250"/>
      <c r="AT108" s="251" t="s">
        <v>430</v>
      </c>
      <c r="AU108" s="251" t="s">
        <v>91</v>
      </c>
      <c r="AV108" s="13" t="s">
        <v>24</v>
      </c>
      <c r="AW108" s="13" t="s">
        <v>45</v>
      </c>
      <c r="AX108" s="13" t="s">
        <v>82</v>
      </c>
      <c r="AY108" s="251" t="s">
        <v>162</v>
      </c>
    </row>
    <row r="109" spans="2:65" s="11" customFormat="1" ht="12">
      <c r="B109" s="219"/>
      <c r="C109" s="220"/>
      <c r="D109" s="221" t="s">
        <v>430</v>
      </c>
      <c r="E109" s="222" t="s">
        <v>37</v>
      </c>
      <c r="F109" s="223" t="s">
        <v>441</v>
      </c>
      <c r="G109" s="220"/>
      <c r="H109" s="224">
        <v>6.1710000000000003</v>
      </c>
      <c r="I109" s="225"/>
      <c r="J109" s="220"/>
      <c r="K109" s="220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430</v>
      </c>
      <c r="AU109" s="230" t="s">
        <v>91</v>
      </c>
      <c r="AV109" s="11" t="s">
        <v>91</v>
      </c>
      <c r="AW109" s="11" t="s">
        <v>45</v>
      </c>
      <c r="AX109" s="11" t="s">
        <v>82</v>
      </c>
      <c r="AY109" s="230" t="s">
        <v>162</v>
      </c>
    </row>
    <row r="110" spans="2:65" s="12" customFormat="1" ht="12">
      <c r="B110" s="231"/>
      <c r="C110" s="232"/>
      <c r="D110" s="221" t="s">
        <v>430</v>
      </c>
      <c r="E110" s="233" t="s">
        <v>37</v>
      </c>
      <c r="F110" s="234" t="s">
        <v>433</v>
      </c>
      <c r="G110" s="232"/>
      <c r="H110" s="235">
        <v>51.042000000000002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430</v>
      </c>
      <c r="AU110" s="241" t="s">
        <v>91</v>
      </c>
      <c r="AV110" s="12" t="s">
        <v>161</v>
      </c>
      <c r="AW110" s="12" t="s">
        <v>45</v>
      </c>
      <c r="AX110" s="12" t="s">
        <v>24</v>
      </c>
      <c r="AY110" s="241" t="s">
        <v>162</v>
      </c>
    </row>
    <row r="111" spans="2:65" s="1" customFormat="1" ht="25.5" customHeight="1">
      <c r="B111" s="42"/>
      <c r="C111" s="163" t="s">
        <v>167</v>
      </c>
      <c r="D111" s="163" t="s">
        <v>156</v>
      </c>
      <c r="E111" s="164" t="s">
        <v>442</v>
      </c>
      <c r="F111" s="165" t="s">
        <v>443</v>
      </c>
      <c r="G111" s="166" t="s">
        <v>373</v>
      </c>
      <c r="H111" s="167">
        <v>5</v>
      </c>
      <c r="I111" s="168"/>
      <c r="J111" s="169">
        <f>ROUND(I111*H111,2)</f>
        <v>0</v>
      </c>
      <c r="K111" s="165" t="s">
        <v>428</v>
      </c>
      <c r="L111" s="62"/>
      <c r="M111" s="170" t="s">
        <v>37</v>
      </c>
      <c r="N111" s="171" t="s">
        <v>53</v>
      </c>
      <c r="O111" s="43"/>
      <c r="P111" s="172">
        <f>O111*H111</f>
        <v>0</v>
      </c>
      <c r="Q111" s="172">
        <v>0</v>
      </c>
      <c r="R111" s="172">
        <f>Q111*H111</f>
        <v>0</v>
      </c>
      <c r="S111" s="172">
        <v>0</v>
      </c>
      <c r="T111" s="173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24" t="s">
        <v>24</v>
      </c>
      <c r="BK111" s="174">
        <f>ROUND(I111*H111,2)</f>
        <v>0</v>
      </c>
      <c r="BL111" s="24" t="s">
        <v>161</v>
      </c>
      <c r="BM111" s="24" t="s">
        <v>444</v>
      </c>
    </row>
    <row r="112" spans="2:65" s="1" customFormat="1" ht="25.5" customHeight="1">
      <c r="B112" s="42"/>
      <c r="C112" s="163" t="s">
        <v>161</v>
      </c>
      <c r="D112" s="163" t="s">
        <v>156</v>
      </c>
      <c r="E112" s="164" t="s">
        <v>445</v>
      </c>
      <c r="F112" s="165" t="s">
        <v>446</v>
      </c>
      <c r="G112" s="166" t="s">
        <v>373</v>
      </c>
      <c r="H112" s="167">
        <v>1</v>
      </c>
      <c r="I112" s="168"/>
      <c r="J112" s="169">
        <f>ROUND(I112*H112,2)</f>
        <v>0</v>
      </c>
      <c r="K112" s="165" t="s">
        <v>428</v>
      </c>
      <c r="L112" s="62"/>
      <c r="M112" s="170" t="s">
        <v>37</v>
      </c>
      <c r="N112" s="171" t="s">
        <v>53</v>
      </c>
      <c r="O112" s="43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24" t="s">
        <v>24</v>
      </c>
      <c r="BK112" s="174">
        <f>ROUND(I112*H112,2)</f>
        <v>0</v>
      </c>
      <c r="BL112" s="24" t="s">
        <v>161</v>
      </c>
      <c r="BM112" s="24" t="s">
        <v>447</v>
      </c>
    </row>
    <row r="113" spans="2:65" s="1" customFormat="1" ht="16.5" customHeight="1">
      <c r="B113" s="42"/>
      <c r="C113" s="163" t="s">
        <v>175</v>
      </c>
      <c r="D113" s="163" t="s">
        <v>156</v>
      </c>
      <c r="E113" s="164" t="s">
        <v>448</v>
      </c>
      <c r="F113" s="165" t="s">
        <v>449</v>
      </c>
      <c r="G113" s="166" t="s">
        <v>373</v>
      </c>
      <c r="H113" s="167">
        <v>8</v>
      </c>
      <c r="I113" s="168"/>
      <c r="J113" s="169">
        <f>ROUND(I113*H113,2)</f>
        <v>0</v>
      </c>
      <c r="K113" s="165" t="s">
        <v>428</v>
      </c>
      <c r="L113" s="62"/>
      <c r="M113" s="170" t="s">
        <v>37</v>
      </c>
      <c r="N113" s="171" t="s">
        <v>53</v>
      </c>
      <c r="O113" s="43"/>
      <c r="P113" s="172">
        <f>O113*H113</f>
        <v>0</v>
      </c>
      <c r="Q113" s="172">
        <v>0</v>
      </c>
      <c r="R113" s="172">
        <f>Q113*H113</f>
        <v>0</v>
      </c>
      <c r="S113" s="172">
        <v>0</v>
      </c>
      <c r="T113" s="173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174">
        <f>IF(N113="základní",J113,0)</f>
        <v>0</v>
      </c>
      <c r="BF113" s="174">
        <f>IF(N113="snížená",J113,0)</f>
        <v>0</v>
      </c>
      <c r="BG113" s="174">
        <f>IF(N113="zákl. přenesená",J113,0)</f>
        <v>0</v>
      </c>
      <c r="BH113" s="174">
        <f>IF(N113="sníž. přenesená",J113,0)</f>
        <v>0</v>
      </c>
      <c r="BI113" s="174">
        <f>IF(N113="nulová",J113,0)</f>
        <v>0</v>
      </c>
      <c r="BJ113" s="24" t="s">
        <v>24</v>
      </c>
      <c r="BK113" s="174">
        <f>ROUND(I113*H113,2)</f>
        <v>0</v>
      </c>
      <c r="BL113" s="24" t="s">
        <v>161</v>
      </c>
      <c r="BM113" s="24" t="s">
        <v>450</v>
      </c>
    </row>
    <row r="114" spans="2:65" s="11" customFormat="1" ht="12">
      <c r="B114" s="219"/>
      <c r="C114" s="220"/>
      <c r="D114" s="221" t="s">
        <v>430</v>
      </c>
      <c r="E114" s="222" t="s">
        <v>37</v>
      </c>
      <c r="F114" s="223" t="s">
        <v>187</v>
      </c>
      <c r="G114" s="220"/>
      <c r="H114" s="224">
        <v>8</v>
      </c>
      <c r="I114" s="225"/>
      <c r="J114" s="220"/>
      <c r="K114" s="220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430</v>
      </c>
      <c r="AU114" s="230" t="s">
        <v>91</v>
      </c>
      <c r="AV114" s="11" t="s">
        <v>91</v>
      </c>
      <c r="AW114" s="11" t="s">
        <v>45</v>
      </c>
      <c r="AX114" s="11" t="s">
        <v>82</v>
      </c>
      <c r="AY114" s="230" t="s">
        <v>162</v>
      </c>
    </row>
    <row r="115" spans="2:65" s="12" customFormat="1" ht="12">
      <c r="B115" s="231"/>
      <c r="C115" s="232"/>
      <c r="D115" s="221" t="s">
        <v>430</v>
      </c>
      <c r="E115" s="233" t="s">
        <v>37</v>
      </c>
      <c r="F115" s="234" t="s">
        <v>433</v>
      </c>
      <c r="G115" s="232"/>
      <c r="H115" s="235">
        <v>8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430</v>
      </c>
      <c r="AU115" s="241" t="s">
        <v>91</v>
      </c>
      <c r="AV115" s="12" t="s">
        <v>161</v>
      </c>
      <c r="AW115" s="12" t="s">
        <v>45</v>
      </c>
      <c r="AX115" s="12" t="s">
        <v>24</v>
      </c>
      <c r="AY115" s="241" t="s">
        <v>162</v>
      </c>
    </row>
    <row r="116" spans="2:65" s="1" customFormat="1" ht="16.5" customHeight="1">
      <c r="B116" s="42"/>
      <c r="C116" s="163" t="s">
        <v>179</v>
      </c>
      <c r="D116" s="163" t="s">
        <v>156</v>
      </c>
      <c r="E116" s="164" t="s">
        <v>451</v>
      </c>
      <c r="F116" s="165" t="s">
        <v>452</v>
      </c>
      <c r="G116" s="166" t="s">
        <v>373</v>
      </c>
      <c r="H116" s="167">
        <v>4</v>
      </c>
      <c r="I116" s="168"/>
      <c r="J116" s="169">
        <f>ROUND(I116*H116,2)</f>
        <v>0</v>
      </c>
      <c r="K116" s="165" t="s">
        <v>428</v>
      </c>
      <c r="L116" s="62"/>
      <c r="M116" s="170" t="s">
        <v>37</v>
      </c>
      <c r="N116" s="171" t="s">
        <v>53</v>
      </c>
      <c r="O116" s="43"/>
      <c r="P116" s="172">
        <f>O116*H116</f>
        <v>0</v>
      </c>
      <c r="Q116" s="172">
        <v>0</v>
      </c>
      <c r="R116" s="172">
        <f>Q116*H116</f>
        <v>0</v>
      </c>
      <c r="S116" s="172">
        <v>0</v>
      </c>
      <c r="T116" s="173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174">
        <f>IF(N116="základní",J116,0)</f>
        <v>0</v>
      </c>
      <c r="BF116" s="174">
        <f>IF(N116="snížená",J116,0)</f>
        <v>0</v>
      </c>
      <c r="BG116" s="174">
        <f>IF(N116="zákl. přenesená",J116,0)</f>
        <v>0</v>
      </c>
      <c r="BH116" s="174">
        <f>IF(N116="sníž. přenesená",J116,0)</f>
        <v>0</v>
      </c>
      <c r="BI116" s="174">
        <f>IF(N116="nulová",J116,0)</f>
        <v>0</v>
      </c>
      <c r="BJ116" s="24" t="s">
        <v>24</v>
      </c>
      <c r="BK116" s="174">
        <f>ROUND(I116*H116,2)</f>
        <v>0</v>
      </c>
      <c r="BL116" s="24" t="s">
        <v>161</v>
      </c>
      <c r="BM116" s="24" t="s">
        <v>453</v>
      </c>
    </row>
    <row r="117" spans="2:65" s="1" customFormat="1" ht="16.5" customHeight="1">
      <c r="B117" s="42"/>
      <c r="C117" s="163" t="s">
        <v>183</v>
      </c>
      <c r="D117" s="163" t="s">
        <v>156</v>
      </c>
      <c r="E117" s="164" t="s">
        <v>454</v>
      </c>
      <c r="F117" s="165" t="s">
        <v>455</v>
      </c>
      <c r="G117" s="166" t="s">
        <v>373</v>
      </c>
      <c r="H117" s="167">
        <v>16</v>
      </c>
      <c r="I117" s="168"/>
      <c r="J117" s="169">
        <f>ROUND(I117*H117,2)</f>
        <v>0</v>
      </c>
      <c r="K117" s="165" t="s">
        <v>428</v>
      </c>
      <c r="L117" s="62"/>
      <c r="M117" s="170" t="s">
        <v>37</v>
      </c>
      <c r="N117" s="171" t="s">
        <v>53</v>
      </c>
      <c r="O117" s="43"/>
      <c r="P117" s="172">
        <f>O117*H117</f>
        <v>0</v>
      </c>
      <c r="Q117" s="172">
        <v>0</v>
      </c>
      <c r="R117" s="172">
        <f>Q117*H117</f>
        <v>0</v>
      </c>
      <c r="S117" s="172">
        <v>0</v>
      </c>
      <c r="T117" s="173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174">
        <f>IF(N117="základní",J117,0)</f>
        <v>0</v>
      </c>
      <c r="BF117" s="174">
        <f>IF(N117="snížená",J117,0)</f>
        <v>0</v>
      </c>
      <c r="BG117" s="174">
        <f>IF(N117="zákl. přenesená",J117,0)</f>
        <v>0</v>
      </c>
      <c r="BH117" s="174">
        <f>IF(N117="sníž. přenesená",J117,0)</f>
        <v>0</v>
      </c>
      <c r="BI117" s="174">
        <f>IF(N117="nulová",J117,0)</f>
        <v>0</v>
      </c>
      <c r="BJ117" s="24" t="s">
        <v>24</v>
      </c>
      <c r="BK117" s="174">
        <f>ROUND(I117*H117,2)</f>
        <v>0</v>
      </c>
      <c r="BL117" s="24" t="s">
        <v>161</v>
      </c>
      <c r="BM117" s="24" t="s">
        <v>456</v>
      </c>
    </row>
    <row r="118" spans="2:65" s="11" customFormat="1" ht="12">
      <c r="B118" s="219"/>
      <c r="C118" s="220"/>
      <c r="D118" s="221" t="s">
        <v>430</v>
      </c>
      <c r="E118" s="222" t="s">
        <v>37</v>
      </c>
      <c r="F118" s="223" t="s">
        <v>457</v>
      </c>
      <c r="G118" s="220"/>
      <c r="H118" s="224">
        <v>16</v>
      </c>
      <c r="I118" s="225"/>
      <c r="J118" s="220"/>
      <c r="K118" s="220"/>
      <c r="L118" s="226"/>
      <c r="M118" s="227"/>
      <c r="N118" s="228"/>
      <c r="O118" s="228"/>
      <c r="P118" s="228"/>
      <c r="Q118" s="228"/>
      <c r="R118" s="228"/>
      <c r="S118" s="228"/>
      <c r="T118" s="229"/>
      <c r="AT118" s="230" t="s">
        <v>430</v>
      </c>
      <c r="AU118" s="230" t="s">
        <v>91</v>
      </c>
      <c r="AV118" s="11" t="s">
        <v>91</v>
      </c>
      <c r="AW118" s="11" t="s">
        <v>45</v>
      </c>
      <c r="AX118" s="11" t="s">
        <v>82</v>
      </c>
      <c r="AY118" s="230" t="s">
        <v>162</v>
      </c>
    </row>
    <row r="119" spans="2:65" s="12" customFormat="1" ht="12">
      <c r="B119" s="231"/>
      <c r="C119" s="232"/>
      <c r="D119" s="221" t="s">
        <v>430</v>
      </c>
      <c r="E119" s="233" t="s">
        <v>37</v>
      </c>
      <c r="F119" s="234" t="s">
        <v>433</v>
      </c>
      <c r="G119" s="232"/>
      <c r="H119" s="235">
        <v>16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430</v>
      </c>
      <c r="AU119" s="241" t="s">
        <v>91</v>
      </c>
      <c r="AV119" s="12" t="s">
        <v>161</v>
      </c>
      <c r="AW119" s="12" t="s">
        <v>45</v>
      </c>
      <c r="AX119" s="12" t="s">
        <v>24</v>
      </c>
      <c r="AY119" s="241" t="s">
        <v>162</v>
      </c>
    </row>
    <row r="120" spans="2:65" s="1" customFormat="1" ht="16.5" customHeight="1">
      <c r="B120" s="42"/>
      <c r="C120" s="163" t="s">
        <v>187</v>
      </c>
      <c r="D120" s="163" t="s">
        <v>156</v>
      </c>
      <c r="E120" s="164" t="s">
        <v>458</v>
      </c>
      <c r="F120" s="165" t="s">
        <v>459</v>
      </c>
      <c r="G120" s="166" t="s">
        <v>373</v>
      </c>
      <c r="H120" s="167">
        <v>7</v>
      </c>
      <c r="I120" s="168"/>
      <c r="J120" s="169">
        <f>ROUND(I120*H120,2)</f>
        <v>0</v>
      </c>
      <c r="K120" s="165" t="s">
        <v>428</v>
      </c>
      <c r="L120" s="62"/>
      <c r="M120" s="170" t="s">
        <v>37</v>
      </c>
      <c r="N120" s="171" t="s">
        <v>53</v>
      </c>
      <c r="O120" s="43"/>
      <c r="P120" s="172">
        <f>O120*H120</f>
        <v>0</v>
      </c>
      <c r="Q120" s="172">
        <v>0</v>
      </c>
      <c r="R120" s="172">
        <f>Q120*H120</f>
        <v>0</v>
      </c>
      <c r="S120" s="172">
        <v>0</v>
      </c>
      <c r="T120" s="173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174">
        <f>IF(N120="základní",J120,0)</f>
        <v>0</v>
      </c>
      <c r="BF120" s="174">
        <f>IF(N120="snížená",J120,0)</f>
        <v>0</v>
      </c>
      <c r="BG120" s="174">
        <f>IF(N120="zákl. přenesená",J120,0)</f>
        <v>0</v>
      </c>
      <c r="BH120" s="174">
        <f>IF(N120="sníž. přenesená",J120,0)</f>
        <v>0</v>
      </c>
      <c r="BI120" s="174">
        <f>IF(N120="nulová",J120,0)</f>
        <v>0</v>
      </c>
      <c r="BJ120" s="24" t="s">
        <v>24</v>
      </c>
      <c r="BK120" s="174">
        <f>ROUND(I120*H120,2)</f>
        <v>0</v>
      </c>
      <c r="BL120" s="24" t="s">
        <v>161</v>
      </c>
      <c r="BM120" s="24" t="s">
        <v>460</v>
      </c>
    </row>
    <row r="121" spans="2:65" s="11" customFormat="1" ht="12">
      <c r="B121" s="219"/>
      <c r="C121" s="220"/>
      <c r="D121" s="221" t="s">
        <v>430</v>
      </c>
      <c r="E121" s="222" t="s">
        <v>37</v>
      </c>
      <c r="F121" s="223" t="s">
        <v>461</v>
      </c>
      <c r="G121" s="220"/>
      <c r="H121" s="224">
        <v>7</v>
      </c>
      <c r="I121" s="225"/>
      <c r="J121" s="220"/>
      <c r="K121" s="220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430</v>
      </c>
      <c r="AU121" s="230" t="s">
        <v>91</v>
      </c>
      <c r="AV121" s="11" t="s">
        <v>91</v>
      </c>
      <c r="AW121" s="11" t="s">
        <v>45</v>
      </c>
      <c r="AX121" s="11" t="s">
        <v>82</v>
      </c>
      <c r="AY121" s="230" t="s">
        <v>162</v>
      </c>
    </row>
    <row r="122" spans="2:65" s="12" customFormat="1" ht="12">
      <c r="B122" s="231"/>
      <c r="C122" s="232"/>
      <c r="D122" s="221" t="s">
        <v>430</v>
      </c>
      <c r="E122" s="233" t="s">
        <v>37</v>
      </c>
      <c r="F122" s="234" t="s">
        <v>433</v>
      </c>
      <c r="G122" s="232"/>
      <c r="H122" s="235">
        <v>7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430</v>
      </c>
      <c r="AU122" s="241" t="s">
        <v>91</v>
      </c>
      <c r="AV122" s="12" t="s">
        <v>161</v>
      </c>
      <c r="AW122" s="12" t="s">
        <v>45</v>
      </c>
      <c r="AX122" s="12" t="s">
        <v>24</v>
      </c>
      <c r="AY122" s="241" t="s">
        <v>162</v>
      </c>
    </row>
    <row r="123" spans="2:65" s="1" customFormat="1" ht="16.5" customHeight="1">
      <c r="B123" s="42"/>
      <c r="C123" s="163" t="s">
        <v>191</v>
      </c>
      <c r="D123" s="163" t="s">
        <v>156</v>
      </c>
      <c r="E123" s="164" t="s">
        <v>462</v>
      </c>
      <c r="F123" s="165" t="s">
        <v>463</v>
      </c>
      <c r="G123" s="166" t="s">
        <v>373</v>
      </c>
      <c r="H123" s="167">
        <v>4</v>
      </c>
      <c r="I123" s="168"/>
      <c r="J123" s="169">
        <f>ROUND(I123*H123,2)</f>
        <v>0</v>
      </c>
      <c r="K123" s="165" t="s">
        <v>428</v>
      </c>
      <c r="L123" s="62"/>
      <c r="M123" s="170" t="s">
        <v>37</v>
      </c>
      <c r="N123" s="171" t="s">
        <v>53</v>
      </c>
      <c r="O123" s="43"/>
      <c r="P123" s="172">
        <f>O123*H123</f>
        <v>0</v>
      </c>
      <c r="Q123" s="172">
        <v>0</v>
      </c>
      <c r="R123" s="172">
        <f>Q123*H123</f>
        <v>0</v>
      </c>
      <c r="S123" s="172">
        <v>0</v>
      </c>
      <c r="T123" s="173">
        <f>S123*H123</f>
        <v>0</v>
      </c>
      <c r="AR123" s="24" t="s">
        <v>161</v>
      </c>
      <c r="AT123" s="24" t="s">
        <v>156</v>
      </c>
      <c r="AU123" s="24" t="s">
        <v>91</v>
      </c>
      <c r="AY123" s="24" t="s">
        <v>162</v>
      </c>
      <c r="BE123" s="174">
        <f>IF(N123="základní",J123,0)</f>
        <v>0</v>
      </c>
      <c r="BF123" s="174">
        <f>IF(N123="snížená",J123,0)</f>
        <v>0</v>
      </c>
      <c r="BG123" s="174">
        <f>IF(N123="zákl. přenesená",J123,0)</f>
        <v>0</v>
      </c>
      <c r="BH123" s="174">
        <f>IF(N123="sníž. přenesená",J123,0)</f>
        <v>0</v>
      </c>
      <c r="BI123" s="174">
        <f>IF(N123="nulová",J123,0)</f>
        <v>0</v>
      </c>
      <c r="BJ123" s="24" t="s">
        <v>24</v>
      </c>
      <c r="BK123" s="174">
        <f>ROUND(I123*H123,2)</f>
        <v>0</v>
      </c>
      <c r="BL123" s="24" t="s">
        <v>161</v>
      </c>
      <c r="BM123" s="24" t="s">
        <v>464</v>
      </c>
    </row>
    <row r="124" spans="2:65" s="1" customFormat="1" ht="16.5" customHeight="1">
      <c r="B124" s="42"/>
      <c r="C124" s="163" t="s">
        <v>29</v>
      </c>
      <c r="D124" s="163" t="s">
        <v>156</v>
      </c>
      <c r="E124" s="164" t="s">
        <v>465</v>
      </c>
      <c r="F124" s="165" t="s">
        <v>466</v>
      </c>
      <c r="G124" s="166" t="s">
        <v>373</v>
      </c>
      <c r="H124" s="167">
        <v>16</v>
      </c>
      <c r="I124" s="168"/>
      <c r="J124" s="169">
        <f>ROUND(I124*H124,2)</f>
        <v>0</v>
      </c>
      <c r="K124" s="165" t="s">
        <v>428</v>
      </c>
      <c r="L124" s="62"/>
      <c r="M124" s="170" t="s">
        <v>37</v>
      </c>
      <c r="N124" s="171" t="s">
        <v>53</v>
      </c>
      <c r="O124" s="43"/>
      <c r="P124" s="172">
        <f>O124*H124</f>
        <v>0</v>
      </c>
      <c r="Q124" s="172">
        <v>0</v>
      </c>
      <c r="R124" s="172">
        <f>Q124*H124</f>
        <v>0</v>
      </c>
      <c r="S124" s="172">
        <v>0</v>
      </c>
      <c r="T124" s="173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24" t="s">
        <v>24</v>
      </c>
      <c r="BK124" s="174">
        <f>ROUND(I124*H124,2)</f>
        <v>0</v>
      </c>
      <c r="BL124" s="24" t="s">
        <v>161</v>
      </c>
      <c r="BM124" s="24" t="s">
        <v>467</v>
      </c>
    </row>
    <row r="125" spans="2:65" s="11" customFormat="1" ht="12">
      <c r="B125" s="219"/>
      <c r="C125" s="220"/>
      <c r="D125" s="221" t="s">
        <v>430</v>
      </c>
      <c r="E125" s="222" t="s">
        <v>37</v>
      </c>
      <c r="F125" s="223" t="s">
        <v>457</v>
      </c>
      <c r="G125" s="220"/>
      <c r="H125" s="224">
        <v>16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430</v>
      </c>
      <c r="AU125" s="230" t="s">
        <v>91</v>
      </c>
      <c r="AV125" s="11" t="s">
        <v>91</v>
      </c>
      <c r="AW125" s="11" t="s">
        <v>45</v>
      </c>
      <c r="AX125" s="11" t="s">
        <v>82</v>
      </c>
      <c r="AY125" s="230" t="s">
        <v>162</v>
      </c>
    </row>
    <row r="126" spans="2:65" s="12" customFormat="1" ht="12">
      <c r="B126" s="231"/>
      <c r="C126" s="232"/>
      <c r="D126" s="221" t="s">
        <v>430</v>
      </c>
      <c r="E126" s="233" t="s">
        <v>37</v>
      </c>
      <c r="F126" s="234" t="s">
        <v>433</v>
      </c>
      <c r="G126" s="232"/>
      <c r="H126" s="235">
        <v>16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430</v>
      </c>
      <c r="AU126" s="241" t="s">
        <v>91</v>
      </c>
      <c r="AV126" s="12" t="s">
        <v>161</v>
      </c>
      <c r="AW126" s="12" t="s">
        <v>45</v>
      </c>
      <c r="AX126" s="12" t="s">
        <v>24</v>
      </c>
      <c r="AY126" s="241" t="s">
        <v>162</v>
      </c>
    </row>
    <row r="127" spans="2:65" s="1" customFormat="1" ht="25.5" customHeight="1">
      <c r="B127" s="42"/>
      <c r="C127" s="163" t="s">
        <v>198</v>
      </c>
      <c r="D127" s="163" t="s">
        <v>156</v>
      </c>
      <c r="E127" s="164" t="s">
        <v>468</v>
      </c>
      <c r="F127" s="165" t="s">
        <v>469</v>
      </c>
      <c r="G127" s="166" t="s">
        <v>201</v>
      </c>
      <c r="H127" s="167">
        <v>0.35</v>
      </c>
      <c r="I127" s="168"/>
      <c r="J127" s="169">
        <f>ROUND(I127*H127,2)</f>
        <v>0</v>
      </c>
      <c r="K127" s="165" t="s">
        <v>428</v>
      </c>
      <c r="L127" s="62"/>
      <c r="M127" s="170" t="s">
        <v>37</v>
      </c>
      <c r="N127" s="171" t="s">
        <v>53</v>
      </c>
      <c r="O127" s="43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24" t="s">
        <v>24</v>
      </c>
      <c r="BK127" s="174">
        <f>ROUND(I127*H127,2)</f>
        <v>0</v>
      </c>
      <c r="BL127" s="24" t="s">
        <v>161</v>
      </c>
      <c r="BM127" s="24" t="s">
        <v>470</v>
      </c>
    </row>
    <row r="128" spans="2:65" s="13" customFormat="1" ht="12">
      <c r="B128" s="242"/>
      <c r="C128" s="243"/>
      <c r="D128" s="221" t="s">
        <v>430</v>
      </c>
      <c r="E128" s="244" t="s">
        <v>37</v>
      </c>
      <c r="F128" s="245" t="s">
        <v>471</v>
      </c>
      <c r="G128" s="243"/>
      <c r="H128" s="244" t="s">
        <v>37</v>
      </c>
      <c r="I128" s="246"/>
      <c r="J128" s="243"/>
      <c r="K128" s="243"/>
      <c r="L128" s="247"/>
      <c r="M128" s="248"/>
      <c r="N128" s="249"/>
      <c r="O128" s="249"/>
      <c r="P128" s="249"/>
      <c r="Q128" s="249"/>
      <c r="R128" s="249"/>
      <c r="S128" s="249"/>
      <c r="T128" s="250"/>
      <c r="AT128" s="251" t="s">
        <v>430</v>
      </c>
      <c r="AU128" s="251" t="s">
        <v>91</v>
      </c>
      <c r="AV128" s="13" t="s">
        <v>24</v>
      </c>
      <c r="AW128" s="13" t="s">
        <v>45</v>
      </c>
      <c r="AX128" s="13" t="s">
        <v>82</v>
      </c>
      <c r="AY128" s="251" t="s">
        <v>162</v>
      </c>
    </row>
    <row r="129" spans="2:65" s="11" customFormat="1" ht="12">
      <c r="B129" s="219"/>
      <c r="C129" s="220"/>
      <c r="D129" s="221" t="s">
        <v>430</v>
      </c>
      <c r="E129" s="222" t="s">
        <v>37</v>
      </c>
      <c r="F129" s="223" t="s">
        <v>472</v>
      </c>
      <c r="G129" s="220"/>
      <c r="H129" s="224">
        <v>0.35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430</v>
      </c>
      <c r="AU129" s="230" t="s">
        <v>91</v>
      </c>
      <c r="AV129" s="11" t="s">
        <v>91</v>
      </c>
      <c r="AW129" s="11" t="s">
        <v>45</v>
      </c>
      <c r="AX129" s="11" t="s">
        <v>82</v>
      </c>
      <c r="AY129" s="230" t="s">
        <v>162</v>
      </c>
    </row>
    <row r="130" spans="2:65" s="12" customFormat="1" ht="12">
      <c r="B130" s="231"/>
      <c r="C130" s="232"/>
      <c r="D130" s="221" t="s">
        <v>430</v>
      </c>
      <c r="E130" s="233" t="s">
        <v>37</v>
      </c>
      <c r="F130" s="234" t="s">
        <v>433</v>
      </c>
      <c r="G130" s="232"/>
      <c r="H130" s="235">
        <v>0.35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430</v>
      </c>
      <c r="AU130" s="241" t="s">
        <v>91</v>
      </c>
      <c r="AV130" s="12" t="s">
        <v>161</v>
      </c>
      <c r="AW130" s="12" t="s">
        <v>45</v>
      </c>
      <c r="AX130" s="12" t="s">
        <v>24</v>
      </c>
      <c r="AY130" s="241" t="s">
        <v>162</v>
      </c>
    </row>
    <row r="131" spans="2:65" s="1" customFormat="1" ht="16.5" customHeight="1">
      <c r="B131" s="42"/>
      <c r="C131" s="175" t="s">
        <v>203</v>
      </c>
      <c r="D131" s="175" t="s">
        <v>277</v>
      </c>
      <c r="E131" s="176" t="s">
        <v>473</v>
      </c>
      <c r="F131" s="177" t="s">
        <v>474</v>
      </c>
      <c r="G131" s="178" t="s">
        <v>201</v>
      </c>
      <c r="H131" s="179">
        <v>0.378</v>
      </c>
      <c r="I131" s="180"/>
      <c r="J131" s="181">
        <f>ROUND(I131*H131,2)</f>
        <v>0</v>
      </c>
      <c r="K131" s="177" t="s">
        <v>428</v>
      </c>
      <c r="L131" s="182"/>
      <c r="M131" s="183" t="s">
        <v>37</v>
      </c>
      <c r="N131" s="184" t="s">
        <v>53</v>
      </c>
      <c r="O131" s="43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AR131" s="24" t="s">
        <v>187</v>
      </c>
      <c r="AT131" s="24" t="s">
        <v>277</v>
      </c>
      <c r="AU131" s="24" t="s">
        <v>91</v>
      </c>
      <c r="AY131" s="24" t="s">
        <v>162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24" t="s">
        <v>24</v>
      </c>
      <c r="BK131" s="174">
        <f>ROUND(I131*H131,2)</f>
        <v>0</v>
      </c>
      <c r="BL131" s="24" t="s">
        <v>161</v>
      </c>
      <c r="BM131" s="24" t="s">
        <v>475</v>
      </c>
    </row>
    <row r="132" spans="2:65" s="1" customFormat="1" ht="16.5" customHeight="1">
      <c r="B132" s="42"/>
      <c r="C132" s="163" t="s">
        <v>207</v>
      </c>
      <c r="D132" s="163" t="s">
        <v>156</v>
      </c>
      <c r="E132" s="164" t="s">
        <v>476</v>
      </c>
      <c r="F132" s="165" t="s">
        <v>477</v>
      </c>
      <c r="G132" s="166" t="s">
        <v>214</v>
      </c>
      <c r="H132" s="167">
        <v>98.77</v>
      </c>
      <c r="I132" s="168"/>
      <c r="J132" s="169">
        <f>ROUND(I132*H132,2)</f>
        <v>0</v>
      </c>
      <c r="K132" s="165" t="s">
        <v>428</v>
      </c>
      <c r="L132" s="62"/>
      <c r="M132" s="170" t="s">
        <v>37</v>
      </c>
      <c r="N132" s="171" t="s">
        <v>53</v>
      </c>
      <c r="O132" s="43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AR132" s="24" t="s">
        <v>161</v>
      </c>
      <c r="AT132" s="24" t="s">
        <v>156</v>
      </c>
      <c r="AU132" s="24" t="s">
        <v>91</v>
      </c>
      <c r="AY132" s="24" t="s">
        <v>162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24" t="s">
        <v>24</v>
      </c>
      <c r="BK132" s="174">
        <f>ROUND(I132*H132,2)</f>
        <v>0</v>
      </c>
      <c r="BL132" s="24" t="s">
        <v>161</v>
      </c>
      <c r="BM132" s="24" t="s">
        <v>478</v>
      </c>
    </row>
    <row r="133" spans="2:65" s="13" customFormat="1" ht="12">
      <c r="B133" s="242"/>
      <c r="C133" s="243"/>
      <c r="D133" s="221" t="s">
        <v>430</v>
      </c>
      <c r="E133" s="244" t="s">
        <v>37</v>
      </c>
      <c r="F133" s="245" t="s">
        <v>479</v>
      </c>
      <c r="G133" s="243"/>
      <c r="H133" s="244" t="s">
        <v>37</v>
      </c>
      <c r="I133" s="246"/>
      <c r="J133" s="243"/>
      <c r="K133" s="243"/>
      <c r="L133" s="247"/>
      <c r="M133" s="248"/>
      <c r="N133" s="249"/>
      <c r="O133" s="249"/>
      <c r="P133" s="249"/>
      <c r="Q133" s="249"/>
      <c r="R133" s="249"/>
      <c r="S133" s="249"/>
      <c r="T133" s="250"/>
      <c r="AT133" s="251" t="s">
        <v>430</v>
      </c>
      <c r="AU133" s="251" t="s">
        <v>91</v>
      </c>
      <c r="AV133" s="13" t="s">
        <v>24</v>
      </c>
      <c r="AW133" s="13" t="s">
        <v>45</v>
      </c>
      <c r="AX133" s="13" t="s">
        <v>82</v>
      </c>
      <c r="AY133" s="251" t="s">
        <v>162</v>
      </c>
    </row>
    <row r="134" spans="2:65" s="11" customFormat="1" ht="12">
      <c r="B134" s="219"/>
      <c r="C134" s="220"/>
      <c r="D134" s="221" t="s">
        <v>430</v>
      </c>
      <c r="E134" s="222" t="s">
        <v>37</v>
      </c>
      <c r="F134" s="223" t="s">
        <v>480</v>
      </c>
      <c r="G134" s="220"/>
      <c r="H134" s="224">
        <v>60.52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430</v>
      </c>
      <c r="AU134" s="230" t="s">
        <v>91</v>
      </c>
      <c r="AV134" s="11" t="s">
        <v>91</v>
      </c>
      <c r="AW134" s="11" t="s">
        <v>45</v>
      </c>
      <c r="AX134" s="11" t="s">
        <v>82</v>
      </c>
      <c r="AY134" s="230" t="s">
        <v>162</v>
      </c>
    </row>
    <row r="135" spans="2:65" s="13" customFormat="1" ht="12">
      <c r="B135" s="242"/>
      <c r="C135" s="243"/>
      <c r="D135" s="221" t="s">
        <v>430</v>
      </c>
      <c r="E135" s="244" t="s">
        <v>37</v>
      </c>
      <c r="F135" s="245" t="s">
        <v>481</v>
      </c>
      <c r="G135" s="243"/>
      <c r="H135" s="244" t="s">
        <v>37</v>
      </c>
      <c r="I135" s="246"/>
      <c r="J135" s="243"/>
      <c r="K135" s="243"/>
      <c r="L135" s="247"/>
      <c r="M135" s="248"/>
      <c r="N135" s="249"/>
      <c r="O135" s="249"/>
      <c r="P135" s="249"/>
      <c r="Q135" s="249"/>
      <c r="R135" s="249"/>
      <c r="S135" s="249"/>
      <c r="T135" s="250"/>
      <c r="AT135" s="251" t="s">
        <v>430</v>
      </c>
      <c r="AU135" s="251" t="s">
        <v>91</v>
      </c>
      <c r="AV135" s="13" t="s">
        <v>24</v>
      </c>
      <c r="AW135" s="13" t="s">
        <v>45</v>
      </c>
      <c r="AX135" s="13" t="s">
        <v>82</v>
      </c>
      <c r="AY135" s="251" t="s">
        <v>162</v>
      </c>
    </row>
    <row r="136" spans="2:65" s="11" customFormat="1" ht="12">
      <c r="B136" s="219"/>
      <c r="C136" s="220"/>
      <c r="D136" s="221" t="s">
        <v>430</v>
      </c>
      <c r="E136" s="222" t="s">
        <v>37</v>
      </c>
      <c r="F136" s="223" t="s">
        <v>482</v>
      </c>
      <c r="G136" s="220"/>
      <c r="H136" s="224">
        <v>38.25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430</v>
      </c>
      <c r="AU136" s="230" t="s">
        <v>91</v>
      </c>
      <c r="AV136" s="11" t="s">
        <v>91</v>
      </c>
      <c r="AW136" s="11" t="s">
        <v>45</v>
      </c>
      <c r="AX136" s="11" t="s">
        <v>82</v>
      </c>
      <c r="AY136" s="230" t="s">
        <v>162</v>
      </c>
    </row>
    <row r="137" spans="2:65" s="12" customFormat="1" ht="12">
      <c r="B137" s="231"/>
      <c r="C137" s="232"/>
      <c r="D137" s="221" t="s">
        <v>430</v>
      </c>
      <c r="E137" s="233" t="s">
        <v>37</v>
      </c>
      <c r="F137" s="234" t="s">
        <v>433</v>
      </c>
      <c r="G137" s="232"/>
      <c r="H137" s="235">
        <v>98.77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430</v>
      </c>
      <c r="AU137" s="241" t="s">
        <v>91</v>
      </c>
      <c r="AV137" s="12" t="s">
        <v>161</v>
      </c>
      <c r="AW137" s="12" t="s">
        <v>45</v>
      </c>
      <c r="AX137" s="12" t="s">
        <v>24</v>
      </c>
      <c r="AY137" s="241" t="s">
        <v>162</v>
      </c>
    </row>
    <row r="138" spans="2:65" s="1" customFormat="1" ht="25.5" customHeight="1">
      <c r="B138" s="42"/>
      <c r="C138" s="163" t="s">
        <v>211</v>
      </c>
      <c r="D138" s="163" t="s">
        <v>156</v>
      </c>
      <c r="E138" s="164" t="s">
        <v>483</v>
      </c>
      <c r="F138" s="165" t="s">
        <v>484</v>
      </c>
      <c r="G138" s="166" t="s">
        <v>159</v>
      </c>
      <c r="H138" s="167">
        <v>49.478999999999999</v>
      </c>
      <c r="I138" s="168"/>
      <c r="J138" s="169">
        <f>ROUND(I138*H138,2)</f>
        <v>0</v>
      </c>
      <c r="K138" s="165" t="s">
        <v>428</v>
      </c>
      <c r="L138" s="62"/>
      <c r="M138" s="170" t="s">
        <v>37</v>
      </c>
      <c r="N138" s="171" t="s">
        <v>53</v>
      </c>
      <c r="O138" s="43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AR138" s="24" t="s">
        <v>161</v>
      </c>
      <c r="AT138" s="24" t="s">
        <v>156</v>
      </c>
      <c r="AU138" s="24" t="s">
        <v>91</v>
      </c>
      <c r="AY138" s="24" t="s">
        <v>162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24" t="s">
        <v>24</v>
      </c>
      <c r="BK138" s="174">
        <f>ROUND(I138*H138,2)</f>
        <v>0</v>
      </c>
      <c r="BL138" s="24" t="s">
        <v>161</v>
      </c>
      <c r="BM138" s="24" t="s">
        <v>485</v>
      </c>
    </row>
    <row r="139" spans="2:65" s="11" customFormat="1" ht="12">
      <c r="B139" s="219"/>
      <c r="C139" s="220"/>
      <c r="D139" s="221" t="s">
        <v>430</v>
      </c>
      <c r="E139" s="222" t="s">
        <v>37</v>
      </c>
      <c r="F139" s="223" t="s">
        <v>486</v>
      </c>
      <c r="G139" s="220"/>
      <c r="H139" s="224">
        <v>44.206000000000003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430</v>
      </c>
      <c r="AU139" s="230" t="s">
        <v>91</v>
      </c>
      <c r="AV139" s="11" t="s">
        <v>91</v>
      </c>
      <c r="AW139" s="11" t="s">
        <v>45</v>
      </c>
      <c r="AX139" s="11" t="s">
        <v>82</v>
      </c>
      <c r="AY139" s="230" t="s">
        <v>162</v>
      </c>
    </row>
    <row r="140" spans="2:65" s="11" customFormat="1" ht="12">
      <c r="B140" s="219"/>
      <c r="C140" s="220"/>
      <c r="D140" s="221" t="s">
        <v>430</v>
      </c>
      <c r="E140" s="222" t="s">
        <v>37</v>
      </c>
      <c r="F140" s="223" t="s">
        <v>487</v>
      </c>
      <c r="G140" s="220"/>
      <c r="H140" s="224">
        <v>-7.8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430</v>
      </c>
      <c r="AU140" s="230" t="s">
        <v>91</v>
      </c>
      <c r="AV140" s="11" t="s">
        <v>91</v>
      </c>
      <c r="AW140" s="11" t="s">
        <v>45</v>
      </c>
      <c r="AX140" s="11" t="s">
        <v>82</v>
      </c>
      <c r="AY140" s="230" t="s">
        <v>162</v>
      </c>
    </row>
    <row r="141" spans="2:65" s="11" customFormat="1" ht="12">
      <c r="B141" s="219"/>
      <c r="C141" s="220"/>
      <c r="D141" s="221" t="s">
        <v>430</v>
      </c>
      <c r="E141" s="222" t="s">
        <v>37</v>
      </c>
      <c r="F141" s="223" t="s">
        <v>488</v>
      </c>
      <c r="G141" s="220"/>
      <c r="H141" s="224">
        <v>13.073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430</v>
      </c>
      <c r="AU141" s="230" t="s">
        <v>91</v>
      </c>
      <c r="AV141" s="11" t="s">
        <v>91</v>
      </c>
      <c r="AW141" s="11" t="s">
        <v>45</v>
      </c>
      <c r="AX141" s="11" t="s">
        <v>82</v>
      </c>
      <c r="AY141" s="230" t="s">
        <v>162</v>
      </c>
    </row>
    <row r="142" spans="2:65" s="12" customFormat="1" ht="12">
      <c r="B142" s="231"/>
      <c r="C142" s="232"/>
      <c r="D142" s="221" t="s">
        <v>430</v>
      </c>
      <c r="E142" s="233" t="s">
        <v>37</v>
      </c>
      <c r="F142" s="234" t="s">
        <v>433</v>
      </c>
      <c r="G142" s="232"/>
      <c r="H142" s="235">
        <v>49.478999999999999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430</v>
      </c>
      <c r="AU142" s="241" t="s">
        <v>91</v>
      </c>
      <c r="AV142" s="12" t="s">
        <v>161</v>
      </c>
      <c r="AW142" s="12" t="s">
        <v>45</v>
      </c>
      <c r="AX142" s="12" t="s">
        <v>24</v>
      </c>
      <c r="AY142" s="241" t="s">
        <v>162</v>
      </c>
    </row>
    <row r="143" spans="2:65" s="10" customFormat="1" ht="29.85" customHeight="1">
      <c r="B143" s="203"/>
      <c r="C143" s="204"/>
      <c r="D143" s="205" t="s">
        <v>81</v>
      </c>
      <c r="E143" s="217" t="s">
        <v>161</v>
      </c>
      <c r="F143" s="217" t="s">
        <v>489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SUM(P144:P155)</f>
        <v>0</v>
      </c>
      <c r="Q143" s="211"/>
      <c r="R143" s="212">
        <f>SUM(R144:R155)</f>
        <v>0</v>
      </c>
      <c r="S143" s="211"/>
      <c r="T143" s="213">
        <f>SUM(T144:T155)</f>
        <v>0</v>
      </c>
      <c r="AR143" s="214" t="s">
        <v>24</v>
      </c>
      <c r="AT143" s="215" t="s">
        <v>81</v>
      </c>
      <c r="AU143" s="215" t="s">
        <v>24</v>
      </c>
      <c r="AY143" s="214" t="s">
        <v>162</v>
      </c>
      <c r="BK143" s="216">
        <f>SUM(BK144:BK155)</f>
        <v>0</v>
      </c>
    </row>
    <row r="144" spans="2:65" s="1" customFormat="1" ht="16.5" customHeight="1">
      <c r="B144" s="42"/>
      <c r="C144" s="163" t="s">
        <v>10</v>
      </c>
      <c r="D144" s="163" t="s">
        <v>156</v>
      </c>
      <c r="E144" s="164" t="s">
        <v>490</v>
      </c>
      <c r="F144" s="165" t="s">
        <v>491</v>
      </c>
      <c r="G144" s="166" t="s">
        <v>173</v>
      </c>
      <c r="H144" s="167">
        <v>5.3310000000000004</v>
      </c>
      <c r="I144" s="168"/>
      <c r="J144" s="169">
        <f>ROUND(I144*H144,2)</f>
        <v>0</v>
      </c>
      <c r="K144" s="165" t="s">
        <v>428</v>
      </c>
      <c r="L144" s="62"/>
      <c r="M144" s="170" t="s">
        <v>37</v>
      </c>
      <c r="N144" s="171" t="s">
        <v>53</v>
      </c>
      <c r="O144" s="43"/>
      <c r="P144" s="172">
        <f>O144*H144</f>
        <v>0</v>
      </c>
      <c r="Q144" s="172">
        <v>0</v>
      </c>
      <c r="R144" s="172">
        <f>Q144*H144</f>
        <v>0</v>
      </c>
      <c r="S144" s="172">
        <v>0</v>
      </c>
      <c r="T144" s="173">
        <f>S144*H144</f>
        <v>0</v>
      </c>
      <c r="AR144" s="24" t="s">
        <v>161</v>
      </c>
      <c r="AT144" s="24" t="s">
        <v>156</v>
      </c>
      <c r="AU144" s="24" t="s">
        <v>91</v>
      </c>
      <c r="AY144" s="24" t="s">
        <v>162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24" t="s">
        <v>24</v>
      </c>
      <c r="BK144" s="174">
        <f>ROUND(I144*H144,2)</f>
        <v>0</v>
      </c>
      <c r="BL144" s="24" t="s">
        <v>161</v>
      </c>
      <c r="BM144" s="24" t="s">
        <v>492</v>
      </c>
    </row>
    <row r="145" spans="2:65" s="11" customFormat="1" ht="12">
      <c r="B145" s="219"/>
      <c r="C145" s="220"/>
      <c r="D145" s="221" t="s">
        <v>430</v>
      </c>
      <c r="E145" s="222" t="s">
        <v>37</v>
      </c>
      <c r="F145" s="223" t="s">
        <v>493</v>
      </c>
      <c r="G145" s="220"/>
      <c r="H145" s="224">
        <v>4.4489999999999998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430</v>
      </c>
      <c r="AU145" s="230" t="s">
        <v>91</v>
      </c>
      <c r="AV145" s="11" t="s">
        <v>91</v>
      </c>
      <c r="AW145" s="11" t="s">
        <v>45</v>
      </c>
      <c r="AX145" s="11" t="s">
        <v>82</v>
      </c>
      <c r="AY145" s="230" t="s">
        <v>162</v>
      </c>
    </row>
    <row r="146" spans="2:65" s="11" customFormat="1" ht="12">
      <c r="B146" s="219"/>
      <c r="C146" s="220"/>
      <c r="D146" s="221" t="s">
        <v>430</v>
      </c>
      <c r="E146" s="222" t="s">
        <v>37</v>
      </c>
      <c r="F146" s="223" t="s">
        <v>494</v>
      </c>
      <c r="G146" s="220"/>
      <c r="H146" s="224">
        <v>0.88200000000000001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430</v>
      </c>
      <c r="AU146" s="230" t="s">
        <v>91</v>
      </c>
      <c r="AV146" s="11" t="s">
        <v>91</v>
      </c>
      <c r="AW146" s="11" t="s">
        <v>45</v>
      </c>
      <c r="AX146" s="11" t="s">
        <v>82</v>
      </c>
      <c r="AY146" s="230" t="s">
        <v>162</v>
      </c>
    </row>
    <row r="147" spans="2:65" s="12" customFormat="1" ht="12">
      <c r="B147" s="231"/>
      <c r="C147" s="232"/>
      <c r="D147" s="221" t="s">
        <v>430</v>
      </c>
      <c r="E147" s="233" t="s">
        <v>37</v>
      </c>
      <c r="F147" s="234" t="s">
        <v>433</v>
      </c>
      <c r="G147" s="232"/>
      <c r="H147" s="235">
        <v>5.3310000000000004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430</v>
      </c>
      <c r="AU147" s="241" t="s">
        <v>91</v>
      </c>
      <c r="AV147" s="12" t="s">
        <v>161</v>
      </c>
      <c r="AW147" s="12" t="s">
        <v>45</v>
      </c>
      <c r="AX147" s="12" t="s">
        <v>24</v>
      </c>
      <c r="AY147" s="241" t="s">
        <v>162</v>
      </c>
    </row>
    <row r="148" spans="2:65" s="1" customFormat="1" ht="16.5" customHeight="1">
      <c r="B148" s="42"/>
      <c r="C148" s="163" t="s">
        <v>219</v>
      </c>
      <c r="D148" s="163" t="s">
        <v>156</v>
      </c>
      <c r="E148" s="164" t="s">
        <v>495</v>
      </c>
      <c r="F148" s="165" t="s">
        <v>496</v>
      </c>
      <c r="G148" s="166" t="s">
        <v>159</v>
      </c>
      <c r="H148" s="167">
        <v>21.734999999999999</v>
      </c>
      <c r="I148" s="168"/>
      <c r="J148" s="169">
        <f>ROUND(I148*H148,2)</f>
        <v>0</v>
      </c>
      <c r="K148" s="165" t="s">
        <v>428</v>
      </c>
      <c r="L148" s="62"/>
      <c r="M148" s="170" t="s">
        <v>37</v>
      </c>
      <c r="N148" s="171" t="s">
        <v>53</v>
      </c>
      <c r="O148" s="43"/>
      <c r="P148" s="172">
        <f>O148*H148</f>
        <v>0</v>
      </c>
      <c r="Q148" s="172">
        <v>0</v>
      </c>
      <c r="R148" s="172">
        <f>Q148*H148</f>
        <v>0</v>
      </c>
      <c r="S148" s="172">
        <v>0</v>
      </c>
      <c r="T148" s="173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24" t="s">
        <v>24</v>
      </c>
      <c r="BK148" s="174">
        <f>ROUND(I148*H148,2)</f>
        <v>0</v>
      </c>
      <c r="BL148" s="24" t="s">
        <v>161</v>
      </c>
      <c r="BM148" s="24" t="s">
        <v>497</v>
      </c>
    </row>
    <row r="149" spans="2:65" s="11" customFormat="1" ht="12">
      <c r="B149" s="219"/>
      <c r="C149" s="220"/>
      <c r="D149" s="221" t="s">
        <v>430</v>
      </c>
      <c r="E149" s="222" t="s">
        <v>37</v>
      </c>
      <c r="F149" s="223" t="s">
        <v>498</v>
      </c>
      <c r="G149" s="220"/>
      <c r="H149" s="224">
        <v>21.734999999999999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430</v>
      </c>
      <c r="AU149" s="230" t="s">
        <v>91</v>
      </c>
      <c r="AV149" s="11" t="s">
        <v>91</v>
      </c>
      <c r="AW149" s="11" t="s">
        <v>45</v>
      </c>
      <c r="AX149" s="11" t="s">
        <v>82</v>
      </c>
      <c r="AY149" s="230" t="s">
        <v>162</v>
      </c>
    </row>
    <row r="150" spans="2:65" s="12" customFormat="1" ht="12">
      <c r="B150" s="231"/>
      <c r="C150" s="232"/>
      <c r="D150" s="221" t="s">
        <v>430</v>
      </c>
      <c r="E150" s="233" t="s">
        <v>37</v>
      </c>
      <c r="F150" s="234" t="s">
        <v>433</v>
      </c>
      <c r="G150" s="232"/>
      <c r="H150" s="235">
        <v>21.734999999999999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430</v>
      </c>
      <c r="AU150" s="241" t="s">
        <v>91</v>
      </c>
      <c r="AV150" s="12" t="s">
        <v>161</v>
      </c>
      <c r="AW150" s="12" t="s">
        <v>45</v>
      </c>
      <c r="AX150" s="12" t="s">
        <v>24</v>
      </c>
      <c r="AY150" s="241" t="s">
        <v>162</v>
      </c>
    </row>
    <row r="151" spans="2:65" s="1" customFormat="1" ht="16.5" customHeight="1">
      <c r="B151" s="42"/>
      <c r="C151" s="163" t="s">
        <v>223</v>
      </c>
      <c r="D151" s="163" t="s">
        <v>156</v>
      </c>
      <c r="E151" s="164" t="s">
        <v>499</v>
      </c>
      <c r="F151" s="165" t="s">
        <v>500</v>
      </c>
      <c r="G151" s="166" t="s">
        <v>159</v>
      </c>
      <c r="H151" s="167">
        <v>21.734999999999999</v>
      </c>
      <c r="I151" s="168"/>
      <c r="J151" s="169">
        <f>ROUND(I151*H151,2)</f>
        <v>0</v>
      </c>
      <c r="K151" s="165" t="s">
        <v>428</v>
      </c>
      <c r="L151" s="62"/>
      <c r="M151" s="170" t="s">
        <v>37</v>
      </c>
      <c r="N151" s="171" t="s">
        <v>53</v>
      </c>
      <c r="O151" s="43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174">
        <f>IF(N151="základní",J151,0)</f>
        <v>0</v>
      </c>
      <c r="BF151" s="174">
        <f>IF(N151="snížená",J151,0)</f>
        <v>0</v>
      </c>
      <c r="BG151" s="174">
        <f>IF(N151="zákl. přenesená",J151,0)</f>
        <v>0</v>
      </c>
      <c r="BH151" s="174">
        <f>IF(N151="sníž. přenesená",J151,0)</f>
        <v>0</v>
      </c>
      <c r="BI151" s="174">
        <f>IF(N151="nulová",J151,0)</f>
        <v>0</v>
      </c>
      <c r="BJ151" s="24" t="s">
        <v>24</v>
      </c>
      <c r="BK151" s="174">
        <f>ROUND(I151*H151,2)</f>
        <v>0</v>
      </c>
      <c r="BL151" s="24" t="s">
        <v>161</v>
      </c>
      <c r="BM151" s="24" t="s">
        <v>501</v>
      </c>
    </row>
    <row r="152" spans="2:65" s="1" customFormat="1" ht="16.5" customHeight="1">
      <c r="B152" s="42"/>
      <c r="C152" s="163" t="s">
        <v>227</v>
      </c>
      <c r="D152" s="163" t="s">
        <v>156</v>
      </c>
      <c r="E152" s="164" t="s">
        <v>502</v>
      </c>
      <c r="F152" s="165" t="s">
        <v>503</v>
      </c>
      <c r="G152" s="166" t="s">
        <v>201</v>
      </c>
      <c r="H152" s="167">
        <v>0.308</v>
      </c>
      <c r="I152" s="168"/>
      <c r="J152" s="169">
        <f>ROUND(I152*H152,2)</f>
        <v>0</v>
      </c>
      <c r="K152" s="165" t="s">
        <v>428</v>
      </c>
      <c r="L152" s="62"/>
      <c r="M152" s="170" t="s">
        <v>37</v>
      </c>
      <c r="N152" s="171" t="s">
        <v>53</v>
      </c>
      <c r="O152" s="43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174">
        <f>IF(N152="základní",J152,0)</f>
        <v>0</v>
      </c>
      <c r="BF152" s="174">
        <f>IF(N152="snížená",J152,0)</f>
        <v>0</v>
      </c>
      <c r="BG152" s="174">
        <f>IF(N152="zákl. přenesená",J152,0)</f>
        <v>0</v>
      </c>
      <c r="BH152" s="174">
        <f>IF(N152="sníž. přenesená",J152,0)</f>
        <v>0</v>
      </c>
      <c r="BI152" s="174">
        <f>IF(N152="nulová",J152,0)</f>
        <v>0</v>
      </c>
      <c r="BJ152" s="24" t="s">
        <v>24</v>
      </c>
      <c r="BK152" s="174">
        <f>ROUND(I152*H152,2)</f>
        <v>0</v>
      </c>
      <c r="BL152" s="24" t="s">
        <v>161</v>
      </c>
      <c r="BM152" s="24" t="s">
        <v>504</v>
      </c>
    </row>
    <row r="153" spans="2:65" s="11" customFormat="1" ht="12">
      <c r="B153" s="219"/>
      <c r="C153" s="220"/>
      <c r="D153" s="221" t="s">
        <v>430</v>
      </c>
      <c r="E153" s="222" t="s">
        <v>37</v>
      </c>
      <c r="F153" s="223" t="s">
        <v>505</v>
      </c>
      <c r="G153" s="220"/>
      <c r="H153" s="224">
        <v>0.25800000000000001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430</v>
      </c>
      <c r="AU153" s="230" t="s">
        <v>91</v>
      </c>
      <c r="AV153" s="11" t="s">
        <v>91</v>
      </c>
      <c r="AW153" s="11" t="s">
        <v>45</v>
      </c>
      <c r="AX153" s="11" t="s">
        <v>82</v>
      </c>
      <c r="AY153" s="230" t="s">
        <v>162</v>
      </c>
    </row>
    <row r="154" spans="2:65" s="11" customFormat="1" ht="12">
      <c r="B154" s="219"/>
      <c r="C154" s="220"/>
      <c r="D154" s="221" t="s">
        <v>430</v>
      </c>
      <c r="E154" s="222" t="s">
        <v>37</v>
      </c>
      <c r="F154" s="223" t="s">
        <v>506</v>
      </c>
      <c r="G154" s="220"/>
      <c r="H154" s="224">
        <v>0.05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430</v>
      </c>
      <c r="AU154" s="230" t="s">
        <v>91</v>
      </c>
      <c r="AV154" s="11" t="s">
        <v>91</v>
      </c>
      <c r="AW154" s="11" t="s">
        <v>45</v>
      </c>
      <c r="AX154" s="11" t="s">
        <v>82</v>
      </c>
      <c r="AY154" s="230" t="s">
        <v>162</v>
      </c>
    </row>
    <row r="155" spans="2:65" s="12" customFormat="1" ht="12">
      <c r="B155" s="231"/>
      <c r="C155" s="232"/>
      <c r="D155" s="221" t="s">
        <v>430</v>
      </c>
      <c r="E155" s="233" t="s">
        <v>37</v>
      </c>
      <c r="F155" s="234" t="s">
        <v>433</v>
      </c>
      <c r="G155" s="232"/>
      <c r="H155" s="235">
        <v>0.308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430</v>
      </c>
      <c r="AU155" s="241" t="s">
        <v>91</v>
      </c>
      <c r="AV155" s="12" t="s">
        <v>161</v>
      </c>
      <c r="AW155" s="12" t="s">
        <v>45</v>
      </c>
      <c r="AX155" s="12" t="s">
        <v>24</v>
      </c>
      <c r="AY155" s="241" t="s">
        <v>162</v>
      </c>
    </row>
    <row r="156" spans="2:65" s="10" customFormat="1" ht="29.85" customHeight="1">
      <c r="B156" s="203"/>
      <c r="C156" s="204"/>
      <c r="D156" s="205" t="s">
        <v>81</v>
      </c>
      <c r="E156" s="217" t="s">
        <v>175</v>
      </c>
      <c r="F156" s="217" t="s">
        <v>507</v>
      </c>
      <c r="G156" s="204"/>
      <c r="H156" s="204"/>
      <c r="I156" s="207"/>
      <c r="J156" s="218">
        <f>BK156</f>
        <v>0</v>
      </c>
      <c r="K156" s="204"/>
      <c r="L156" s="209"/>
      <c r="M156" s="210"/>
      <c r="N156" s="211"/>
      <c r="O156" s="211"/>
      <c r="P156" s="212">
        <f>SUM(P157:P160)</f>
        <v>0</v>
      </c>
      <c r="Q156" s="211"/>
      <c r="R156" s="212">
        <f>SUM(R157:R160)</f>
        <v>0</v>
      </c>
      <c r="S156" s="211"/>
      <c r="T156" s="213">
        <f>SUM(T157:T160)</f>
        <v>0</v>
      </c>
      <c r="AR156" s="214" t="s">
        <v>24</v>
      </c>
      <c r="AT156" s="215" t="s">
        <v>81</v>
      </c>
      <c r="AU156" s="215" t="s">
        <v>24</v>
      </c>
      <c r="AY156" s="214" t="s">
        <v>162</v>
      </c>
      <c r="BK156" s="216">
        <f>SUM(BK157:BK160)</f>
        <v>0</v>
      </c>
    </row>
    <row r="157" spans="2:65" s="1" customFormat="1" ht="16.5" customHeight="1">
      <c r="B157" s="42"/>
      <c r="C157" s="163" t="s">
        <v>231</v>
      </c>
      <c r="D157" s="163" t="s">
        <v>156</v>
      </c>
      <c r="E157" s="164" t="s">
        <v>508</v>
      </c>
      <c r="F157" s="165" t="s">
        <v>509</v>
      </c>
      <c r="G157" s="166" t="s">
        <v>159</v>
      </c>
      <c r="H157" s="167">
        <v>18.684999999999999</v>
      </c>
      <c r="I157" s="168"/>
      <c r="J157" s="169">
        <f>ROUND(I157*H157,2)</f>
        <v>0</v>
      </c>
      <c r="K157" s="165" t="s">
        <v>428</v>
      </c>
      <c r="L157" s="62"/>
      <c r="M157" s="170" t="s">
        <v>37</v>
      </c>
      <c r="N157" s="171" t="s">
        <v>53</v>
      </c>
      <c r="O157" s="43"/>
      <c r="P157" s="172">
        <f>O157*H157</f>
        <v>0</v>
      </c>
      <c r="Q157" s="172">
        <v>0</v>
      </c>
      <c r="R157" s="172">
        <f>Q157*H157</f>
        <v>0</v>
      </c>
      <c r="S157" s="172">
        <v>0</v>
      </c>
      <c r="T157" s="173">
        <f>S157*H157</f>
        <v>0</v>
      </c>
      <c r="AR157" s="24" t="s">
        <v>161</v>
      </c>
      <c r="AT157" s="24" t="s">
        <v>156</v>
      </c>
      <c r="AU157" s="24" t="s">
        <v>91</v>
      </c>
      <c r="AY157" s="24" t="s">
        <v>162</v>
      </c>
      <c r="BE157" s="174">
        <f>IF(N157="základní",J157,0)</f>
        <v>0</v>
      </c>
      <c r="BF157" s="174">
        <f>IF(N157="snížená",J157,0)</f>
        <v>0</v>
      </c>
      <c r="BG157" s="174">
        <f>IF(N157="zákl. přenesená",J157,0)</f>
        <v>0</v>
      </c>
      <c r="BH157" s="174">
        <f>IF(N157="sníž. přenesená",J157,0)</f>
        <v>0</v>
      </c>
      <c r="BI157" s="174">
        <f>IF(N157="nulová",J157,0)</f>
        <v>0</v>
      </c>
      <c r="BJ157" s="24" t="s">
        <v>24</v>
      </c>
      <c r="BK157" s="174">
        <f>ROUND(I157*H157,2)</f>
        <v>0</v>
      </c>
      <c r="BL157" s="24" t="s">
        <v>161</v>
      </c>
      <c r="BM157" s="24" t="s">
        <v>510</v>
      </c>
    </row>
    <row r="158" spans="2:65" s="13" customFormat="1" ht="12">
      <c r="B158" s="242"/>
      <c r="C158" s="243"/>
      <c r="D158" s="221" t="s">
        <v>430</v>
      </c>
      <c r="E158" s="244" t="s">
        <v>37</v>
      </c>
      <c r="F158" s="245" t="s">
        <v>511</v>
      </c>
      <c r="G158" s="243"/>
      <c r="H158" s="244" t="s">
        <v>37</v>
      </c>
      <c r="I158" s="246"/>
      <c r="J158" s="243"/>
      <c r="K158" s="243"/>
      <c r="L158" s="247"/>
      <c r="M158" s="248"/>
      <c r="N158" s="249"/>
      <c r="O158" s="249"/>
      <c r="P158" s="249"/>
      <c r="Q158" s="249"/>
      <c r="R158" s="249"/>
      <c r="S158" s="249"/>
      <c r="T158" s="250"/>
      <c r="AT158" s="251" t="s">
        <v>430</v>
      </c>
      <c r="AU158" s="251" t="s">
        <v>91</v>
      </c>
      <c r="AV158" s="13" t="s">
        <v>24</v>
      </c>
      <c r="AW158" s="13" t="s">
        <v>45</v>
      </c>
      <c r="AX158" s="13" t="s">
        <v>82</v>
      </c>
      <c r="AY158" s="251" t="s">
        <v>162</v>
      </c>
    </row>
    <row r="159" spans="2:65" s="11" customFormat="1" ht="12">
      <c r="B159" s="219"/>
      <c r="C159" s="220"/>
      <c r="D159" s="221" t="s">
        <v>430</v>
      </c>
      <c r="E159" s="222" t="s">
        <v>37</v>
      </c>
      <c r="F159" s="223" t="s">
        <v>512</v>
      </c>
      <c r="G159" s="220"/>
      <c r="H159" s="224">
        <v>18.684999999999999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430</v>
      </c>
      <c r="AU159" s="230" t="s">
        <v>91</v>
      </c>
      <c r="AV159" s="11" t="s">
        <v>91</v>
      </c>
      <c r="AW159" s="11" t="s">
        <v>45</v>
      </c>
      <c r="AX159" s="11" t="s">
        <v>82</v>
      </c>
      <c r="AY159" s="230" t="s">
        <v>162</v>
      </c>
    </row>
    <row r="160" spans="2:65" s="12" customFormat="1" ht="12">
      <c r="B160" s="231"/>
      <c r="C160" s="232"/>
      <c r="D160" s="221" t="s">
        <v>430</v>
      </c>
      <c r="E160" s="233" t="s">
        <v>37</v>
      </c>
      <c r="F160" s="234" t="s">
        <v>433</v>
      </c>
      <c r="G160" s="232"/>
      <c r="H160" s="235">
        <v>18.684999999999999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430</v>
      </c>
      <c r="AU160" s="241" t="s">
        <v>91</v>
      </c>
      <c r="AV160" s="12" t="s">
        <v>161</v>
      </c>
      <c r="AW160" s="12" t="s">
        <v>45</v>
      </c>
      <c r="AX160" s="12" t="s">
        <v>24</v>
      </c>
      <c r="AY160" s="241" t="s">
        <v>162</v>
      </c>
    </row>
    <row r="161" spans="2:65" s="10" customFormat="1" ht="29.85" customHeight="1">
      <c r="B161" s="203"/>
      <c r="C161" s="204"/>
      <c r="D161" s="205" t="s">
        <v>81</v>
      </c>
      <c r="E161" s="217" t="s">
        <v>179</v>
      </c>
      <c r="F161" s="217" t="s">
        <v>513</v>
      </c>
      <c r="G161" s="204"/>
      <c r="H161" s="204"/>
      <c r="I161" s="207"/>
      <c r="J161" s="218">
        <f>BK161</f>
        <v>0</v>
      </c>
      <c r="K161" s="204"/>
      <c r="L161" s="209"/>
      <c r="M161" s="210"/>
      <c r="N161" s="211"/>
      <c r="O161" s="211"/>
      <c r="P161" s="212">
        <f>SUM(P162:P260)</f>
        <v>0</v>
      </c>
      <c r="Q161" s="211"/>
      <c r="R161" s="212">
        <f>SUM(R162:R260)</f>
        <v>0</v>
      </c>
      <c r="S161" s="211"/>
      <c r="T161" s="213">
        <f>SUM(T162:T260)</f>
        <v>0</v>
      </c>
      <c r="AR161" s="214" t="s">
        <v>24</v>
      </c>
      <c r="AT161" s="215" t="s">
        <v>81</v>
      </c>
      <c r="AU161" s="215" t="s">
        <v>24</v>
      </c>
      <c r="AY161" s="214" t="s">
        <v>162</v>
      </c>
      <c r="BK161" s="216">
        <f>SUM(BK162:BK260)</f>
        <v>0</v>
      </c>
    </row>
    <row r="162" spans="2:65" s="1" customFormat="1" ht="25.5" customHeight="1">
      <c r="B162" s="42"/>
      <c r="C162" s="163" t="s">
        <v>235</v>
      </c>
      <c r="D162" s="163" t="s">
        <v>156</v>
      </c>
      <c r="E162" s="164" t="s">
        <v>514</v>
      </c>
      <c r="F162" s="165" t="s">
        <v>515</v>
      </c>
      <c r="G162" s="166" t="s">
        <v>159</v>
      </c>
      <c r="H162" s="167">
        <v>294.22500000000002</v>
      </c>
      <c r="I162" s="168"/>
      <c r="J162" s="169">
        <f>ROUND(I162*H162,2)</f>
        <v>0</v>
      </c>
      <c r="K162" s="165" t="s">
        <v>428</v>
      </c>
      <c r="L162" s="62"/>
      <c r="M162" s="170" t="s">
        <v>37</v>
      </c>
      <c r="N162" s="171" t="s">
        <v>53</v>
      </c>
      <c r="O162" s="43"/>
      <c r="P162" s="172">
        <f>O162*H162</f>
        <v>0</v>
      </c>
      <c r="Q162" s="172">
        <v>0</v>
      </c>
      <c r="R162" s="172">
        <f>Q162*H162</f>
        <v>0</v>
      </c>
      <c r="S162" s="172">
        <v>0</v>
      </c>
      <c r="T162" s="173">
        <f>S162*H162</f>
        <v>0</v>
      </c>
      <c r="AR162" s="24" t="s">
        <v>161</v>
      </c>
      <c r="AT162" s="24" t="s">
        <v>156</v>
      </c>
      <c r="AU162" s="24" t="s">
        <v>91</v>
      </c>
      <c r="AY162" s="24" t="s">
        <v>162</v>
      </c>
      <c r="BE162" s="174">
        <f>IF(N162="základní",J162,0)</f>
        <v>0</v>
      </c>
      <c r="BF162" s="174">
        <f>IF(N162="snížená",J162,0)</f>
        <v>0</v>
      </c>
      <c r="BG162" s="174">
        <f>IF(N162="zákl. přenesená",J162,0)</f>
        <v>0</v>
      </c>
      <c r="BH162" s="174">
        <f>IF(N162="sníž. přenesená",J162,0)</f>
        <v>0</v>
      </c>
      <c r="BI162" s="174">
        <f>IF(N162="nulová",J162,0)</f>
        <v>0</v>
      </c>
      <c r="BJ162" s="24" t="s">
        <v>24</v>
      </c>
      <c r="BK162" s="174">
        <f>ROUND(I162*H162,2)</f>
        <v>0</v>
      </c>
      <c r="BL162" s="24" t="s">
        <v>161</v>
      </c>
      <c r="BM162" s="24" t="s">
        <v>516</v>
      </c>
    </row>
    <row r="163" spans="2:65" s="11" customFormat="1" ht="12">
      <c r="B163" s="219"/>
      <c r="C163" s="220"/>
      <c r="D163" s="221" t="s">
        <v>430</v>
      </c>
      <c r="E163" s="222" t="s">
        <v>37</v>
      </c>
      <c r="F163" s="223" t="s">
        <v>517</v>
      </c>
      <c r="G163" s="220"/>
      <c r="H163" s="224">
        <v>173.059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430</v>
      </c>
      <c r="AU163" s="230" t="s">
        <v>91</v>
      </c>
      <c r="AV163" s="11" t="s">
        <v>91</v>
      </c>
      <c r="AW163" s="11" t="s">
        <v>45</v>
      </c>
      <c r="AX163" s="11" t="s">
        <v>82</v>
      </c>
      <c r="AY163" s="230" t="s">
        <v>162</v>
      </c>
    </row>
    <row r="164" spans="2:65" s="11" customFormat="1" ht="12">
      <c r="B164" s="219"/>
      <c r="C164" s="220"/>
      <c r="D164" s="221" t="s">
        <v>430</v>
      </c>
      <c r="E164" s="222" t="s">
        <v>37</v>
      </c>
      <c r="F164" s="223" t="s">
        <v>518</v>
      </c>
      <c r="G164" s="220"/>
      <c r="H164" s="224">
        <v>54.975000000000001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430</v>
      </c>
      <c r="AU164" s="230" t="s">
        <v>91</v>
      </c>
      <c r="AV164" s="11" t="s">
        <v>91</v>
      </c>
      <c r="AW164" s="11" t="s">
        <v>45</v>
      </c>
      <c r="AX164" s="11" t="s">
        <v>82</v>
      </c>
      <c r="AY164" s="230" t="s">
        <v>162</v>
      </c>
    </row>
    <row r="165" spans="2:65" s="11" customFormat="1" ht="12">
      <c r="B165" s="219"/>
      <c r="C165" s="220"/>
      <c r="D165" s="221" t="s">
        <v>430</v>
      </c>
      <c r="E165" s="222" t="s">
        <v>37</v>
      </c>
      <c r="F165" s="223" t="s">
        <v>519</v>
      </c>
      <c r="G165" s="220"/>
      <c r="H165" s="224">
        <v>25.183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430</v>
      </c>
      <c r="AU165" s="230" t="s">
        <v>91</v>
      </c>
      <c r="AV165" s="11" t="s">
        <v>91</v>
      </c>
      <c r="AW165" s="11" t="s">
        <v>45</v>
      </c>
      <c r="AX165" s="11" t="s">
        <v>82</v>
      </c>
      <c r="AY165" s="230" t="s">
        <v>162</v>
      </c>
    </row>
    <row r="166" spans="2:65" s="11" customFormat="1" ht="12">
      <c r="B166" s="219"/>
      <c r="C166" s="220"/>
      <c r="D166" s="221" t="s">
        <v>430</v>
      </c>
      <c r="E166" s="222" t="s">
        <v>37</v>
      </c>
      <c r="F166" s="223" t="s">
        <v>520</v>
      </c>
      <c r="G166" s="220"/>
      <c r="H166" s="224">
        <v>-29.1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430</v>
      </c>
      <c r="AU166" s="230" t="s">
        <v>91</v>
      </c>
      <c r="AV166" s="11" t="s">
        <v>91</v>
      </c>
      <c r="AW166" s="11" t="s">
        <v>45</v>
      </c>
      <c r="AX166" s="11" t="s">
        <v>82</v>
      </c>
      <c r="AY166" s="230" t="s">
        <v>162</v>
      </c>
    </row>
    <row r="167" spans="2:65" s="11" customFormat="1" ht="12">
      <c r="B167" s="219"/>
      <c r="C167" s="220"/>
      <c r="D167" s="221" t="s">
        <v>430</v>
      </c>
      <c r="E167" s="222" t="s">
        <v>37</v>
      </c>
      <c r="F167" s="223" t="s">
        <v>521</v>
      </c>
      <c r="G167" s="220"/>
      <c r="H167" s="224">
        <v>-33.880000000000003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430</v>
      </c>
      <c r="AU167" s="230" t="s">
        <v>91</v>
      </c>
      <c r="AV167" s="11" t="s">
        <v>91</v>
      </c>
      <c r="AW167" s="11" t="s">
        <v>45</v>
      </c>
      <c r="AX167" s="11" t="s">
        <v>82</v>
      </c>
      <c r="AY167" s="230" t="s">
        <v>162</v>
      </c>
    </row>
    <row r="168" spans="2:65" s="11" customFormat="1" ht="12">
      <c r="B168" s="219"/>
      <c r="C168" s="220"/>
      <c r="D168" s="221" t="s">
        <v>430</v>
      </c>
      <c r="E168" s="222" t="s">
        <v>37</v>
      </c>
      <c r="F168" s="223" t="s">
        <v>522</v>
      </c>
      <c r="G168" s="220"/>
      <c r="H168" s="224">
        <v>-15.54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430</v>
      </c>
      <c r="AU168" s="230" t="s">
        <v>91</v>
      </c>
      <c r="AV168" s="11" t="s">
        <v>91</v>
      </c>
      <c r="AW168" s="11" t="s">
        <v>45</v>
      </c>
      <c r="AX168" s="11" t="s">
        <v>82</v>
      </c>
      <c r="AY168" s="230" t="s">
        <v>162</v>
      </c>
    </row>
    <row r="169" spans="2:65" s="13" customFormat="1" ht="12">
      <c r="B169" s="242"/>
      <c r="C169" s="243"/>
      <c r="D169" s="221" t="s">
        <v>430</v>
      </c>
      <c r="E169" s="244" t="s">
        <v>37</v>
      </c>
      <c r="F169" s="245" t="s">
        <v>440</v>
      </c>
      <c r="G169" s="243"/>
      <c r="H169" s="244" t="s">
        <v>37</v>
      </c>
      <c r="I169" s="246"/>
      <c r="J169" s="243"/>
      <c r="K169" s="243"/>
      <c r="L169" s="247"/>
      <c r="M169" s="248"/>
      <c r="N169" s="249"/>
      <c r="O169" s="249"/>
      <c r="P169" s="249"/>
      <c r="Q169" s="249"/>
      <c r="R169" s="249"/>
      <c r="S169" s="249"/>
      <c r="T169" s="250"/>
      <c r="AT169" s="251" t="s">
        <v>430</v>
      </c>
      <c r="AU169" s="251" t="s">
        <v>91</v>
      </c>
      <c r="AV169" s="13" t="s">
        <v>24</v>
      </c>
      <c r="AW169" s="13" t="s">
        <v>45</v>
      </c>
      <c r="AX169" s="13" t="s">
        <v>82</v>
      </c>
      <c r="AY169" s="251" t="s">
        <v>162</v>
      </c>
    </row>
    <row r="170" spans="2:65" s="11" customFormat="1" ht="12">
      <c r="B170" s="219"/>
      <c r="C170" s="220"/>
      <c r="D170" s="221" t="s">
        <v>430</v>
      </c>
      <c r="E170" s="222" t="s">
        <v>37</v>
      </c>
      <c r="F170" s="223" t="s">
        <v>523</v>
      </c>
      <c r="G170" s="220"/>
      <c r="H170" s="224">
        <v>20.57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430</v>
      </c>
      <c r="AU170" s="230" t="s">
        <v>91</v>
      </c>
      <c r="AV170" s="11" t="s">
        <v>91</v>
      </c>
      <c r="AW170" s="11" t="s">
        <v>45</v>
      </c>
      <c r="AX170" s="11" t="s">
        <v>82</v>
      </c>
      <c r="AY170" s="230" t="s">
        <v>162</v>
      </c>
    </row>
    <row r="171" spans="2:65" s="13" customFormat="1" ht="12">
      <c r="B171" s="242"/>
      <c r="C171" s="243"/>
      <c r="D171" s="221" t="s">
        <v>430</v>
      </c>
      <c r="E171" s="244" t="s">
        <v>37</v>
      </c>
      <c r="F171" s="245" t="s">
        <v>524</v>
      </c>
      <c r="G171" s="243"/>
      <c r="H171" s="244" t="s">
        <v>37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430</v>
      </c>
      <c r="AU171" s="251" t="s">
        <v>91</v>
      </c>
      <c r="AV171" s="13" t="s">
        <v>24</v>
      </c>
      <c r="AW171" s="13" t="s">
        <v>45</v>
      </c>
      <c r="AX171" s="13" t="s">
        <v>82</v>
      </c>
      <c r="AY171" s="251" t="s">
        <v>162</v>
      </c>
    </row>
    <row r="172" spans="2:65" s="11" customFormat="1" ht="12">
      <c r="B172" s="219"/>
      <c r="C172" s="220"/>
      <c r="D172" s="221" t="s">
        <v>430</v>
      </c>
      <c r="E172" s="222" t="s">
        <v>37</v>
      </c>
      <c r="F172" s="223" t="s">
        <v>525</v>
      </c>
      <c r="G172" s="220"/>
      <c r="H172" s="224">
        <v>98.957999999999998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430</v>
      </c>
      <c r="AU172" s="230" t="s">
        <v>91</v>
      </c>
      <c r="AV172" s="11" t="s">
        <v>91</v>
      </c>
      <c r="AW172" s="11" t="s">
        <v>45</v>
      </c>
      <c r="AX172" s="11" t="s">
        <v>82</v>
      </c>
      <c r="AY172" s="230" t="s">
        <v>162</v>
      </c>
    </row>
    <row r="173" spans="2:65" s="12" customFormat="1" ht="12">
      <c r="B173" s="231"/>
      <c r="C173" s="232"/>
      <c r="D173" s="221" t="s">
        <v>430</v>
      </c>
      <c r="E173" s="233" t="s">
        <v>37</v>
      </c>
      <c r="F173" s="234" t="s">
        <v>433</v>
      </c>
      <c r="G173" s="232"/>
      <c r="H173" s="235">
        <v>294.22500000000002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430</v>
      </c>
      <c r="AU173" s="241" t="s">
        <v>91</v>
      </c>
      <c r="AV173" s="12" t="s">
        <v>161</v>
      </c>
      <c r="AW173" s="12" t="s">
        <v>45</v>
      </c>
      <c r="AX173" s="12" t="s">
        <v>24</v>
      </c>
      <c r="AY173" s="241" t="s">
        <v>162</v>
      </c>
    </row>
    <row r="174" spans="2:65" s="1" customFormat="1" ht="16.5" customHeight="1">
      <c r="B174" s="42"/>
      <c r="C174" s="163" t="s">
        <v>9</v>
      </c>
      <c r="D174" s="163" t="s">
        <v>156</v>
      </c>
      <c r="E174" s="164" t="s">
        <v>526</v>
      </c>
      <c r="F174" s="165" t="s">
        <v>527</v>
      </c>
      <c r="G174" s="166" t="s">
        <v>159</v>
      </c>
      <c r="H174" s="167">
        <v>342.62</v>
      </c>
      <c r="I174" s="168"/>
      <c r="J174" s="169">
        <f>ROUND(I174*H174,2)</f>
        <v>0</v>
      </c>
      <c r="K174" s="165" t="s">
        <v>428</v>
      </c>
      <c r="L174" s="62"/>
      <c r="M174" s="170" t="s">
        <v>37</v>
      </c>
      <c r="N174" s="171" t="s">
        <v>53</v>
      </c>
      <c r="O174" s="43"/>
      <c r="P174" s="172">
        <f>O174*H174</f>
        <v>0</v>
      </c>
      <c r="Q174" s="172">
        <v>0</v>
      </c>
      <c r="R174" s="172">
        <f>Q174*H174</f>
        <v>0</v>
      </c>
      <c r="S174" s="172">
        <v>0</v>
      </c>
      <c r="T174" s="173">
        <f>S174*H174</f>
        <v>0</v>
      </c>
      <c r="AR174" s="24" t="s">
        <v>161</v>
      </c>
      <c r="AT174" s="24" t="s">
        <v>156</v>
      </c>
      <c r="AU174" s="24" t="s">
        <v>91</v>
      </c>
      <c r="AY174" s="24" t="s">
        <v>162</v>
      </c>
      <c r="BE174" s="174">
        <f>IF(N174="základní",J174,0)</f>
        <v>0</v>
      </c>
      <c r="BF174" s="174">
        <f>IF(N174="snížená",J174,0)</f>
        <v>0</v>
      </c>
      <c r="BG174" s="174">
        <f>IF(N174="zákl. přenesená",J174,0)</f>
        <v>0</v>
      </c>
      <c r="BH174" s="174">
        <f>IF(N174="sníž. přenesená",J174,0)</f>
        <v>0</v>
      </c>
      <c r="BI174" s="174">
        <f>IF(N174="nulová",J174,0)</f>
        <v>0</v>
      </c>
      <c r="BJ174" s="24" t="s">
        <v>24</v>
      </c>
      <c r="BK174" s="174">
        <f>ROUND(I174*H174,2)</f>
        <v>0</v>
      </c>
      <c r="BL174" s="24" t="s">
        <v>161</v>
      </c>
      <c r="BM174" s="24" t="s">
        <v>528</v>
      </c>
    </row>
    <row r="175" spans="2:65" s="13" customFormat="1" ht="12">
      <c r="B175" s="242"/>
      <c r="C175" s="243"/>
      <c r="D175" s="221" t="s">
        <v>430</v>
      </c>
      <c r="E175" s="244" t="s">
        <v>37</v>
      </c>
      <c r="F175" s="245" t="s">
        <v>529</v>
      </c>
      <c r="G175" s="243"/>
      <c r="H175" s="244" t="s">
        <v>37</v>
      </c>
      <c r="I175" s="246"/>
      <c r="J175" s="243"/>
      <c r="K175" s="243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430</v>
      </c>
      <c r="AU175" s="251" t="s">
        <v>91</v>
      </c>
      <c r="AV175" s="13" t="s">
        <v>24</v>
      </c>
      <c r="AW175" s="13" t="s">
        <v>45</v>
      </c>
      <c r="AX175" s="13" t="s">
        <v>82</v>
      </c>
      <c r="AY175" s="251" t="s">
        <v>162</v>
      </c>
    </row>
    <row r="176" spans="2:65" s="11" customFormat="1" ht="12">
      <c r="B176" s="219"/>
      <c r="C176" s="220"/>
      <c r="D176" s="221" t="s">
        <v>430</v>
      </c>
      <c r="E176" s="222" t="s">
        <v>37</v>
      </c>
      <c r="F176" s="223" t="s">
        <v>530</v>
      </c>
      <c r="G176" s="220"/>
      <c r="H176" s="224">
        <v>48.395000000000003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430</v>
      </c>
      <c r="AU176" s="230" t="s">
        <v>91</v>
      </c>
      <c r="AV176" s="11" t="s">
        <v>91</v>
      </c>
      <c r="AW176" s="11" t="s">
        <v>45</v>
      </c>
      <c r="AX176" s="11" t="s">
        <v>82</v>
      </c>
      <c r="AY176" s="230" t="s">
        <v>162</v>
      </c>
    </row>
    <row r="177" spans="2:65" s="13" customFormat="1" ht="12">
      <c r="B177" s="242"/>
      <c r="C177" s="243"/>
      <c r="D177" s="221" t="s">
        <v>430</v>
      </c>
      <c r="E177" s="244" t="s">
        <v>37</v>
      </c>
      <c r="F177" s="245" t="s">
        <v>531</v>
      </c>
      <c r="G177" s="243"/>
      <c r="H177" s="244" t="s">
        <v>37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430</v>
      </c>
      <c r="AU177" s="251" t="s">
        <v>91</v>
      </c>
      <c r="AV177" s="13" t="s">
        <v>24</v>
      </c>
      <c r="AW177" s="13" t="s">
        <v>45</v>
      </c>
      <c r="AX177" s="13" t="s">
        <v>82</v>
      </c>
      <c r="AY177" s="251" t="s">
        <v>162</v>
      </c>
    </row>
    <row r="178" spans="2:65" s="11" customFormat="1" ht="12">
      <c r="B178" s="219"/>
      <c r="C178" s="220"/>
      <c r="D178" s="221" t="s">
        <v>430</v>
      </c>
      <c r="E178" s="222" t="s">
        <v>37</v>
      </c>
      <c r="F178" s="223" t="s">
        <v>532</v>
      </c>
      <c r="G178" s="220"/>
      <c r="H178" s="224">
        <v>294.22500000000002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430</v>
      </c>
      <c r="AU178" s="230" t="s">
        <v>91</v>
      </c>
      <c r="AV178" s="11" t="s">
        <v>91</v>
      </c>
      <c r="AW178" s="11" t="s">
        <v>45</v>
      </c>
      <c r="AX178" s="11" t="s">
        <v>82</v>
      </c>
      <c r="AY178" s="230" t="s">
        <v>162</v>
      </c>
    </row>
    <row r="179" spans="2:65" s="12" customFormat="1" ht="12">
      <c r="B179" s="231"/>
      <c r="C179" s="232"/>
      <c r="D179" s="221" t="s">
        <v>430</v>
      </c>
      <c r="E179" s="233" t="s">
        <v>37</v>
      </c>
      <c r="F179" s="234" t="s">
        <v>433</v>
      </c>
      <c r="G179" s="232"/>
      <c r="H179" s="235">
        <v>342.62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430</v>
      </c>
      <c r="AU179" s="241" t="s">
        <v>91</v>
      </c>
      <c r="AV179" s="12" t="s">
        <v>161</v>
      </c>
      <c r="AW179" s="12" t="s">
        <v>45</v>
      </c>
      <c r="AX179" s="12" t="s">
        <v>24</v>
      </c>
      <c r="AY179" s="241" t="s">
        <v>162</v>
      </c>
    </row>
    <row r="180" spans="2:65" s="1" customFormat="1" ht="25.5" customHeight="1">
      <c r="B180" s="42"/>
      <c r="C180" s="163" t="s">
        <v>242</v>
      </c>
      <c r="D180" s="163" t="s">
        <v>156</v>
      </c>
      <c r="E180" s="164" t="s">
        <v>533</v>
      </c>
      <c r="F180" s="165" t="s">
        <v>534</v>
      </c>
      <c r="G180" s="166" t="s">
        <v>159</v>
      </c>
      <c r="H180" s="167">
        <v>48.395000000000003</v>
      </c>
      <c r="I180" s="168"/>
      <c r="J180" s="169">
        <f>ROUND(I180*H180,2)</f>
        <v>0</v>
      </c>
      <c r="K180" s="165" t="s">
        <v>428</v>
      </c>
      <c r="L180" s="62"/>
      <c r="M180" s="170" t="s">
        <v>37</v>
      </c>
      <c r="N180" s="171" t="s">
        <v>53</v>
      </c>
      <c r="O180" s="43"/>
      <c r="P180" s="172">
        <f>O180*H180</f>
        <v>0</v>
      </c>
      <c r="Q180" s="172">
        <v>0</v>
      </c>
      <c r="R180" s="172">
        <f>Q180*H180</f>
        <v>0</v>
      </c>
      <c r="S180" s="172">
        <v>0</v>
      </c>
      <c r="T180" s="173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174">
        <f>IF(N180="základní",J180,0)</f>
        <v>0</v>
      </c>
      <c r="BF180" s="174">
        <f>IF(N180="snížená",J180,0)</f>
        <v>0</v>
      </c>
      <c r="BG180" s="174">
        <f>IF(N180="zákl. přenesená",J180,0)</f>
        <v>0</v>
      </c>
      <c r="BH180" s="174">
        <f>IF(N180="sníž. přenesená",J180,0)</f>
        <v>0</v>
      </c>
      <c r="BI180" s="174">
        <f>IF(N180="nulová",J180,0)</f>
        <v>0</v>
      </c>
      <c r="BJ180" s="24" t="s">
        <v>24</v>
      </c>
      <c r="BK180" s="174">
        <f>ROUND(I180*H180,2)</f>
        <v>0</v>
      </c>
      <c r="BL180" s="24" t="s">
        <v>161</v>
      </c>
      <c r="BM180" s="24" t="s">
        <v>535</v>
      </c>
    </row>
    <row r="181" spans="2:65" s="11" customFormat="1" ht="12">
      <c r="B181" s="219"/>
      <c r="C181" s="220"/>
      <c r="D181" s="221" t="s">
        <v>430</v>
      </c>
      <c r="E181" s="222" t="s">
        <v>37</v>
      </c>
      <c r="F181" s="223" t="s">
        <v>536</v>
      </c>
      <c r="G181" s="220"/>
      <c r="H181" s="224">
        <v>48.395000000000003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430</v>
      </c>
      <c r="AU181" s="230" t="s">
        <v>91</v>
      </c>
      <c r="AV181" s="11" t="s">
        <v>91</v>
      </c>
      <c r="AW181" s="11" t="s">
        <v>45</v>
      </c>
      <c r="AX181" s="11" t="s">
        <v>82</v>
      </c>
      <c r="AY181" s="230" t="s">
        <v>162</v>
      </c>
    </row>
    <row r="182" spans="2:65" s="12" customFormat="1" ht="12">
      <c r="B182" s="231"/>
      <c r="C182" s="232"/>
      <c r="D182" s="221" t="s">
        <v>430</v>
      </c>
      <c r="E182" s="233" t="s">
        <v>37</v>
      </c>
      <c r="F182" s="234" t="s">
        <v>433</v>
      </c>
      <c r="G182" s="232"/>
      <c r="H182" s="235">
        <v>48.395000000000003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430</v>
      </c>
      <c r="AU182" s="241" t="s">
        <v>91</v>
      </c>
      <c r="AV182" s="12" t="s">
        <v>161</v>
      </c>
      <c r="AW182" s="12" t="s">
        <v>45</v>
      </c>
      <c r="AX182" s="12" t="s">
        <v>24</v>
      </c>
      <c r="AY182" s="241" t="s">
        <v>162</v>
      </c>
    </row>
    <row r="183" spans="2:65" s="1" customFormat="1" ht="25.5" customHeight="1">
      <c r="B183" s="42"/>
      <c r="C183" s="163" t="s">
        <v>246</v>
      </c>
      <c r="D183" s="163" t="s">
        <v>156</v>
      </c>
      <c r="E183" s="164" t="s">
        <v>537</v>
      </c>
      <c r="F183" s="165" t="s">
        <v>538</v>
      </c>
      <c r="G183" s="166" t="s">
        <v>159</v>
      </c>
      <c r="H183" s="167">
        <v>211.58</v>
      </c>
      <c r="I183" s="168"/>
      <c r="J183" s="169">
        <f>ROUND(I183*H183,2)</f>
        <v>0</v>
      </c>
      <c r="K183" s="165" t="s">
        <v>428</v>
      </c>
      <c r="L183" s="62"/>
      <c r="M183" s="170" t="s">
        <v>37</v>
      </c>
      <c r="N183" s="171" t="s">
        <v>53</v>
      </c>
      <c r="O183" s="43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24" t="s">
        <v>24</v>
      </c>
      <c r="BK183" s="174">
        <f>ROUND(I183*H183,2)</f>
        <v>0</v>
      </c>
      <c r="BL183" s="24" t="s">
        <v>161</v>
      </c>
      <c r="BM183" s="24" t="s">
        <v>539</v>
      </c>
    </row>
    <row r="184" spans="2:65" s="13" customFormat="1" ht="12">
      <c r="B184" s="242"/>
      <c r="C184" s="243"/>
      <c r="D184" s="221" t="s">
        <v>430</v>
      </c>
      <c r="E184" s="244" t="s">
        <v>37</v>
      </c>
      <c r="F184" s="245" t="s">
        <v>540</v>
      </c>
      <c r="G184" s="243"/>
      <c r="H184" s="244" t="s">
        <v>37</v>
      </c>
      <c r="I184" s="246"/>
      <c r="J184" s="243"/>
      <c r="K184" s="243"/>
      <c r="L184" s="247"/>
      <c r="M184" s="248"/>
      <c r="N184" s="249"/>
      <c r="O184" s="249"/>
      <c r="P184" s="249"/>
      <c r="Q184" s="249"/>
      <c r="R184" s="249"/>
      <c r="S184" s="249"/>
      <c r="T184" s="250"/>
      <c r="AT184" s="251" t="s">
        <v>430</v>
      </c>
      <c r="AU184" s="251" t="s">
        <v>91</v>
      </c>
      <c r="AV184" s="13" t="s">
        <v>24</v>
      </c>
      <c r="AW184" s="13" t="s">
        <v>45</v>
      </c>
      <c r="AX184" s="13" t="s">
        <v>82</v>
      </c>
      <c r="AY184" s="251" t="s">
        <v>162</v>
      </c>
    </row>
    <row r="185" spans="2:65" s="11" customFormat="1" ht="12">
      <c r="B185" s="219"/>
      <c r="C185" s="220"/>
      <c r="D185" s="221" t="s">
        <v>430</v>
      </c>
      <c r="E185" s="222" t="s">
        <v>37</v>
      </c>
      <c r="F185" s="223" t="s">
        <v>541</v>
      </c>
      <c r="G185" s="220"/>
      <c r="H185" s="224">
        <v>200.98500000000001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430</v>
      </c>
      <c r="AU185" s="230" t="s">
        <v>91</v>
      </c>
      <c r="AV185" s="11" t="s">
        <v>91</v>
      </c>
      <c r="AW185" s="11" t="s">
        <v>45</v>
      </c>
      <c r="AX185" s="11" t="s">
        <v>82</v>
      </c>
      <c r="AY185" s="230" t="s">
        <v>162</v>
      </c>
    </row>
    <row r="186" spans="2:65" s="11" customFormat="1" ht="12">
      <c r="B186" s="219"/>
      <c r="C186" s="220"/>
      <c r="D186" s="221" t="s">
        <v>430</v>
      </c>
      <c r="E186" s="222" t="s">
        <v>37</v>
      </c>
      <c r="F186" s="223" t="s">
        <v>542</v>
      </c>
      <c r="G186" s="220"/>
      <c r="H186" s="224">
        <v>-16.725000000000001</v>
      </c>
      <c r="I186" s="225"/>
      <c r="J186" s="220"/>
      <c r="K186" s="220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430</v>
      </c>
      <c r="AU186" s="230" t="s">
        <v>91</v>
      </c>
      <c r="AV186" s="11" t="s">
        <v>91</v>
      </c>
      <c r="AW186" s="11" t="s">
        <v>45</v>
      </c>
      <c r="AX186" s="11" t="s">
        <v>82</v>
      </c>
      <c r="AY186" s="230" t="s">
        <v>162</v>
      </c>
    </row>
    <row r="187" spans="2:65" s="11" customFormat="1" ht="12">
      <c r="B187" s="219"/>
      <c r="C187" s="220"/>
      <c r="D187" s="221" t="s">
        <v>430</v>
      </c>
      <c r="E187" s="222" t="s">
        <v>37</v>
      </c>
      <c r="F187" s="223" t="s">
        <v>543</v>
      </c>
      <c r="G187" s="220"/>
      <c r="H187" s="224">
        <v>-22.754999999999999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430</v>
      </c>
      <c r="AU187" s="230" t="s">
        <v>91</v>
      </c>
      <c r="AV187" s="11" t="s">
        <v>91</v>
      </c>
      <c r="AW187" s="11" t="s">
        <v>45</v>
      </c>
      <c r="AX187" s="11" t="s">
        <v>82</v>
      </c>
      <c r="AY187" s="230" t="s">
        <v>162</v>
      </c>
    </row>
    <row r="188" spans="2:65" s="14" customFormat="1" ht="12">
      <c r="B188" s="252"/>
      <c r="C188" s="253"/>
      <c r="D188" s="221" t="s">
        <v>430</v>
      </c>
      <c r="E188" s="254" t="s">
        <v>37</v>
      </c>
      <c r="F188" s="255" t="s">
        <v>544</v>
      </c>
      <c r="G188" s="253"/>
      <c r="H188" s="256">
        <v>161.505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AT188" s="262" t="s">
        <v>430</v>
      </c>
      <c r="AU188" s="262" t="s">
        <v>91</v>
      </c>
      <c r="AV188" s="14" t="s">
        <v>167</v>
      </c>
      <c r="AW188" s="14" t="s">
        <v>45</v>
      </c>
      <c r="AX188" s="14" t="s">
        <v>82</v>
      </c>
      <c r="AY188" s="262" t="s">
        <v>162</v>
      </c>
    </row>
    <row r="189" spans="2:65" s="13" customFormat="1" ht="12">
      <c r="B189" s="242"/>
      <c r="C189" s="243"/>
      <c r="D189" s="221" t="s">
        <v>430</v>
      </c>
      <c r="E189" s="244" t="s">
        <v>37</v>
      </c>
      <c r="F189" s="245" t="s">
        <v>545</v>
      </c>
      <c r="G189" s="243"/>
      <c r="H189" s="244" t="s">
        <v>37</v>
      </c>
      <c r="I189" s="246"/>
      <c r="J189" s="243"/>
      <c r="K189" s="243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430</v>
      </c>
      <c r="AU189" s="251" t="s">
        <v>91</v>
      </c>
      <c r="AV189" s="13" t="s">
        <v>24</v>
      </c>
      <c r="AW189" s="13" t="s">
        <v>45</v>
      </c>
      <c r="AX189" s="13" t="s">
        <v>82</v>
      </c>
      <c r="AY189" s="251" t="s">
        <v>162</v>
      </c>
    </row>
    <row r="190" spans="2:65" s="11" customFormat="1" ht="12">
      <c r="B190" s="219"/>
      <c r="C190" s="220"/>
      <c r="D190" s="221" t="s">
        <v>430</v>
      </c>
      <c r="E190" s="222" t="s">
        <v>37</v>
      </c>
      <c r="F190" s="223" t="s">
        <v>546</v>
      </c>
      <c r="G190" s="220"/>
      <c r="H190" s="224">
        <v>60.825000000000003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430</v>
      </c>
      <c r="AU190" s="230" t="s">
        <v>91</v>
      </c>
      <c r="AV190" s="11" t="s">
        <v>91</v>
      </c>
      <c r="AW190" s="11" t="s">
        <v>45</v>
      </c>
      <c r="AX190" s="11" t="s">
        <v>82</v>
      </c>
      <c r="AY190" s="230" t="s">
        <v>162</v>
      </c>
    </row>
    <row r="191" spans="2:65" s="11" customFormat="1" ht="12">
      <c r="B191" s="219"/>
      <c r="C191" s="220"/>
      <c r="D191" s="221" t="s">
        <v>430</v>
      </c>
      <c r="E191" s="222" t="s">
        <v>37</v>
      </c>
      <c r="F191" s="223" t="s">
        <v>547</v>
      </c>
      <c r="G191" s="220"/>
      <c r="H191" s="224">
        <v>-10.75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430</v>
      </c>
      <c r="AU191" s="230" t="s">
        <v>91</v>
      </c>
      <c r="AV191" s="11" t="s">
        <v>91</v>
      </c>
      <c r="AW191" s="11" t="s">
        <v>45</v>
      </c>
      <c r="AX191" s="11" t="s">
        <v>82</v>
      </c>
      <c r="AY191" s="230" t="s">
        <v>162</v>
      </c>
    </row>
    <row r="192" spans="2:65" s="14" customFormat="1" ht="12">
      <c r="B192" s="252"/>
      <c r="C192" s="253"/>
      <c r="D192" s="221" t="s">
        <v>430</v>
      </c>
      <c r="E192" s="254" t="s">
        <v>37</v>
      </c>
      <c r="F192" s="255" t="s">
        <v>544</v>
      </c>
      <c r="G192" s="253"/>
      <c r="H192" s="256">
        <v>50.075000000000003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AT192" s="262" t="s">
        <v>430</v>
      </c>
      <c r="AU192" s="262" t="s">
        <v>91</v>
      </c>
      <c r="AV192" s="14" t="s">
        <v>167</v>
      </c>
      <c r="AW192" s="14" t="s">
        <v>45</v>
      </c>
      <c r="AX192" s="14" t="s">
        <v>82</v>
      </c>
      <c r="AY192" s="262" t="s">
        <v>162</v>
      </c>
    </row>
    <row r="193" spans="2:65" s="12" customFormat="1" ht="12">
      <c r="B193" s="231"/>
      <c r="C193" s="232"/>
      <c r="D193" s="221" t="s">
        <v>430</v>
      </c>
      <c r="E193" s="233" t="s">
        <v>37</v>
      </c>
      <c r="F193" s="234" t="s">
        <v>433</v>
      </c>
      <c r="G193" s="232"/>
      <c r="H193" s="235">
        <v>211.58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430</v>
      </c>
      <c r="AU193" s="241" t="s">
        <v>91</v>
      </c>
      <c r="AV193" s="12" t="s">
        <v>161</v>
      </c>
      <c r="AW193" s="12" t="s">
        <v>45</v>
      </c>
      <c r="AX193" s="12" t="s">
        <v>24</v>
      </c>
      <c r="AY193" s="241" t="s">
        <v>162</v>
      </c>
    </row>
    <row r="194" spans="2:65" s="1" customFormat="1" ht="16.5" customHeight="1">
      <c r="B194" s="42"/>
      <c r="C194" s="175" t="s">
        <v>250</v>
      </c>
      <c r="D194" s="175" t="s">
        <v>277</v>
      </c>
      <c r="E194" s="176" t="s">
        <v>548</v>
      </c>
      <c r="F194" s="177" t="s">
        <v>549</v>
      </c>
      <c r="G194" s="178" t="s">
        <v>159</v>
      </c>
      <c r="H194" s="179">
        <v>164.73500000000001</v>
      </c>
      <c r="I194" s="180"/>
      <c r="J194" s="181">
        <f>ROUND(I194*H194,2)</f>
        <v>0</v>
      </c>
      <c r="K194" s="177" t="s">
        <v>428</v>
      </c>
      <c r="L194" s="182"/>
      <c r="M194" s="183" t="s">
        <v>37</v>
      </c>
      <c r="N194" s="184" t="s">
        <v>53</v>
      </c>
      <c r="O194" s="43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AR194" s="24" t="s">
        <v>187</v>
      </c>
      <c r="AT194" s="24" t="s">
        <v>277</v>
      </c>
      <c r="AU194" s="24" t="s">
        <v>91</v>
      </c>
      <c r="AY194" s="24" t="s">
        <v>162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24" t="s">
        <v>24</v>
      </c>
      <c r="BK194" s="174">
        <f>ROUND(I194*H194,2)</f>
        <v>0</v>
      </c>
      <c r="BL194" s="24" t="s">
        <v>161</v>
      </c>
      <c r="BM194" s="24" t="s">
        <v>550</v>
      </c>
    </row>
    <row r="195" spans="2:65" s="1" customFormat="1" ht="16.5" customHeight="1">
      <c r="B195" s="42"/>
      <c r="C195" s="175" t="s">
        <v>254</v>
      </c>
      <c r="D195" s="175" t="s">
        <v>277</v>
      </c>
      <c r="E195" s="176" t="s">
        <v>551</v>
      </c>
      <c r="F195" s="177" t="s">
        <v>552</v>
      </c>
      <c r="G195" s="178" t="s">
        <v>159</v>
      </c>
      <c r="H195" s="179">
        <v>51.076999999999998</v>
      </c>
      <c r="I195" s="180"/>
      <c r="J195" s="181">
        <f>ROUND(I195*H195,2)</f>
        <v>0</v>
      </c>
      <c r="K195" s="177" t="s">
        <v>428</v>
      </c>
      <c r="L195" s="182"/>
      <c r="M195" s="183" t="s">
        <v>37</v>
      </c>
      <c r="N195" s="184" t="s">
        <v>53</v>
      </c>
      <c r="O195" s="43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AR195" s="24" t="s">
        <v>187</v>
      </c>
      <c r="AT195" s="24" t="s">
        <v>277</v>
      </c>
      <c r="AU195" s="24" t="s">
        <v>91</v>
      </c>
      <c r="AY195" s="24" t="s">
        <v>162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24" t="s">
        <v>24</v>
      </c>
      <c r="BK195" s="174">
        <f>ROUND(I195*H195,2)</f>
        <v>0</v>
      </c>
      <c r="BL195" s="24" t="s">
        <v>161</v>
      </c>
      <c r="BM195" s="24" t="s">
        <v>553</v>
      </c>
    </row>
    <row r="196" spans="2:65" s="1" customFormat="1" ht="25.5" customHeight="1">
      <c r="B196" s="42"/>
      <c r="C196" s="163" t="s">
        <v>256</v>
      </c>
      <c r="D196" s="163" t="s">
        <v>156</v>
      </c>
      <c r="E196" s="164" t="s">
        <v>554</v>
      </c>
      <c r="F196" s="165" t="s">
        <v>555</v>
      </c>
      <c r="G196" s="166" t="s">
        <v>214</v>
      </c>
      <c r="H196" s="167">
        <v>77.5</v>
      </c>
      <c r="I196" s="168"/>
      <c r="J196" s="169">
        <f>ROUND(I196*H196,2)</f>
        <v>0</v>
      </c>
      <c r="K196" s="165" t="s">
        <v>428</v>
      </c>
      <c r="L196" s="62"/>
      <c r="M196" s="170" t="s">
        <v>37</v>
      </c>
      <c r="N196" s="171" t="s">
        <v>53</v>
      </c>
      <c r="O196" s="43"/>
      <c r="P196" s="172">
        <f>O196*H196</f>
        <v>0</v>
      </c>
      <c r="Q196" s="172">
        <v>0</v>
      </c>
      <c r="R196" s="172">
        <f>Q196*H196</f>
        <v>0</v>
      </c>
      <c r="S196" s="172">
        <v>0</v>
      </c>
      <c r="T196" s="173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24" t="s">
        <v>24</v>
      </c>
      <c r="BK196" s="174">
        <f>ROUND(I196*H196,2)</f>
        <v>0</v>
      </c>
      <c r="BL196" s="24" t="s">
        <v>161</v>
      </c>
      <c r="BM196" s="24" t="s">
        <v>556</v>
      </c>
    </row>
    <row r="197" spans="2:65" s="13" customFormat="1" ht="12">
      <c r="B197" s="242"/>
      <c r="C197" s="243"/>
      <c r="D197" s="221" t="s">
        <v>430</v>
      </c>
      <c r="E197" s="244" t="s">
        <v>37</v>
      </c>
      <c r="F197" s="245" t="s">
        <v>540</v>
      </c>
      <c r="G197" s="243"/>
      <c r="H197" s="244" t="s">
        <v>37</v>
      </c>
      <c r="I197" s="246"/>
      <c r="J197" s="243"/>
      <c r="K197" s="243"/>
      <c r="L197" s="247"/>
      <c r="M197" s="248"/>
      <c r="N197" s="249"/>
      <c r="O197" s="249"/>
      <c r="P197" s="249"/>
      <c r="Q197" s="249"/>
      <c r="R197" s="249"/>
      <c r="S197" s="249"/>
      <c r="T197" s="250"/>
      <c r="AT197" s="251" t="s">
        <v>430</v>
      </c>
      <c r="AU197" s="251" t="s">
        <v>91</v>
      </c>
      <c r="AV197" s="13" t="s">
        <v>24</v>
      </c>
      <c r="AW197" s="13" t="s">
        <v>45</v>
      </c>
      <c r="AX197" s="13" t="s">
        <v>82</v>
      </c>
      <c r="AY197" s="251" t="s">
        <v>162</v>
      </c>
    </row>
    <row r="198" spans="2:65" s="11" customFormat="1" ht="12">
      <c r="B198" s="219"/>
      <c r="C198" s="220"/>
      <c r="D198" s="221" t="s">
        <v>430</v>
      </c>
      <c r="E198" s="222" t="s">
        <v>37</v>
      </c>
      <c r="F198" s="223" t="s">
        <v>557</v>
      </c>
      <c r="G198" s="220"/>
      <c r="H198" s="224">
        <v>70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430</v>
      </c>
      <c r="AU198" s="230" t="s">
        <v>91</v>
      </c>
      <c r="AV198" s="11" t="s">
        <v>91</v>
      </c>
      <c r="AW198" s="11" t="s">
        <v>45</v>
      </c>
      <c r="AX198" s="11" t="s">
        <v>82</v>
      </c>
      <c r="AY198" s="230" t="s">
        <v>162</v>
      </c>
    </row>
    <row r="199" spans="2:65" s="13" customFormat="1" ht="12">
      <c r="B199" s="242"/>
      <c r="C199" s="243"/>
      <c r="D199" s="221" t="s">
        <v>430</v>
      </c>
      <c r="E199" s="244" t="s">
        <v>37</v>
      </c>
      <c r="F199" s="245" t="s">
        <v>545</v>
      </c>
      <c r="G199" s="243"/>
      <c r="H199" s="244" t="s">
        <v>37</v>
      </c>
      <c r="I199" s="246"/>
      <c r="J199" s="243"/>
      <c r="K199" s="243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430</v>
      </c>
      <c r="AU199" s="251" t="s">
        <v>91</v>
      </c>
      <c r="AV199" s="13" t="s">
        <v>24</v>
      </c>
      <c r="AW199" s="13" t="s">
        <v>45</v>
      </c>
      <c r="AX199" s="13" t="s">
        <v>82</v>
      </c>
      <c r="AY199" s="251" t="s">
        <v>162</v>
      </c>
    </row>
    <row r="200" spans="2:65" s="11" customFormat="1" ht="12">
      <c r="B200" s="219"/>
      <c r="C200" s="220"/>
      <c r="D200" s="221" t="s">
        <v>430</v>
      </c>
      <c r="E200" s="222" t="s">
        <v>37</v>
      </c>
      <c r="F200" s="223" t="s">
        <v>558</v>
      </c>
      <c r="G200" s="220"/>
      <c r="H200" s="224">
        <v>7.5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430</v>
      </c>
      <c r="AU200" s="230" t="s">
        <v>91</v>
      </c>
      <c r="AV200" s="11" t="s">
        <v>91</v>
      </c>
      <c r="AW200" s="11" t="s">
        <v>45</v>
      </c>
      <c r="AX200" s="11" t="s">
        <v>82</v>
      </c>
      <c r="AY200" s="230" t="s">
        <v>162</v>
      </c>
    </row>
    <row r="201" spans="2:65" s="12" customFormat="1" ht="12">
      <c r="B201" s="231"/>
      <c r="C201" s="232"/>
      <c r="D201" s="221" t="s">
        <v>430</v>
      </c>
      <c r="E201" s="233" t="s">
        <v>37</v>
      </c>
      <c r="F201" s="234" t="s">
        <v>433</v>
      </c>
      <c r="G201" s="232"/>
      <c r="H201" s="235">
        <v>77.5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430</v>
      </c>
      <c r="AU201" s="241" t="s">
        <v>91</v>
      </c>
      <c r="AV201" s="12" t="s">
        <v>161</v>
      </c>
      <c r="AW201" s="12" t="s">
        <v>45</v>
      </c>
      <c r="AX201" s="12" t="s">
        <v>24</v>
      </c>
      <c r="AY201" s="241" t="s">
        <v>162</v>
      </c>
    </row>
    <row r="202" spans="2:65" s="1" customFormat="1" ht="16.5" customHeight="1">
      <c r="B202" s="42"/>
      <c r="C202" s="175" t="s">
        <v>258</v>
      </c>
      <c r="D202" s="175" t="s">
        <v>277</v>
      </c>
      <c r="E202" s="176" t="s">
        <v>559</v>
      </c>
      <c r="F202" s="177" t="s">
        <v>560</v>
      </c>
      <c r="G202" s="178" t="s">
        <v>159</v>
      </c>
      <c r="H202" s="179">
        <v>11.55</v>
      </c>
      <c r="I202" s="180"/>
      <c r="J202" s="181">
        <f>ROUND(I202*H202,2)</f>
        <v>0</v>
      </c>
      <c r="K202" s="177" t="s">
        <v>428</v>
      </c>
      <c r="L202" s="182"/>
      <c r="M202" s="183" t="s">
        <v>37</v>
      </c>
      <c r="N202" s="184" t="s">
        <v>53</v>
      </c>
      <c r="O202" s="43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AR202" s="24" t="s">
        <v>187</v>
      </c>
      <c r="AT202" s="24" t="s">
        <v>277</v>
      </c>
      <c r="AU202" s="24" t="s">
        <v>91</v>
      </c>
      <c r="AY202" s="24" t="s">
        <v>162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24" t="s">
        <v>24</v>
      </c>
      <c r="BK202" s="174">
        <f>ROUND(I202*H202,2)</f>
        <v>0</v>
      </c>
      <c r="BL202" s="24" t="s">
        <v>161</v>
      </c>
      <c r="BM202" s="24" t="s">
        <v>561</v>
      </c>
    </row>
    <row r="203" spans="2:65" s="1" customFormat="1" ht="16.5" customHeight="1">
      <c r="B203" s="42"/>
      <c r="C203" s="175" t="s">
        <v>260</v>
      </c>
      <c r="D203" s="175" t="s">
        <v>277</v>
      </c>
      <c r="E203" s="176" t="s">
        <v>562</v>
      </c>
      <c r="F203" s="177" t="s">
        <v>563</v>
      </c>
      <c r="G203" s="178" t="s">
        <v>159</v>
      </c>
      <c r="H203" s="179">
        <v>1.238</v>
      </c>
      <c r="I203" s="180"/>
      <c r="J203" s="181">
        <f>ROUND(I203*H203,2)</f>
        <v>0</v>
      </c>
      <c r="K203" s="177" t="s">
        <v>428</v>
      </c>
      <c r="L203" s="182"/>
      <c r="M203" s="183" t="s">
        <v>37</v>
      </c>
      <c r="N203" s="184" t="s">
        <v>53</v>
      </c>
      <c r="O203" s="43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AR203" s="24" t="s">
        <v>187</v>
      </c>
      <c r="AT203" s="24" t="s">
        <v>277</v>
      </c>
      <c r="AU203" s="24" t="s">
        <v>91</v>
      </c>
      <c r="AY203" s="24" t="s">
        <v>162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24" t="s">
        <v>24</v>
      </c>
      <c r="BK203" s="174">
        <f>ROUND(I203*H203,2)</f>
        <v>0</v>
      </c>
      <c r="BL203" s="24" t="s">
        <v>161</v>
      </c>
      <c r="BM203" s="24" t="s">
        <v>564</v>
      </c>
    </row>
    <row r="204" spans="2:65" s="1" customFormat="1" ht="16.5" customHeight="1">
      <c r="B204" s="42"/>
      <c r="C204" s="163" t="s">
        <v>264</v>
      </c>
      <c r="D204" s="163" t="s">
        <v>156</v>
      </c>
      <c r="E204" s="164" t="s">
        <v>565</v>
      </c>
      <c r="F204" s="165" t="s">
        <v>566</v>
      </c>
      <c r="G204" s="166" t="s">
        <v>214</v>
      </c>
      <c r="H204" s="167">
        <v>48.66</v>
      </c>
      <c r="I204" s="168"/>
      <c r="J204" s="169">
        <f>ROUND(I204*H204,2)</f>
        <v>0</v>
      </c>
      <c r="K204" s="165" t="s">
        <v>428</v>
      </c>
      <c r="L204" s="62"/>
      <c r="M204" s="170" t="s">
        <v>37</v>
      </c>
      <c r="N204" s="171" t="s">
        <v>53</v>
      </c>
      <c r="O204" s="43"/>
      <c r="P204" s="172">
        <f>O204*H204</f>
        <v>0</v>
      </c>
      <c r="Q204" s="172">
        <v>0</v>
      </c>
      <c r="R204" s="172">
        <f>Q204*H204</f>
        <v>0</v>
      </c>
      <c r="S204" s="172">
        <v>0</v>
      </c>
      <c r="T204" s="173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174">
        <f>IF(N204="základní",J204,0)</f>
        <v>0</v>
      </c>
      <c r="BF204" s="174">
        <f>IF(N204="snížená",J204,0)</f>
        <v>0</v>
      </c>
      <c r="BG204" s="174">
        <f>IF(N204="zákl. přenesená",J204,0)</f>
        <v>0</v>
      </c>
      <c r="BH204" s="174">
        <f>IF(N204="sníž. přenesená",J204,0)</f>
        <v>0</v>
      </c>
      <c r="BI204" s="174">
        <f>IF(N204="nulová",J204,0)</f>
        <v>0</v>
      </c>
      <c r="BJ204" s="24" t="s">
        <v>24</v>
      </c>
      <c r="BK204" s="174">
        <f>ROUND(I204*H204,2)</f>
        <v>0</v>
      </c>
      <c r="BL204" s="24" t="s">
        <v>161</v>
      </c>
      <c r="BM204" s="24" t="s">
        <v>567</v>
      </c>
    </row>
    <row r="205" spans="2:65" s="11" customFormat="1" ht="12">
      <c r="B205" s="219"/>
      <c r="C205" s="220"/>
      <c r="D205" s="221" t="s">
        <v>430</v>
      </c>
      <c r="E205" s="222" t="s">
        <v>37</v>
      </c>
      <c r="F205" s="223" t="s">
        <v>568</v>
      </c>
      <c r="G205" s="220"/>
      <c r="H205" s="224">
        <v>48.66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430</v>
      </c>
      <c r="AU205" s="230" t="s">
        <v>91</v>
      </c>
      <c r="AV205" s="11" t="s">
        <v>91</v>
      </c>
      <c r="AW205" s="11" t="s">
        <v>45</v>
      </c>
      <c r="AX205" s="11" t="s">
        <v>82</v>
      </c>
      <c r="AY205" s="230" t="s">
        <v>162</v>
      </c>
    </row>
    <row r="206" spans="2:65" s="12" customFormat="1" ht="12">
      <c r="B206" s="231"/>
      <c r="C206" s="232"/>
      <c r="D206" s="221" t="s">
        <v>430</v>
      </c>
      <c r="E206" s="233" t="s">
        <v>37</v>
      </c>
      <c r="F206" s="234" t="s">
        <v>433</v>
      </c>
      <c r="G206" s="232"/>
      <c r="H206" s="235">
        <v>48.66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430</v>
      </c>
      <c r="AU206" s="241" t="s">
        <v>91</v>
      </c>
      <c r="AV206" s="12" t="s">
        <v>161</v>
      </c>
      <c r="AW206" s="12" t="s">
        <v>45</v>
      </c>
      <c r="AX206" s="12" t="s">
        <v>24</v>
      </c>
      <c r="AY206" s="241" t="s">
        <v>162</v>
      </c>
    </row>
    <row r="207" spans="2:65" s="1" customFormat="1" ht="16.5" customHeight="1">
      <c r="B207" s="42"/>
      <c r="C207" s="175" t="s">
        <v>266</v>
      </c>
      <c r="D207" s="175" t="s">
        <v>277</v>
      </c>
      <c r="E207" s="176" t="s">
        <v>569</v>
      </c>
      <c r="F207" s="177" t="s">
        <v>570</v>
      </c>
      <c r="G207" s="178" t="s">
        <v>214</v>
      </c>
      <c r="H207" s="179">
        <v>51.093000000000004</v>
      </c>
      <c r="I207" s="180"/>
      <c r="J207" s="181">
        <f>ROUND(I207*H207,2)</f>
        <v>0</v>
      </c>
      <c r="K207" s="177" t="s">
        <v>428</v>
      </c>
      <c r="L207" s="182"/>
      <c r="M207" s="183" t="s">
        <v>37</v>
      </c>
      <c r="N207" s="184" t="s">
        <v>53</v>
      </c>
      <c r="O207" s="43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AR207" s="24" t="s">
        <v>187</v>
      </c>
      <c r="AT207" s="24" t="s">
        <v>277</v>
      </c>
      <c r="AU207" s="24" t="s">
        <v>91</v>
      </c>
      <c r="AY207" s="24" t="s">
        <v>162</v>
      </c>
      <c r="BE207" s="174">
        <f>IF(N207="základní",J207,0)</f>
        <v>0</v>
      </c>
      <c r="BF207" s="174">
        <f>IF(N207="snížená",J207,0)</f>
        <v>0</v>
      </c>
      <c r="BG207" s="174">
        <f>IF(N207="zákl. přenesená",J207,0)</f>
        <v>0</v>
      </c>
      <c r="BH207" s="174">
        <f>IF(N207="sníž. přenesená",J207,0)</f>
        <v>0</v>
      </c>
      <c r="BI207" s="174">
        <f>IF(N207="nulová",J207,0)</f>
        <v>0</v>
      </c>
      <c r="BJ207" s="24" t="s">
        <v>24</v>
      </c>
      <c r="BK207" s="174">
        <f>ROUND(I207*H207,2)</f>
        <v>0</v>
      </c>
      <c r="BL207" s="24" t="s">
        <v>161</v>
      </c>
      <c r="BM207" s="24" t="s">
        <v>571</v>
      </c>
    </row>
    <row r="208" spans="2:65" s="1" customFormat="1" ht="16.5" customHeight="1">
      <c r="B208" s="42"/>
      <c r="C208" s="163" t="s">
        <v>268</v>
      </c>
      <c r="D208" s="163" t="s">
        <v>156</v>
      </c>
      <c r="E208" s="164" t="s">
        <v>572</v>
      </c>
      <c r="F208" s="165" t="s">
        <v>573</v>
      </c>
      <c r="G208" s="166" t="s">
        <v>214</v>
      </c>
      <c r="H208" s="167">
        <v>82.75</v>
      </c>
      <c r="I208" s="168"/>
      <c r="J208" s="169">
        <f>ROUND(I208*H208,2)</f>
        <v>0</v>
      </c>
      <c r="K208" s="165" t="s">
        <v>428</v>
      </c>
      <c r="L208" s="62"/>
      <c r="M208" s="170" t="s">
        <v>37</v>
      </c>
      <c r="N208" s="171" t="s">
        <v>53</v>
      </c>
      <c r="O208" s="43"/>
      <c r="P208" s="172">
        <f>O208*H208</f>
        <v>0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174">
        <f>IF(N208="základní",J208,0)</f>
        <v>0</v>
      </c>
      <c r="BF208" s="174">
        <f>IF(N208="snížená",J208,0)</f>
        <v>0</v>
      </c>
      <c r="BG208" s="174">
        <f>IF(N208="zákl. přenesená",J208,0)</f>
        <v>0</v>
      </c>
      <c r="BH208" s="174">
        <f>IF(N208="sníž. přenesená",J208,0)</f>
        <v>0</v>
      </c>
      <c r="BI208" s="174">
        <f>IF(N208="nulová",J208,0)</f>
        <v>0</v>
      </c>
      <c r="BJ208" s="24" t="s">
        <v>24</v>
      </c>
      <c r="BK208" s="174">
        <f>ROUND(I208*H208,2)</f>
        <v>0</v>
      </c>
      <c r="BL208" s="24" t="s">
        <v>161</v>
      </c>
      <c r="BM208" s="24" t="s">
        <v>574</v>
      </c>
    </row>
    <row r="209" spans="2:65" s="11" customFormat="1" ht="12">
      <c r="B209" s="219"/>
      <c r="C209" s="220"/>
      <c r="D209" s="221" t="s">
        <v>430</v>
      </c>
      <c r="E209" s="222" t="s">
        <v>37</v>
      </c>
      <c r="F209" s="223" t="s">
        <v>575</v>
      </c>
      <c r="G209" s="220"/>
      <c r="H209" s="224">
        <v>82.75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430</v>
      </c>
      <c r="AU209" s="230" t="s">
        <v>91</v>
      </c>
      <c r="AV209" s="11" t="s">
        <v>91</v>
      </c>
      <c r="AW209" s="11" t="s">
        <v>45</v>
      </c>
      <c r="AX209" s="11" t="s">
        <v>82</v>
      </c>
      <c r="AY209" s="230" t="s">
        <v>162</v>
      </c>
    </row>
    <row r="210" spans="2:65" s="12" customFormat="1" ht="12">
      <c r="B210" s="231"/>
      <c r="C210" s="232"/>
      <c r="D210" s="221" t="s">
        <v>430</v>
      </c>
      <c r="E210" s="233" t="s">
        <v>37</v>
      </c>
      <c r="F210" s="234" t="s">
        <v>433</v>
      </c>
      <c r="G210" s="232"/>
      <c r="H210" s="235">
        <v>82.75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430</v>
      </c>
      <c r="AU210" s="241" t="s">
        <v>91</v>
      </c>
      <c r="AV210" s="12" t="s">
        <v>161</v>
      </c>
      <c r="AW210" s="12" t="s">
        <v>45</v>
      </c>
      <c r="AX210" s="12" t="s">
        <v>24</v>
      </c>
      <c r="AY210" s="241" t="s">
        <v>162</v>
      </c>
    </row>
    <row r="211" spans="2:65" s="1" customFormat="1" ht="16.5" customHeight="1">
      <c r="B211" s="42"/>
      <c r="C211" s="175" t="s">
        <v>272</v>
      </c>
      <c r="D211" s="175" t="s">
        <v>277</v>
      </c>
      <c r="E211" s="176" t="s">
        <v>576</v>
      </c>
      <c r="F211" s="177" t="s">
        <v>577</v>
      </c>
      <c r="G211" s="178" t="s">
        <v>214</v>
      </c>
      <c r="H211" s="179">
        <v>81.375</v>
      </c>
      <c r="I211" s="180"/>
      <c r="J211" s="181">
        <f>ROUND(I211*H211,2)</f>
        <v>0</v>
      </c>
      <c r="K211" s="177" t="s">
        <v>428</v>
      </c>
      <c r="L211" s="182"/>
      <c r="M211" s="183" t="s">
        <v>37</v>
      </c>
      <c r="N211" s="184" t="s">
        <v>53</v>
      </c>
      <c r="O211" s="43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AR211" s="24" t="s">
        <v>187</v>
      </c>
      <c r="AT211" s="24" t="s">
        <v>277</v>
      </c>
      <c r="AU211" s="24" t="s">
        <v>91</v>
      </c>
      <c r="AY211" s="24" t="s">
        <v>162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24" t="s">
        <v>24</v>
      </c>
      <c r="BK211" s="174">
        <f>ROUND(I211*H211,2)</f>
        <v>0</v>
      </c>
      <c r="BL211" s="24" t="s">
        <v>161</v>
      </c>
      <c r="BM211" s="24" t="s">
        <v>578</v>
      </c>
    </row>
    <row r="212" spans="2:65" s="1" customFormat="1" ht="16.5" customHeight="1">
      <c r="B212" s="42"/>
      <c r="C212" s="175" t="s">
        <v>276</v>
      </c>
      <c r="D212" s="175" t="s">
        <v>277</v>
      </c>
      <c r="E212" s="176" t="s">
        <v>579</v>
      </c>
      <c r="F212" s="177" t="s">
        <v>580</v>
      </c>
      <c r="G212" s="178" t="s">
        <v>214</v>
      </c>
      <c r="H212" s="179">
        <v>5.25</v>
      </c>
      <c r="I212" s="180"/>
      <c r="J212" s="181">
        <f>ROUND(I212*H212,2)</f>
        <v>0</v>
      </c>
      <c r="K212" s="177" t="s">
        <v>428</v>
      </c>
      <c r="L212" s="182"/>
      <c r="M212" s="183" t="s">
        <v>37</v>
      </c>
      <c r="N212" s="184" t="s">
        <v>53</v>
      </c>
      <c r="O212" s="43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AR212" s="24" t="s">
        <v>187</v>
      </c>
      <c r="AT212" s="24" t="s">
        <v>277</v>
      </c>
      <c r="AU212" s="24" t="s">
        <v>91</v>
      </c>
      <c r="AY212" s="24" t="s">
        <v>162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24" t="s">
        <v>24</v>
      </c>
      <c r="BK212" s="174">
        <f>ROUND(I212*H212,2)</f>
        <v>0</v>
      </c>
      <c r="BL212" s="24" t="s">
        <v>161</v>
      </c>
      <c r="BM212" s="24" t="s">
        <v>581</v>
      </c>
    </row>
    <row r="213" spans="2:65" s="1" customFormat="1" ht="25.5" customHeight="1">
      <c r="B213" s="42"/>
      <c r="C213" s="163" t="s">
        <v>281</v>
      </c>
      <c r="D213" s="163" t="s">
        <v>156</v>
      </c>
      <c r="E213" s="164" t="s">
        <v>582</v>
      </c>
      <c r="F213" s="165" t="s">
        <v>583</v>
      </c>
      <c r="G213" s="166" t="s">
        <v>159</v>
      </c>
      <c r="H213" s="167">
        <v>180.042</v>
      </c>
      <c r="I213" s="168"/>
      <c r="J213" s="169">
        <f>ROUND(I213*H213,2)</f>
        <v>0</v>
      </c>
      <c r="K213" s="165" t="s">
        <v>428</v>
      </c>
      <c r="L213" s="62"/>
      <c r="M213" s="170" t="s">
        <v>37</v>
      </c>
      <c r="N213" s="171" t="s">
        <v>53</v>
      </c>
      <c r="O213" s="43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174">
        <f>IF(N213="základní",J213,0)</f>
        <v>0</v>
      </c>
      <c r="BF213" s="174">
        <f>IF(N213="snížená",J213,0)</f>
        <v>0</v>
      </c>
      <c r="BG213" s="174">
        <f>IF(N213="zákl. přenesená",J213,0)</f>
        <v>0</v>
      </c>
      <c r="BH213" s="174">
        <f>IF(N213="sníž. přenesená",J213,0)</f>
        <v>0</v>
      </c>
      <c r="BI213" s="174">
        <f>IF(N213="nulová",J213,0)</f>
        <v>0</v>
      </c>
      <c r="BJ213" s="24" t="s">
        <v>24</v>
      </c>
      <c r="BK213" s="174">
        <f>ROUND(I213*H213,2)</f>
        <v>0</v>
      </c>
      <c r="BL213" s="24" t="s">
        <v>161</v>
      </c>
      <c r="BM213" s="24" t="s">
        <v>584</v>
      </c>
    </row>
    <row r="214" spans="2:65" s="11" customFormat="1" ht="12">
      <c r="B214" s="219"/>
      <c r="C214" s="220"/>
      <c r="D214" s="221" t="s">
        <v>430</v>
      </c>
      <c r="E214" s="222" t="s">
        <v>37</v>
      </c>
      <c r="F214" s="223" t="s">
        <v>585</v>
      </c>
      <c r="G214" s="220"/>
      <c r="H214" s="224">
        <v>211.58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430</v>
      </c>
      <c r="AU214" s="230" t="s">
        <v>91</v>
      </c>
      <c r="AV214" s="11" t="s">
        <v>91</v>
      </c>
      <c r="AW214" s="11" t="s">
        <v>45</v>
      </c>
      <c r="AX214" s="11" t="s">
        <v>82</v>
      </c>
      <c r="AY214" s="230" t="s">
        <v>162</v>
      </c>
    </row>
    <row r="215" spans="2:65" s="11" customFormat="1" ht="12">
      <c r="B215" s="219"/>
      <c r="C215" s="220"/>
      <c r="D215" s="221" t="s">
        <v>430</v>
      </c>
      <c r="E215" s="222" t="s">
        <v>37</v>
      </c>
      <c r="F215" s="223" t="s">
        <v>586</v>
      </c>
      <c r="G215" s="220"/>
      <c r="H215" s="224">
        <v>11.625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430</v>
      </c>
      <c r="AU215" s="230" t="s">
        <v>91</v>
      </c>
      <c r="AV215" s="11" t="s">
        <v>91</v>
      </c>
      <c r="AW215" s="11" t="s">
        <v>45</v>
      </c>
      <c r="AX215" s="11" t="s">
        <v>82</v>
      </c>
      <c r="AY215" s="230" t="s">
        <v>162</v>
      </c>
    </row>
    <row r="216" spans="2:65" s="13" customFormat="1" ht="12">
      <c r="B216" s="242"/>
      <c r="C216" s="243"/>
      <c r="D216" s="221" t="s">
        <v>430</v>
      </c>
      <c r="E216" s="244" t="s">
        <v>37</v>
      </c>
      <c r="F216" s="245" t="s">
        <v>587</v>
      </c>
      <c r="G216" s="243"/>
      <c r="H216" s="244" t="s">
        <v>37</v>
      </c>
      <c r="I216" s="246"/>
      <c r="J216" s="243"/>
      <c r="K216" s="243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430</v>
      </c>
      <c r="AU216" s="251" t="s">
        <v>91</v>
      </c>
      <c r="AV216" s="13" t="s">
        <v>24</v>
      </c>
      <c r="AW216" s="13" t="s">
        <v>45</v>
      </c>
      <c r="AX216" s="13" t="s">
        <v>82</v>
      </c>
      <c r="AY216" s="251" t="s">
        <v>162</v>
      </c>
    </row>
    <row r="217" spans="2:65" s="11" customFormat="1" ht="12">
      <c r="B217" s="219"/>
      <c r="C217" s="220"/>
      <c r="D217" s="221" t="s">
        <v>430</v>
      </c>
      <c r="E217" s="222" t="s">
        <v>37</v>
      </c>
      <c r="F217" s="223" t="s">
        <v>588</v>
      </c>
      <c r="G217" s="220"/>
      <c r="H217" s="224">
        <v>-43.162999999999997</v>
      </c>
      <c r="I217" s="225"/>
      <c r="J217" s="220"/>
      <c r="K217" s="220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430</v>
      </c>
      <c r="AU217" s="230" t="s">
        <v>91</v>
      </c>
      <c r="AV217" s="11" t="s">
        <v>91</v>
      </c>
      <c r="AW217" s="11" t="s">
        <v>45</v>
      </c>
      <c r="AX217" s="11" t="s">
        <v>82</v>
      </c>
      <c r="AY217" s="230" t="s">
        <v>162</v>
      </c>
    </row>
    <row r="218" spans="2:65" s="12" customFormat="1" ht="12">
      <c r="B218" s="231"/>
      <c r="C218" s="232"/>
      <c r="D218" s="221" t="s">
        <v>430</v>
      </c>
      <c r="E218" s="233" t="s">
        <v>37</v>
      </c>
      <c r="F218" s="234" t="s">
        <v>433</v>
      </c>
      <c r="G218" s="232"/>
      <c r="H218" s="235">
        <v>180.042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430</v>
      </c>
      <c r="AU218" s="241" t="s">
        <v>91</v>
      </c>
      <c r="AV218" s="12" t="s">
        <v>161</v>
      </c>
      <c r="AW218" s="12" t="s">
        <v>45</v>
      </c>
      <c r="AX218" s="12" t="s">
        <v>24</v>
      </c>
      <c r="AY218" s="241" t="s">
        <v>162</v>
      </c>
    </row>
    <row r="219" spans="2:65" s="1" customFormat="1" ht="16.5" customHeight="1">
      <c r="B219" s="42"/>
      <c r="C219" s="163" t="s">
        <v>285</v>
      </c>
      <c r="D219" s="163" t="s">
        <v>156</v>
      </c>
      <c r="E219" s="164" t="s">
        <v>589</v>
      </c>
      <c r="F219" s="165" t="s">
        <v>590</v>
      </c>
      <c r="G219" s="166" t="s">
        <v>159</v>
      </c>
      <c r="H219" s="167">
        <v>49.93</v>
      </c>
      <c r="I219" s="168"/>
      <c r="J219" s="169">
        <f>ROUND(I219*H219,2)</f>
        <v>0</v>
      </c>
      <c r="K219" s="165" t="s">
        <v>428</v>
      </c>
      <c r="L219" s="62"/>
      <c r="M219" s="170" t="s">
        <v>37</v>
      </c>
      <c r="N219" s="171" t="s">
        <v>53</v>
      </c>
      <c r="O219" s="43"/>
      <c r="P219" s="172">
        <f>O219*H219</f>
        <v>0</v>
      </c>
      <c r="Q219" s="172">
        <v>0</v>
      </c>
      <c r="R219" s="172">
        <f>Q219*H219</f>
        <v>0</v>
      </c>
      <c r="S219" s="172">
        <v>0</v>
      </c>
      <c r="T219" s="173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174">
        <f>IF(N219="základní",J219,0)</f>
        <v>0</v>
      </c>
      <c r="BF219" s="174">
        <f>IF(N219="snížená",J219,0)</f>
        <v>0</v>
      </c>
      <c r="BG219" s="174">
        <f>IF(N219="zákl. přenesená",J219,0)</f>
        <v>0</v>
      </c>
      <c r="BH219" s="174">
        <f>IF(N219="sníž. přenesená",J219,0)</f>
        <v>0</v>
      </c>
      <c r="BI219" s="174">
        <f>IF(N219="nulová",J219,0)</f>
        <v>0</v>
      </c>
      <c r="BJ219" s="24" t="s">
        <v>24</v>
      </c>
      <c r="BK219" s="174">
        <f>ROUND(I219*H219,2)</f>
        <v>0</v>
      </c>
      <c r="BL219" s="24" t="s">
        <v>161</v>
      </c>
      <c r="BM219" s="24" t="s">
        <v>591</v>
      </c>
    </row>
    <row r="220" spans="2:65" s="11" customFormat="1" ht="12">
      <c r="B220" s="219"/>
      <c r="C220" s="220"/>
      <c r="D220" s="221" t="s">
        <v>430</v>
      </c>
      <c r="E220" s="222" t="s">
        <v>37</v>
      </c>
      <c r="F220" s="223" t="s">
        <v>592</v>
      </c>
      <c r="G220" s="220"/>
      <c r="H220" s="224">
        <v>16.725000000000001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430</v>
      </c>
      <c r="AU220" s="230" t="s">
        <v>91</v>
      </c>
      <c r="AV220" s="11" t="s">
        <v>91</v>
      </c>
      <c r="AW220" s="11" t="s">
        <v>45</v>
      </c>
      <c r="AX220" s="11" t="s">
        <v>82</v>
      </c>
      <c r="AY220" s="230" t="s">
        <v>162</v>
      </c>
    </row>
    <row r="221" spans="2:65" s="11" customFormat="1" ht="12">
      <c r="B221" s="219"/>
      <c r="C221" s="220"/>
      <c r="D221" s="221" t="s">
        <v>430</v>
      </c>
      <c r="E221" s="222" t="s">
        <v>37</v>
      </c>
      <c r="F221" s="223" t="s">
        <v>593</v>
      </c>
      <c r="G221" s="220"/>
      <c r="H221" s="224">
        <v>33.204999999999998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430</v>
      </c>
      <c r="AU221" s="230" t="s">
        <v>91</v>
      </c>
      <c r="AV221" s="11" t="s">
        <v>91</v>
      </c>
      <c r="AW221" s="11" t="s">
        <v>45</v>
      </c>
      <c r="AX221" s="11" t="s">
        <v>82</v>
      </c>
      <c r="AY221" s="230" t="s">
        <v>162</v>
      </c>
    </row>
    <row r="222" spans="2:65" s="12" customFormat="1" ht="12">
      <c r="B222" s="231"/>
      <c r="C222" s="232"/>
      <c r="D222" s="221" t="s">
        <v>430</v>
      </c>
      <c r="E222" s="233" t="s">
        <v>37</v>
      </c>
      <c r="F222" s="234" t="s">
        <v>433</v>
      </c>
      <c r="G222" s="232"/>
      <c r="H222" s="235">
        <v>49.93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430</v>
      </c>
      <c r="AU222" s="241" t="s">
        <v>91</v>
      </c>
      <c r="AV222" s="12" t="s">
        <v>161</v>
      </c>
      <c r="AW222" s="12" t="s">
        <v>45</v>
      </c>
      <c r="AX222" s="12" t="s">
        <v>24</v>
      </c>
      <c r="AY222" s="241" t="s">
        <v>162</v>
      </c>
    </row>
    <row r="223" spans="2:65" s="1" customFormat="1" ht="25.5" customHeight="1">
      <c r="B223" s="42"/>
      <c r="C223" s="163" t="s">
        <v>289</v>
      </c>
      <c r="D223" s="163" t="s">
        <v>156</v>
      </c>
      <c r="E223" s="164" t="s">
        <v>594</v>
      </c>
      <c r="F223" s="165" t="s">
        <v>595</v>
      </c>
      <c r="G223" s="166" t="s">
        <v>173</v>
      </c>
      <c r="H223" s="167">
        <v>5.8719999999999999</v>
      </c>
      <c r="I223" s="168"/>
      <c r="J223" s="169">
        <f>ROUND(I223*H223,2)</f>
        <v>0</v>
      </c>
      <c r="K223" s="165" t="s">
        <v>428</v>
      </c>
      <c r="L223" s="62"/>
      <c r="M223" s="170" t="s">
        <v>37</v>
      </c>
      <c r="N223" s="171" t="s">
        <v>53</v>
      </c>
      <c r="O223" s="43"/>
      <c r="P223" s="172">
        <f>O223*H223</f>
        <v>0</v>
      </c>
      <c r="Q223" s="172">
        <v>0</v>
      </c>
      <c r="R223" s="172">
        <f>Q223*H223</f>
        <v>0</v>
      </c>
      <c r="S223" s="172">
        <v>0</v>
      </c>
      <c r="T223" s="173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24" t="s">
        <v>24</v>
      </c>
      <c r="BK223" s="174">
        <f>ROUND(I223*H223,2)</f>
        <v>0</v>
      </c>
      <c r="BL223" s="24" t="s">
        <v>161</v>
      </c>
      <c r="BM223" s="24" t="s">
        <v>596</v>
      </c>
    </row>
    <row r="224" spans="2:65" s="11" customFormat="1" ht="12">
      <c r="B224" s="219"/>
      <c r="C224" s="220"/>
      <c r="D224" s="221" t="s">
        <v>430</v>
      </c>
      <c r="E224" s="222" t="s">
        <v>37</v>
      </c>
      <c r="F224" s="223" t="s">
        <v>597</v>
      </c>
      <c r="G224" s="220"/>
      <c r="H224" s="224">
        <v>5.282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430</v>
      </c>
      <c r="AU224" s="230" t="s">
        <v>91</v>
      </c>
      <c r="AV224" s="11" t="s">
        <v>91</v>
      </c>
      <c r="AW224" s="11" t="s">
        <v>45</v>
      </c>
      <c r="AX224" s="11" t="s">
        <v>82</v>
      </c>
      <c r="AY224" s="230" t="s">
        <v>162</v>
      </c>
    </row>
    <row r="225" spans="2:65" s="11" customFormat="1" ht="12">
      <c r="B225" s="219"/>
      <c r="C225" s="220"/>
      <c r="D225" s="221" t="s">
        <v>430</v>
      </c>
      <c r="E225" s="222" t="s">
        <v>37</v>
      </c>
      <c r="F225" s="223" t="s">
        <v>598</v>
      </c>
      <c r="G225" s="220"/>
      <c r="H225" s="224">
        <v>0.59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430</v>
      </c>
      <c r="AU225" s="230" t="s">
        <v>91</v>
      </c>
      <c r="AV225" s="11" t="s">
        <v>91</v>
      </c>
      <c r="AW225" s="11" t="s">
        <v>45</v>
      </c>
      <c r="AX225" s="11" t="s">
        <v>82</v>
      </c>
      <c r="AY225" s="230" t="s">
        <v>162</v>
      </c>
    </row>
    <row r="226" spans="2:65" s="12" customFormat="1" ht="12">
      <c r="B226" s="231"/>
      <c r="C226" s="232"/>
      <c r="D226" s="221" t="s">
        <v>430</v>
      </c>
      <c r="E226" s="233" t="s">
        <v>37</v>
      </c>
      <c r="F226" s="234" t="s">
        <v>433</v>
      </c>
      <c r="G226" s="232"/>
      <c r="H226" s="235">
        <v>5.8719999999999999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430</v>
      </c>
      <c r="AU226" s="241" t="s">
        <v>91</v>
      </c>
      <c r="AV226" s="12" t="s">
        <v>161</v>
      </c>
      <c r="AW226" s="12" t="s">
        <v>45</v>
      </c>
      <c r="AX226" s="12" t="s">
        <v>24</v>
      </c>
      <c r="AY226" s="241" t="s">
        <v>162</v>
      </c>
    </row>
    <row r="227" spans="2:65" s="1" customFormat="1" ht="25.5" customHeight="1">
      <c r="B227" s="42"/>
      <c r="C227" s="163" t="s">
        <v>293</v>
      </c>
      <c r="D227" s="163" t="s">
        <v>156</v>
      </c>
      <c r="E227" s="164" t="s">
        <v>599</v>
      </c>
      <c r="F227" s="165" t="s">
        <v>600</v>
      </c>
      <c r="G227" s="166" t="s">
        <v>173</v>
      </c>
      <c r="H227" s="167">
        <v>15.303000000000001</v>
      </c>
      <c r="I227" s="168"/>
      <c r="J227" s="169">
        <f>ROUND(I227*H227,2)</f>
        <v>0</v>
      </c>
      <c r="K227" s="165" t="s">
        <v>428</v>
      </c>
      <c r="L227" s="62"/>
      <c r="M227" s="170" t="s">
        <v>37</v>
      </c>
      <c r="N227" s="171" t="s">
        <v>53</v>
      </c>
      <c r="O227" s="43"/>
      <c r="P227" s="172">
        <f>O227*H227</f>
        <v>0</v>
      </c>
      <c r="Q227" s="172">
        <v>0</v>
      </c>
      <c r="R227" s="172">
        <f>Q227*H227</f>
        <v>0</v>
      </c>
      <c r="S227" s="172">
        <v>0</v>
      </c>
      <c r="T227" s="173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174">
        <f>IF(N227="základní",J227,0)</f>
        <v>0</v>
      </c>
      <c r="BF227" s="174">
        <f>IF(N227="snížená",J227,0)</f>
        <v>0</v>
      </c>
      <c r="BG227" s="174">
        <f>IF(N227="zákl. přenesená",J227,0)</f>
        <v>0</v>
      </c>
      <c r="BH227" s="174">
        <f>IF(N227="sníž. přenesená",J227,0)</f>
        <v>0</v>
      </c>
      <c r="BI227" s="174">
        <f>IF(N227="nulová",J227,0)</f>
        <v>0</v>
      </c>
      <c r="BJ227" s="24" t="s">
        <v>24</v>
      </c>
      <c r="BK227" s="174">
        <f>ROUND(I227*H227,2)</f>
        <v>0</v>
      </c>
      <c r="BL227" s="24" t="s">
        <v>161</v>
      </c>
      <c r="BM227" s="24" t="s">
        <v>601</v>
      </c>
    </row>
    <row r="228" spans="2:65" s="13" customFormat="1" ht="12">
      <c r="B228" s="242"/>
      <c r="C228" s="243"/>
      <c r="D228" s="221" t="s">
        <v>430</v>
      </c>
      <c r="E228" s="244" t="s">
        <v>37</v>
      </c>
      <c r="F228" s="245" t="s">
        <v>602</v>
      </c>
      <c r="G228" s="243"/>
      <c r="H228" s="244" t="s">
        <v>37</v>
      </c>
      <c r="I228" s="246"/>
      <c r="J228" s="243"/>
      <c r="K228" s="243"/>
      <c r="L228" s="247"/>
      <c r="M228" s="248"/>
      <c r="N228" s="249"/>
      <c r="O228" s="249"/>
      <c r="P228" s="249"/>
      <c r="Q228" s="249"/>
      <c r="R228" s="249"/>
      <c r="S228" s="249"/>
      <c r="T228" s="250"/>
      <c r="AT228" s="251" t="s">
        <v>430</v>
      </c>
      <c r="AU228" s="251" t="s">
        <v>91</v>
      </c>
      <c r="AV228" s="13" t="s">
        <v>24</v>
      </c>
      <c r="AW228" s="13" t="s">
        <v>45</v>
      </c>
      <c r="AX228" s="13" t="s">
        <v>82</v>
      </c>
      <c r="AY228" s="251" t="s">
        <v>162</v>
      </c>
    </row>
    <row r="229" spans="2:65" s="11" customFormat="1" ht="12">
      <c r="B229" s="219"/>
      <c r="C229" s="220"/>
      <c r="D229" s="221" t="s">
        <v>430</v>
      </c>
      <c r="E229" s="222" t="s">
        <v>37</v>
      </c>
      <c r="F229" s="223" t="s">
        <v>603</v>
      </c>
      <c r="G229" s="220"/>
      <c r="H229" s="224">
        <v>15.303000000000001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430</v>
      </c>
      <c r="AU229" s="230" t="s">
        <v>91</v>
      </c>
      <c r="AV229" s="11" t="s">
        <v>91</v>
      </c>
      <c r="AW229" s="11" t="s">
        <v>45</v>
      </c>
      <c r="AX229" s="11" t="s">
        <v>82</v>
      </c>
      <c r="AY229" s="230" t="s">
        <v>162</v>
      </c>
    </row>
    <row r="230" spans="2:65" s="12" customFormat="1" ht="12">
      <c r="B230" s="231"/>
      <c r="C230" s="232"/>
      <c r="D230" s="221" t="s">
        <v>430</v>
      </c>
      <c r="E230" s="233" t="s">
        <v>37</v>
      </c>
      <c r="F230" s="234" t="s">
        <v>433</v>
      </c>
      <c r="G230" s="232"/>
      <c r="H230" s="235">
        <v>15.303000000000001</v>
      </c>
      <c r="I230" s="236"/>
      <c r="J230" s="232"/>
      <c r="K230" s="232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430</v>
      </c>
      <c r="AU230" s="241" t="s">
        <v>91</v>
      </c>
      <c r="AV230" s="12" t="s">
        <v>161</v>
      </c>
      <c r="AW230" s="12" t="s">
        <v>45</v>
      </c>
      <c r="AX230" s="12" t="s">
        <v>24</v>
      </c>
      <c r="AY230" s="241" t="s">
        <v>162</v>
      </c>
    </row>
    <row r="231" spans="2:65" s="1" customFormat="1" ht="25.5" customHeight="1">
      <c r="B231" s="42"/>
      <c r="C231" s="163" t="s">
        <v>297</v>
      </c>
      <c r="D231" s="163" t="s">
        <v>156</v>
      </c>
      <c r="E231" s="164" t="s">
        <v>599</v>
      </c>
      <c r="F231" s="165" t="s">
        <v>600</v>
      </c>
      <c r="G231" s="166" t="s">
        <v>173</v>
      </c>
      <c r="H231" s="167">
        <v>10.202</v>
      </c>
      <c r="I231" s="168"/>
      <c r="J231" s="169">
        <f>ROUND(I231*H231,2)</f>
        <v>0</v>
      </c>
      <c r="K231" s="165" t="s">
        <v>428</v>
      </c>
      <c r="L231" s="62"/>
      <c r="M231" s="170" t="s">
        <v>37</v>
      </c>
      <c r="N231" s="171" t="s">
        <v>53</v>
      </c>
      <c r="O231" s="43"/>
      <c r="P231" s="172">
        <f>O231*H231</f>
        <v>0</v>
      </c>
      <c r="Q231" s="172">
        <v>0</v>
      </c>
      <c r="R231" s="172">
        <f>Q231*H231</f>
        <v>0</v>
      </c>
      <c r="S231" s="172">
        <v>0</v>
      </c>
      <c r="T231" s="173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174">
        <f>IF(N231="základní",J231,0)</f>
        <v>0</v>
      </c>
      <c r="BF231" s="174">
        <f>IF(N231="snížená",J231,0)</f>
        <v>0</v>
      </c>
      <c r="BG231" s="174">
        <f>IF(N231="zákl. přenesená",J231,0)</f>
        <v>0</v>
      </c>
      <c r="BH231" s="174">
        <f>IF(N231="sníž. přenesená",J231,0)</f>
        <v>0</v>
      </c>
      <c r="BI231" s="174">
        <f>IF(N231="nulová",J231,0)</f>
        <v>0</v>
      </c>
      <c r="BJ231" s="24" t="s">
        <v>24</v>
      </c>
      <c r="BK231" s="174">
        <f>ROUND(I231*H231,2)</f>
        <v>0</v>
      </c>
      <c r="BL231" s="24" t="s">
        <v>161</v>
      </c>
      <c r="BM231" s="24" t="s">
        <v>604</v>
      </c>
    </row>
    <row r="232" spans="2:65" s="13" customFormat="1" ht="12">
      <c r="B232" s="242"/>
      <c r="C232" s="243"/>
      <c r="D232" s="221" t="s">
        <v>430</v>
      </c>
      <c r="E232" s="244" t="s">
        <v>37</v>
      </c>
      <c r="F232" s="245" t="s">
        <v>602</v>
      </c>
      <c r="G232" s="243"/>
      <c r="H232" s="244" t="s">
        <v>37</v>
      </c>
      <c r="I232" s="246"/>
      <c r="J232" s="243"/>
      <c r="K232" s="243"/>
      <c r="L232" s="247"/>
      <c r="M232" s="248"/>
      <c r="N232" s="249"/>
      <c r="O232" s="249"/>
      <c r="P232" s="249"/>
      <c r="Q232" s="249"/>
      <c r="R232" s="249"/>
      <c r="S232" s="249"/>
      <c r="T232" s="250"/>
      <c r="AT232" s="251" t="s">
        <v>430</v>
      </c>
      <c r="AU232" s="251" t="s">
        <v>91</v>
      </c>
      <c r="AV232" s="13" t="s">
        <v>24</v>
      </c>
      <c r="AW232" s="13" t="s">
        <v>45</v>
      </c>
      <c r="AX232" s="13" t="s">
        <v>82</v>
      </c>
      <c r="AY232" s="251" t="s">
        <v>162</v>
      </c>
    </row>
    <row r="233" spans="2:65" s="11" customFormat="1" ht="12">
      <c r="B233" s="219"/>
      <c r="C233" s="220"/>
      <c r="D233" s="221" t="s">
        <v>430</v>
      </c>
      <c r="E233" s="222" t="s">
        <v>37</v>
      </c>
      <c r="F233" s="223" t="s">
        <v>605</v>
      </c>
      <c r="G233" s="220"/>
      <c r="H233" s="224">
        <v>10.202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430</v>
      </c>
      <c r="AU233" s="230" t="s">
        <v>91</v>
      </c>
      <c r="AV233" s="11" t="s">
        <v>91</v>
      </c>
      <c r="AW233" s="11" t="s">
        <v>45</v>
      </c>
      <c r="AX233" s="11" t="s">
        <v>82</v>
      </c>
      <c r="AY233" s="230" t="s">
        <v>162</v>
      </c>
    </row>
    <row r="234" spans="2:65" s="12" customFormat="1" ht="12">
      <c r="B234" s="231"/>
      <c r="C234" s="232"/>
      <c r="D234" s="221" t="s">
        <v>430</v>
      </c>
      <c r="E234" s="233" t="s">
        <v>37</v>
      </c>
      <c r="F234" s="234" t="s">
        <v>433</v>
      </c>
      <c r="G234" s="232"/>
      <c r="H234" s="235">
        <v>10.202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430</v>
      </c>
      <c r="AU234" s="241" t="s">
        <v>91</v>
      </c>
      <c r="AV234" s="12" t="s">
        <v>161</v>
      </c>
      <c r="AW234" s="12" t="s">
        <v>45</v>
      </c>
      <c r="AX234" s="12" t="s">
        <v>24</v>
      </c>
      <c r="AY234" s="241" t="s">
        <v>162</v>
      </c>
    </row>
    <row r="235" spans="2:65" s="1" customFormat="1" ht="16.5" customHeight="1">
      <c r="B235" s="42"/>
      <c r="C235" s="163" t="s">
        <v>301</v>
      </c>
      <c r="D235" s="163" t="s">
        <v>156</v>
      </c>
      <c r="E235" s="164" t="s">
        <v>606</v>
      </c>
      <c r="F235" s="165" t="s">
        <v>607</v>
      </c>
      <c r="G235" s="166" t="s">
        <v>173</v>
      </c>
      <c r="H235" s="167">
        <v>10.202</v>
      </c>
      <c r="I235" s="168"/>
      <c r="J235" s="169">
        <f>ROUND(I235*H235,2)</f>
        <v>0</v>
      </c>
      <c r="K235" s="165" t="s">
        <v>428</v>
      </c>
      <c r="L235" s="62"/>
      <c r="M235" s="170" t="s">
        <v>37</v>
      </c>
      <c r="N235" s="171" t="s">
        <v>53</v>
      </c>
      <c r="O235" s="43"/>
      <c r="P235" s="172">
        <f>O235*H235</f>
        <v>0</v>
      </c>
      <c r="Q235" s="172">
        <v>0</v>
      </c>
      <c r="R235" s="172">
        <f>Q235*H235</f>
        <v>0</v>
      </c>
      <c r="S235" s="172">
        <v>0</v>
      </c>
      <c r="T235" s="173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174">
        <f>IF(N235="základní",J235,0)</f>
        <v>0</v>
      </c>
      <c r="BF235" s="174">
        <f>IF(N235="snížená",J235,0)</f>
        <v>0</v>
      </c>
      <c r="BG235" s="174">
        <f>IF(N235="zákl. přenesená",J235,0)</f>
        <v>0</v>
      </c>
      <c r="BH235" s="174">
        <f>IF(N235="sníž. přenesená",J235,0)</f>
        <v>0</v>
      </c>
      <c r="BI235" s="174">
        <f>IF(N235="nulová",J235,0)</f>
        <v>0</v>
      </c>
      <c r="BJ235" s="24" t="s">
        <v>24</v>
      </c>
      <c r="BK235" s="174">
        <f>ROUND(I235*H235,2)</f>
        <v>0</v>
      </c>
      <c r="BL235" s="24" t="s">
        <v>161</v>
      </c>
      <c r="BM235" s="24" t="s">
        <v>608</v>
      </c>
    </row>
    <row r="236" spans="2:65" s="1" customFormat="1" ht="25.5" customHeight="1">
      <c r="B236" s="42"/>
      <c r="C236" s="163" t="s">
        <v>305</v>
      </c>
      <c r="D236" s="163" t="s">
        <v>156</v>
      </c>
      <c r="E236" s="164" t="s">
        <v>609</v>
      </c>
      <c r="F236" s="165" t="s">
        <v>610</v>
      </c>
      <c r="G236" s="166" t="s">
        <v>173</v>
      </c>
      <c r="H236" s="167">
        <v>5.8719999999999999</v>
      </c>
      <c r="I236" s="168"/>
      <c r="J236" s="169">
        <f>ROUND(I236*H236,2)</f>
        <v>0</v>
      </c>
      <c r="K236" s="165" t="s">
        <v>428</v>
      </c>
      <c r="L236" s="62"/>
      <c r="M236" s="170" t="s">
        <v>37</v>
      </c>
      <c r="N236" s="171" t="s">
        <v>53</v>
      </c>
      <c r="O236" s="43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174">
        <f>IF(N236="základní",J236,0)</f>
        <v>0</v>
      </c>
      <c r="BF236" s="174">
        <f>IF(N236="snížená",J236,0)</f>
        <v>0</v>
      </c>
      <c r="BG236" s="174">
        <f>IF(N236="zákl. přenesená",J236,0)</f>
        <v>0</v>
      </c>
      <c r="BH236" s="174">
        <f>IF(N236="sníž. přenesená",J236,0)</f>
        <v>0</v>
      </c>
      <c r="BI236" s="174">
        <f>IF(N236="nulová",J236,0)</f>
        <v>0</v>
      </c>
      <c r="BJ236" s="24" t="s">
        <v>24</v>
      </c>
      <c r="BK236" s="174">
        <f>ROUND(I236*H236,2)</f>
        <v>0</v>
      </c>
      <c r="BL236" s="24" t="s">
        <v>161</v>
      </c>
      <c r="BM236" s="24" t="s">
        <v>611</v>
      </c>
    </row>
    <row r="237" spans="2:65" s="1" customFormat="1" ht="25.5" customHeight="1">
      <c r="B237" s="42"/>
      <c r="C237" s="163" t="s">
        <v>33</v>
      </c>
      <c r="D237" s="163" t="s">
        <v>156</v>
      </c>
      <c r="E237" s="164" t="s">
        <v>612</v>
      </c>
      <c r="F237" s="165" t="s">
        <v>613</v>
      </c>
      <c r="G237" s="166" t="s">
        <v>173</v>
      </c>
      <c r="H237" s="167">
        <v>15.303000000000001</v>
      </c>
      <c r="I237" s="168"/>
      <c r="J237" s="169">
        <f>ROUND(I237*H237,2)</f>
        <v>0</v>
      </c>
      <c r="K237" s="165" t="s">
        <v>428</v>
      </c>
      <c r="L237" s="62"/>
      <c r="M237" s="170" t="s">
        <v>37</v>
      </c>
      <c r="N237" s="171" t="s">
        <v>53</v>
      </c>
      <c r="O237" s="43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174">
        <f>IF(N237="základní",J237,0)</f>
        <v>0</v>
      </c>
      <c r="BF237" s="174">
        <f>IF(N237="snížená",J237,0)</f>
        <v>0</v>
      </c>
      <c r="BG237" s="174">
        <f>IF(N237="zákl. přenesená",J237,0)</f>
        <v>0</v>
      </c>
      <c r="BH237" s="174">
        <f>IF(N237="sníž. přenesená",J237,0)</f>
        <v>0</v>
      </c>
      <c r="BI237" s="174">
        <f>IF(N237="nulová",J237,0)</f>
        <v>0</v>
      </c>
      <c r="BJ237" s="24" t="s">
        <v>24</v>
      </c>
      <c r="BK237" s="174">
        <f>ROUND(I237*H237,2)</f>
        <v>0</v>
      </c>
      <c r="BL237" s="24" t="s">
        <v>161</v>
      </c>
      <c r="BM237" s="24" t="s">
        <v>614</v>
      </c>
    </row>
    <row r="238" spans="2:65" s="1" customFormat="1" ht="16.5" customHeight="1">
      <c r="B238" s="42"/>
      <c r="C238" s="163" t="s">
        <v>312</v>
      </c>
      <c r="D238" s="163" t="s">
        <v>156</v>
      </c>
      <c r="E238" s="164" t="s">
        <v>615</v>
      </c>
      <c r="F238" s="165" t="s">
        <v>616</v>
      </c>
      <c r="G238" s="166" t="s">
        <v>159</v>
      </c>
      <c r="H238" s="167">
        <v>10.968999999999999</v>
      </c>
      <c r="I238" s="168"/>
      <c r="J238" s="169">
        <f>ROUND(I238*H238,2)</f>
        <v>0</v>
      </c>
      <c r="K238" s="165" t="s">
        <v>428</v>
      </c>
      <c r="L238" s="62"/>
      <c r="M238" s="170" t="s">
        <v>37</v>
      </c>
      <c r="N238" s="171" t="s">
        <v>53</v>
      </c>
      <c r="O238" s="43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24" t="s">
        <v>24</v>
      </c>
      <c r="BK238" s="174">
        <f>ROUND(I238*H238,2)</f>
        <v>0</v>
      </c>
      <c r="BL238" s="24" t="s">
        <v>161</v>
      </c>
      <c r="BM238" s="24" t="s">
        <v>617</v>
      </c>
    </row>
    <row r="239" spans="2:65" s="13" customFormat="1" ht="12">
      <c r="B239" s="242"/>
      <c r="C239" s="243"/>
      <c r="D239" s="221" t="s">
        <v>430</v>
      </c>
      <c r="E239" s="244" t="s">
        <v>37</v>
      </c>
      <c r="F239" s="245" t="s">
        <v>618</v>
      </c>
      <c r="G239" s="243"/>
      <c r="H239" s="244" t="s">
        <v>37</v>
      </c>
      <c r="I239" s="246"/>
      <c r="J239" s="243"/>
      <c r="K239" s="243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430</v>
      </c>
      <c r="AU239" s="251" t="s">
        <v>91</v>
      </c>
      <c r="AV239" s="13" t="s">
        <v>24</v>
      </c>
      <c r="AW239" s="13" t="s">
        <v>45</v>
      </c>
      <c r="AX239" s="13" t="s">
        <v>82</v>
      </c>
      <c r="AY239" s="251" t="s">
        <v>162</v>
      </c>
    </row>
    <row r="240" spans="2:65" s="11" customFormat="1" ht="12">
      <c r="B240" s="219"/>
      <c r="C240" s="220"/>
      <c r="D240" s="221" t="s">
        <v>430</v>
      </c>
      <c r="E240" s="222" t="s">
        <v>37</v>
      </c>
      <c r="F240" s="223" t="s">
        <v>619</v>
      </c>
      <c r="G240" s="220"/>
      <c r="H240" s="224">
        <v>10.968999999999999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430</v>
      </c>
      <c r="AU240" s="230" t="s">
        <v>91</v>
      </c>
      <c r="AV240" s="11" t="s">
        <v>91</v>
      </c>
      <c r="AW240" s="11" t="s">
        <v>45</v>
      </c>
      <c r="AX240" s="11" t="s">
        <v>82</v>
      </c>
      <c r="AY240" s="230" t="s">
        <v>162</v>
      </c>
    </row>
    <row r="241" spans="2:65" s="12" customFormat="1" ht="12">
      <c r="B241" s="231"/>
      <c r="C241" s="232"/>
      <c r="D241" s="221" t="s">
        <v>430</v>
      </c>
      <c r="E241" s="233" t="s">
        <v>37</v>
      </c>
      <c r="F241" s="234" t="s">
        <v>433</v>
      </c>
      <c r="G241" s="232"/>
      <c r="H241" s="235">
        <v>10.968999999999999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430</v>
      </c>
      <c r="AU241" s="241" t="s">
        <v>91</v>
      </c>
      <c r="AV241" s="12" t="s">
        <v>161</v>
      </c>
      <c r="AW241" s="12" t="s">
        <v>45</v>
      </c>
      <c r="AX241" s="12" t="s">
        <v>24</v>
      </c>
      <c r="AY241" s="241" t="s">
        <v>162</v>
      </c>
    </row>
    <row r="242" spans="2:65" s="1" customFormat="1" ht="16.5" customHeight="1">
      <c r="B242" s="42"/>
      <c r="C242" s="163" t="s">
        <v>316</v>
      </c>
      <c r="D242" s="163" t="s">
        <v>156</v>
      </c>
      <c r="E242" s="164" t="s">
        <v>620</v>
      </c>
      <c r="F242" s="165" t="s">
        <v>621</v>
      </c>
      <c r="G242" s="166" t="s">
        <v>159</v>
      </c>
      <c r="H242" s="167">
        <v>10.968999999999999</v>
      </c>
      <c r="I242" s="168"/>
      <c r="J242" s="169">
        <f>ROUND(I242*H242,2)</f>
        <v>0</v>
      </c>
      <c r="K242" s="165" t="s">
        <v>428</v>
      </c>
      <c r="L242" s="62"/>
      <c r="M242" s="170" t="s">
        <v>37</v>
      </c>
      <c r="N242" s="171" t="s">
        <v>53</v>
      </c>
      <c r="O242" s="43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24" t="s">
        <v>24</v>
      </c>
      <c r="BK242" s="174">
        <f>ROUND(I242*H242,2)</f>
        <v>0</v>
      </c>
      <c r="BL242" s="24" t="s">
        <v>161</v>
      </c>
      <c r="BM242" s="24" t="s">
        <v>622</v>
      </c>
    </row>
    <row r="243" spans="2:65" s="1" customFormat="1" ht="16.5" customHeight="1">
      <c r="B243" s="42"/>
      <c r="C243" s="163" t="s">
        <v>320</v>
      </c>
      <c r="D243" s="163" t="s">
        <v>156</v>
      </c>
      <c r="E243" s="164" t="s">
        <v>623</v>
      </c>
      <c r="F243" s="165" t="s">
        <v>624</v>
      </c>
      <c r="G243" s="166" t="s">
        <v>201</v>
      </c>
      <c r="H243" s="167">
        <v>0.56599999999999995</v>
      </c>
      <c r="I243" s="168"/>
      <c r="J243" s="169">
        <f>ROUND(I243*H243,2)</f>
        <v>0</v>
      </c>
      <c r="K243" s="165" t="s">
        <v>428</v>
      </c>
      <c r="L243" s="62"/>
      <c r="M243" s="170" t="s">
        <v>37</v>
      </c>
      <c r="N243" s="171" t="s">
        <v>53</v>
      </c>
      <c r="O243" s="43"/>
      <c r="P243" s="172">
        <f>O243*H243</f>
        <v>0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174">
        <f>IF(N243="základní",J243,0)</f>
        <v>0</v>
      </c>
      <c r="BF243" s="174">
        <f>IF(N243="snížená",J243,0)</f>
        <v>0</v>
      </c>
      <c r="BG243" s="174">
        <f>IF(N243="zákl. přenesená",J243,0)</f>
        <v>0</v>
      </c>
      <c r="BH243" s="174">
        <f>IF(N243="sníž. přenesená",J243,0)</f>
        <v>0</v>
      </c>
      <c r="BI243" s="174">
        <f>IF(N243="nulová",J243,0)</f>
        <v>0</v>
      </c>
      <c r="BJ243" s="24" t="s">
        <v>24</v>
      </c>
      <c r="BK243" s="174">
        <f>ROUND(I243*H243,2)</f>
        <v>0</v>
      </c>
      <c r="BL243" s="24" t="s">
        <v>161</v>
      </c>
      <c r="BM243" s="24" t="s">
        <v>625</v>
      </c>
    </row>
    <row r="244" spans="2:65" s="13" customFormat="1" ht="12">
      <c r="B244" s="242"/>
      <c r="C244" s="243"/>
      <c r="D244" s="221" t="s">
        <v>430</v>
      </c>
      <c r="E244" s="244" t="s">
        <v>37</v>
      </c>
      <c r="F244" s="245" t="s">
        <v>602</v>
      </c>
      <c r="G244" s="243"/>
      <c r="H244" s="244" t="s">
        <v>37</v>
      </c>
      <c r="I244" s="246"/>
      <c r="J244" s="243"/>
      <c r="K244" s="243"/>
      <c r="L244" s="247"/>
      <c r="M244" s="248"/>
      <c r="N244" s="249"/>
      <c r="O244" s="249"/>
      <c r="P244" s="249"/>
      <c r="Q244" s="249"/>
      <c r="R244" s="249"/>
      <c r="S244" s="249"/>
      <c r="T244" s="250"/>
      <c r="AT244" s="251" t="s">
        <v>430</v>
      </c>
      <c r="AU244" s="251" t="s">
        <v>91</v>
      </c>
      <c r="AV244" s="13" t="s">
        <v>24</v>
      </c>
      <c r="AW244" s="13" t="s">
        <v>45</v>
      </c>
      <c r="AX244" s="13" t="s">
        <v>82</v>
      </c>
      <c r="AY244" s="251" t="s">
        <v>162</v>
      </c>
    </row>
    <row r="245" spans="2:65" s="11" customFormat="1" ht="12">
      <c r="B245" s="219"/>
      <c r="C245" s="220"/>
      <c r="D245" s="221" t="s">
        <v>430</v>
      </c>
      <c r="E245" s="222" t="s">
        <v>37</v>
      </c>
      <c r="F245" s="223" t="s">
        <v>626</v>
      </c>
      <c r="G245" s="220"/>
      <c r="H245" s="224">
        <v>0.56599999999999995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430</v>
      </c>
      <c r="AU245" s="230" t="s">
        <v>91</v>
      </c>
      <c r="AV245" s="11" t="s">
        <v>91</v>
      </c>
      <c r="AW245" s="11" t="s">
        <v>45</v>
      </c>
      <c r="AX245" s="11" t="s">
        <v>82</v>
      </c>
      <c r="AY245" s="230" t="s">
        <v>162</v>
      </c>
    </row>
    <row r="246" spans="2:65" s="12" customFormat="1" ht="12">
      <c r="B246" s="231"/>
      <c r="C246" s="232"/>
      <c r="D246" s="221" t="s">
        <v>430</v>
      </c>
      <c r="E246" s="233" t="s">
        <v>37</v>
      </c>
      <c r="F246" s="234" t="s">
        <v>433</v>
      </c>
      <c r="G246" s="232"/>
      <c r="H246" s="235">
        <v>0.56599999999999995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430</v>
      </c>
      <c r="AU246" s="241" t="s">
        <v>91</v>
      </c>
      <c r="AV246" s="12" t="s">
        <v>161</v>
      </c>
      <c r="AW246" s="12" t="s">
        <v>45</v>
      </c>
      <c r="AX246" s="12" t="s">
        <v>24</v>
      </c>
      <c r="AY246" s="241" t="s">
        <v>162</v>
      </c>
    </row>
    <row r="247" spans="2:65" s="1" customFormat="1" ht="16.5" customHeight="1">
      <c r="B247" s="42"/>
      <c r="C247" s="163" t="s">
        <v>324</v>
      </c>
      <c r="D247" s="163" t="s">
        <v>156</v>
      </c>
      <c r="E247" s="164" t="s">
        <v>623</v>
      </c>
      <c r="F247" s="165" t="s">
        <v>624</v>
      </c>
      <c r="G247" s="166" t="s">
        <v>201</v>
      </c>
      <c r="H247" s="167">
        <v>0.54400000000000004</v>
      </c>
      <c r="I247" s="168"/>
      <c r="J247" s="169">
        <f>ROUND(I247*H247,2)</f>
        <v>0</v>
      </c>
      <c r="K247" s="165" t="s">
        <v>428</v>
      </c>
      <c r="L247" s="62"/>
      <c r="M247" s="170" t="s">
        <v>37</v>
      </c>
      <c r="N247" s="171" t="s">
        <v>53</v>
      </c>
      <c r="O247" s="43"/>
      <c r="P247" s="172">
        <f>O247*H247</f>
        <v>0</v>
      </c>
      <c r="Q247" s="172">
        <v>0</v>
      </c>
      <c r="R247" s="172">
        <f>Q247*H247</f>
        <v>0</v>
      </c>
      <c r="S247" s="172">
        <v>0</v>
      </c>
      <c r="T247" s="173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24" t="s">
        <v>24</v>
      </c>
      <c r="BK247" s="174">
        <f>ROUND(I247*H247,2)</f>
        <v>0</v>
      </c>
      <c r="BL247" s="24" t="s">
        <v>161</v>
      </c>
      <c r="BM247" s="24" t="s">
        <v>627</v>
      </c>
    </row>
    <row r="248" spans="2:65" s="11" customFormat="1" ht="12">
      <c r="B248" s="219"/>
      <c r="C248" s="220"/>
      <c r="D248" s="221" t="s">
        <v>430</v>
      </c>
      <c r="E248" s="222" t="s">
        <v>37</v>
      </c>
      <c r="F248" s="223" t="s">
        <v>628</v>
      </c>
      <c r="G248" s="220"/>
      <c r="H248" s="224">
        <v>0.48899999999999999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430</v>
      </c>
      <c r="AU248" s="230" t="s">
        <v>91</v>
      </c>
      <c r="AV248" s="11" t="s">
        <v>91</v>
      </c>
      <c r="AW248" s="11" t="s">
        <v>45</v>
      </c>
      <c r="AX248" s="11" t="s">
        <v>82</v>
      </c>
      <c r="AY248" s="230" t="s">
        <v>162</v>
      </c>
    </row>
    <row r="249" spans="2:65" s="11" customFormat="1" ht="12">
      <c r="B249" s="219"/>
      <c r="C249" s="220"/>
      <c r="D249" s="221" t="s">
        <v>430</v>
      </c>
      <c r="E249" s="222" t="s">
        <v>37</v>
      </c>
      <c r="F249" s="223" t="s">
        <v>629</v>
      </c>
      <c r="G249" s="220"/>
      <c r="H249" s="224">
        <v>5.5E-2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430</v>
      </c>
      <c r="AU249" s="230" t="s">
        <v>91</v>
      </c>
      <c r="AV249" s="11" t="s">
        <v>91</v>
      </c>
      <c r="AW249" s="11" t="s">
        <v>45</v>
      </c>
      <c r="AX249" s="11" t="s">
        <v>82</v>
      </c>
      <c r="AY249" s="230" t="s">
        <v>162</v>
      </c>
    </row>
    <row r="250" spans="2:65" s="12" customFormat="1" ht="12">
      <c r="B250" s="231"/>
      <c r="C250" s="232"/>
      <c r="D250" s="221" t="s">
        <v>430</v>
      </c>
      <c r="E250" s="233" t="s">
        <v>37</v>
      </c>
      <c r="F250" s="234" t="s">
        <v>433</v>
      </c>
      <c r="G250" s="232"/>
      <c r="H250" s="235">
        <v>0.54400000000000004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430</v>
      </c>
      <c r="AU250" s="241" t="s">
        <v>91</v>
      </c>
      <c r="AV250" s="12" t="s">
        <v>161</v>
      </c>
      <c r="AW250" s="12" t="s">
        <v>45</v>
      </c>
      <c r="AX250" s="12" t="s">
        <v>24</v>
      </c>
      <c r="AY250" s="241" t="s">
        <v>162</v>
      </c>
    </row>
    <row r="251" spans="2:65" s="1" customFormat="1" ht="16.5" customHeight="1">
      <c r="B251" s="42"/>
      <c r="C251" s="163" t="s">
        <v>328</v>
      </c>
      <c r="D251" s="163" t="s">
        <v>156</v>
      </c>
      <c r="E251" s="164" t="s">
        <v>630</v>
      </c>
      <c r="F251" s="165" t="s">
        <v>631</v>
      </c>
      <c r="G251" s="166" t="s">
        <v>214</v>
      </c>
      <c r="H251" s="167">
        <v>73.125</v>
      </c>
      <c r="I251" s="168"/>
      <c r="J251" s="169">
        <f>ROUND(I251*H251,2)</f>
        <v>0</v>
      </c>
      <c r="K251" s="165" t="s">
        <v>428</v>
      </c>
      <c r="L251" s="62"/>
      <c r="M251" s="170" t="s">
        <v>37</v>
      </c>
      <c r="N251" s="171" t="s">
        <v>53</v>
      </c>
      <c r="O251" s="43"/>
      <c r="P251" s="172">
        <f>O251*H251</f>
        <v>0</v>
      </c>
      <c r="Q251" s="172">
        <v>0</v>
      </c>
      <c r="R251" s="172">
        <f>Q251*H251</f>
        <v>0</v>
      </c>
      <c r="S251" s="172">
        <v>0</v>
      </c>
      <c r="T251" s="173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174">
        <f>IF(N251="základní",J251,0)</f>
        <v>0</v>
      </c>
      <c r="BF251" s="174">
        <f>IF(N251="snížená",J251,0)</f>
        <v>0</v>
      </c>
      <c r="BG251" s="174">
        <f>IF(N251="zákl. přenesená",J251,0)</f>
        <v>0</v>
      </c>
      <c r="BH251" s="174">
        <f>IF(N251="sníž. přenesená",J251,0)</f>
        <v>0</v>
      </c>
      <c r="BI251" s="174">
        <f>IF(N251="nulová",J251,0)</f>
        <v>0</v>
      </c>
      <c r="BJ251" s="24" t="s">
        <v>24</v>
      </c>
      <c r="BK251" s="174">
        <f>ROUND(I251*H251,2)</f>
        <v>0</v>
      </c>
      <c r="BL251" s="24" t="s">
        <v>161</v>
      </c>
      <c r="BM251" s="24" t="s">
        <v>632</v>
      </c>
    </row>
    <row r="252" spans="2:65" s="11" customFormat="1" ht="12">
      <c r="B252" s="219"/>
      <c r="C252" s="220"/>
      <c r="D252" s="221" t="s">
        <v>430</v>
      </c>
      <c r="E252" s="222" t="s">
        <v>37</v>
      </c>
      <c r="F252" s="223" t="s">
        <v>633</v>
      </c>
      <c r="G252" s="220"/>
      <c r="H252" s="224">
        <v>73.125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430</v>
      </c>
      <c r="AU252" s="230" t="s">
        <v>91</v>
      </c>
      <c r="AV252" s="11" t="s">
        <v>91</v>
      </c>
      <c r="AW252" s="11" t="s">
        <v>45</v>
      </c>
      <c r="AX252" s="11" t="s">
        <v>82</v>
      </c>
      <c r="AY252" s="230" t="s">
        <v>162</v>
      </c>
    </row>
    <row r="253" spans="2:65" s="12" customFormat="1" ht="12">
      <c r="B253" s="231"/>
      <c r="C253" s="232"/>
      <c r="D253" s="221" t="s">
        <v>430</v>
      </c>
      <c r="E253" s="233" t="s">
        <v>37</v>
      </c>
      <c r="F253" s="234" t="s">
        <v>433</v>
      </c>
      <c r="G253" s="232"/>
      <c r="H253" s="235">
        <v>73.125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430</v>
      </c>
      <c r="AU253" s="241" t="s">
        <v>91</v>
      </c>
      <c r="AV253" s="12" t="s">
        <v>161</v>
      </c>
      <c r="AW253" s="12" t="s">
        <v>45</v>
      </c>
      <c r="AX253" s="12" t="s">
        <v>24</v>
      </c>
      <c r="AY253" s="241" t="s">
        <v>162</v>
      </c>
    </row>
    <row r="254" spans="2:65" s="1" customFormat="1" ht="25.5" customHeight="1">
      <c r="B254" s="42"/>
      <c r="C254" s="163" t="s">
        <v>330</v>
      </c>
      <c r="D254" s="163" t="s">
        <v>156</v>
      </c>
      <c r="E254" s="164" t="s">
        <v>634</v>
      </c>
      <c r="F254" s="165" t="s">
        <v>635</v>
      </c>
      <c r="G254" s="166" t="s">
        <v>159</v>
      </c>
      <c r="H254" s="167">
        <v>59.353999999999999</v>
      </c>
      <c r="I254" s="168"/>
      <c r="J254" s="169">
        <f t="shared" ref="J254:J260" si="0">ROUND(I254*H254,2)</f>
        <v>0</v>
      </c>
      <c r="K254" s="165" t="s">
        <v>428</v>
      </c>
      <c r="L254" s="62"/>
      <c r="M254" s="170" t="s">
        <v>37</v>
      </c>
      <c r="N254" s="171" t="s">
        <v>53</v>
      </c>
      <c r="O254" s="43"/>
      <c r="P254" s="172">
        <f t="shared" ref="P254:P260" si="1">O254*H254</f>
        <v>0</v>
      </c>
      <c r="Q254" s="172">
        <v>0</v>
      </c>
      <c r="R254" s="172">
        <f t="shared" ref="R254:R260" si="2">Q254*H254</f>
        <v>0</v>
      </c>
      <c r="S254" s="172">
        <v>0</v>
      </c>
      <c r="T254" s="173">
        <f t="shared" ref="T254:T260" si="3">S254*H254</f>
        <v>0</v>
      </c>
      <c r="AR254" s="24" t="s">
        <v>161</v>
      </c>
      <c r="AT254" s="24" t="s">
        <v>156</v>
      </c>
      <c r="AU254" s="24" t="s">
        <v>91</v>
      </c>
      <c r="AY254" s="24" t="s">
        <v>162</v>
      </c>
      <c r="BE254" s="174">
        <f t="shared" ref="BE254:BE260" si="4">IF(N254="základní",J254,0)</f>
        <v>0</v>
      </c>
      <c r="BF254" s="174">
        <f t="shared" ref="BF254:BF260" si="5">IF(N254="snížená",J254,0)</f>
        <v>0</v>
      </c>
      <c r="BG254" s="174">
        <f t="shared" ref="BG254:BG260" si="6">IF(N254="zákl. přenesená",J254,0)</f>
        <v>0</v>
      </c>
      <c r="BH254" s="174">
        <f t="shared" ref="BH254:BH260" si="7">IF(N254="sníž. přenesená",J254,0)</f>
        <v>0</v>
      </c>
      <c r="BI254" s="174">
        <f t="shared" ref="BI254:BI260" si="8">IF(N254="nulová",J254,0)</f>
        <v>0</v>
      </c>
      <c r="BJ254" s="24" t="s">
        <v>24</v>
      </c>
      <c r="BK254" s="174">
        <f t="shared" ref="BK254:BK260" si="9">ROUND(I254*H254,2)</f>
        <v>0</v>
      </c>
      <c r="BL254" s="24" t="s">
        <v>161</v>
      </c>
      <c r="BM254" s="24" t="s">
        <v>636</v>
      </c>
    </row>
    <row r="255" spans="2:65" s="1" customFormat="1" ht="25.5" customHeight="1">
      <c r="B255" s="42"/>
      <c r="C255" s="163" t="s">
        <v>334</v>
      </c>
      <c r="D255" s="163" t="s">
        <v>156</v>
      </c>
      <c r="E255" s="164" t="s">
        <v>637</v>
      </c>
      <c r="F255" s="165" t="s">
        <v>638</v>
      </c>
      <c r="G255" s="166" t="s">
        <v>373</v>
      </c>
      <c r="H255" s="167">
        <v>5</v>
      </c>
      <c r="I255" s="168"/>
      <c r="J255" s="169">
        <f t="shared" si="0"/>
        <v>0</v>
      </c>
      <c r="K255" s="165" t="s">
        <v>428</v>
      </c>
      <c r="L255" s="62"/>
      <c r="M255" s="170" t="s">
        <v>37</v>
      </c>
      <c r="N255" s="171" t="s">
        <v>53</v>
      </c>
      <c r="O255" s="43"/>
      <c r="P255" s="172">
        <f t="shared" si="1"/>
        <v>0</v>
      </c>
      <c r="Q255" s="172">
        <v>0</v>
      </c>
      <c r="R255" s="172">
        <f t="shared" si="2"/>
        <v>0</v>
      </c>
      <c r="S255" s="172">
        <v>0</v>
      </c>
      <c r="T255" s="173">
        <f t="shared" si="3"/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174">
        <f t="shared" si="4"/>
        <v>0</v>
      </c>
      <c r="BF255" s="174">
        <f t="shared" si="5"/>
        <v>0</v>
      </c>
      <c r="BG255" s="174">
        <f t="shared" si="6"/>
        <v>0</v>
      </c>
      <c r="BH255" s="174">
        <f t="shared" si="7"/>
        <v>0</v>
      </c>
      <c r="BI255" s="174">
        <f t="shared" si="8"/>
        <v>0</v>
      </c>
      <c r="BJ255" s="24" t="s">
        <v>24</v>
      </c>
      <c r="BK255" s="174">
        <f t="shared" si="9"/>
        <v>0</v>
      </c>
      <c r="BL255" s="24" t="s">
        <v>161</v>
      </c>
      <c r="BM255" s="24" t="s">
        <v>639</v>
      </c>
    </row>
    <row r="256" spans="2:65" s="1" customFormat="1" ht="16.5" customHeight="1">
      <c r="B256" s="42"/>
      <c r="C256" s="175" t="s">
        <v>338</v>
      </c>
      <c r="D256" s="175" t="s">
        <v>277</v>
      </c>
      <c r="E256" s="176" t="s">
        <v>640</v>
      </c>
      <c r="F256" s="177" t="s">
        <v>641</v>
      </c>
      <c r="G256" s="178" t="s">
        <v>373</v>
      </c>
      <c r="H256" s="179">
        <v>5</v>
      </c>
      <c r="I256" s="180"/>
      <c r="J256" s="181">
        <f t="shared" si="0"/>
        <v>0</v>
      </c>
      <c r="K256" s="177" t="s">
        <v>428</v>
      </c>
      <c r="L256" s="182"/>
      <c r="M256" s="183" t="s">
        <v>37</v>
      </c>
      <c r="N256" s="184" t="s">
        <v>53</v>
      </c>
      <c r="O256" s="43"/>
      <c r="P256" s="172">
        <f t="shared" si="1"/>
        <v>0</v>
      </c>
      <c r="Q256" s="172">
        <v>0</v>
      </c>
      <c r="R256" s="172">
        <f t="shared" si="2"/>
        <v>0</v>
      </c>
      <c r="S256" s="172">
        <v>0</v>
      </c>
      <c r="T256" s="173">
        <f t="shared" si="3"/>
        <v>0</v>
      </c>
      <c r="AR256" s="24" t="s">
        <v>187</v>
      </c>
      <c r="AT256" s="24" t="s">
        <v>277</v>
      </c>
      <c r="AU256" s="24" t="s">
        <v>91</v>
      </c>
      <c r="AY256" s="24" t="s">
        <v>162</v>
      </c>
      <c r="BE256" s="174">
        <f t="shared" si="4"/>
        <v>0</v>
      </c>
      <c r="BF256" s="174">
        <f t="shared" si="5"/>
        <v>0</v>
      </c>
      <c r="BG256" s="174">
        <f t="shared" si="6"/>
        <v>0</v>
      </c>
      <c r="BH256" s="174">
        <f t="shared" si="7"/>
        <v>0</v>
      </c>
      <c r="BI256" s="174">
        <f t="shared" si="8"/>
        <v>0</v>
      </c>
      <c r="BJ256" s="24" t="s">
        <v>24</v>
      </c>
      <c r="BK256" s="174">
        <f t="shared" si="9"/>
        <v>0</v>
      </c>
      <c r="BL256" s="24" t="s">
        <v>161</v>
      </c>
      <c r="BM256" s="24" t="s">
        <v>642</v>
      </c>
    </row>
    <row r="257" spans="2:65" s="1" customFormat="1" ht="16.5" customHeight="1">
      <c r="B257" s="42"/>
      <c r="C257" s="163" t="s">
        <v>342</v>
      </c>
      <c r="D257" s="163" t="s">
        <v>156</v>
      </c>
      <c r="E257" s="164" t="s">
        <v>643</v>
      </c>
      <c r="F257" s="165" t="s">
        <v>644</v>
      </c>
      <c r="G257" s="166" t="s">
        <v>373</v>
      </c>
      <c r="H257" s="167">
        <v>1</v>
      </c>
      <c r="I257" s="168"/>
      <c r="J257" s="169">
        <f t="shared" si="0"/>
        <v>0</v>
      </c>
      <c r="K257" s="165" t="s">
        <v>428</v>
      </c>
      <c r="L257" s="62"/>
      <c r="M257" s="170" t="s">
        <v>37</v>
      </c>
      <c r="N257" s="171" t="s">
        <v>53</v>
      </c>
      <c r="O257" s="43"/>
      <c r="P257" s="172">
        <f t="shared" si="1"/>
        <v>0</v>
      </c>
      <c r="Q257" s="172">
        <v>0</v>
      </c>
      <c r="R257" s="172">
        <f t="shared" si="2"/>
        <v>0</v>
      </c>
      <c r="S257" s="172">
        <v>0</v>
      </c>
      <c r="T257" s="173">
        <f t="shared" si="3"/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174">
        <f t="shared" si="4"/>
        <v>0</v>
      </c>
      <c r="BF257" s="174">
        <f t="shared" si="5"/>
        <v>0</v>
      </c>
      <c r="BG257" s="174">
        <f t="shared" si="6"/>
        <v>0</v>
      </c>
      <c r="BH257" s="174">
        <f t="shared" si="7"/>
        <v>0</v>
      </c>
      <c r="BI257" s="174">
        <f t="shared" si="8"/>
        <v>0</v>
      </c>
      <c r="BJ257" s="24" t="s">
        <v>24</v>
      </c>
      <c r="BK257" s="174">
        <f t="shared" si="9"/>
        <v>0</v>
      </c>
      <c r="BL257" s="24" t="s">
        <v>161</v>
      </c>
      <c r="BM257" s="24" t="s">
        <v>645</v>
      </c>
    </row>
    <row r="258" spans="2:65" s="1" customFormat="1" ht="16.5" customHeight="1">
      <c r="B258" s="42"/>
      <c r="C258" s="175" t="s">
        <v>346</v>
      </c>
      <c r="D258" s="175" t="s">
        <v>277</v>
      </c>
      <c r="E258" s="176" t="s">
        <v>646</v>
      </c>
      <c r="F258" s="177" t="s">
        <v>647</v>
      </c>
      <c r="G258" s="178" t="s">
        <v>373</v>
      </c>
      <c r="H258" s="179">
        <v>1</v>
      </c>
      <c r="I258" s="180"/>
      <c r="J258" s="181">
        <f t="shared" si="0"/>
        <v>0</v>
      </c>
      <c r="K258" s="177" t="s">
        <v>428</v>
      </c>
      <c r="L258" s="182"/>
      <c r="M258" s="183" t="s">
        <v>37</v>
      </c>
      <c r="N258" s="184" t="s">
        <v>53</v>
      </c>
      <c r="O258" s="43"/>
      <c r="P258" s="172">
        <f t="shared" si="1"/>
        <v>0</v>
      </c>
      <c r="Q258" s="172">
        <v>0</v>
      </c>
      <c r="R258" s="172">
        <f t="shared" si="2"/>
        <v>0</v>
      </c>
      <c r="S258" s="172">
        <v>0</v>
      </c>
      <c r="T258" s="173">
        <f t="shared" si="3"/>
        <v>0</v>
      </c>
      <c r="AR258" s="24" t="s">
        <v>187</v>
      </c>
      <c r="AT258" s="24" t="s">
        <v>277</v>
      </c>
      <c r="AU258" s="24" t="s">
        <v>91</v>
      </c>
      <c r="AY258" s="24" t="s">
        <v>162</v>
      </c>
      <c r="BE258" s="174">
        <f t="shared" si="4"/>
        <v>0</v>
      </c>
      <c r="BF258" s="174">
        <f t="shared" si="5"/>
        <v>0</v>
      </c>
      <c r="BG258" s="174">
        <f t="shared" si="6"/>
        <v>0</v>
      </c>
      <c r="BH258" s="174">
        <f t="shared" si="7"/>
        <v>0</v>
      </c>
      <c r="BI258" s="174">
        <f t="shared" si="8"/>
        <v>0</v>
      </c>
      <c r="BJ258" s="24" t="s">
        <v>24</v>
      </c>
      <c r="BK258" s="174">
        <f t="shared" si="9"/>
        <v>0</v>
      </c>
      <c r="BL258" s="24" t="s">
        <v>161</v>
      </c>
      <c r="BM258" s="24" t="s">
        <v>648</v>
      </c>
    </row>
    <row r="259" spans="2:65" s="1" customFormat="1" ht="16.5" customHeight="1">
      <c r="B259" s="42"/>
      <c r="C259" s="163" t="s">
        <v>350</v>
      </c>
      <c r="D259" s="163" t="s">
        <v>156</v>
      </c>
      <c r="E259" s="164" t="s">
        <v>649</v>
      </c>
      <c r="F259" s="165" t="s">
        <v>650</v>
      </c>
      <c r="G259" s="166" t="s">
        <v>373</v>
      </c>
      <c r="H259" s="167">
        <v>8</v>
      </c>
      <c r="I259" s="168"/>
      <c r="J259" s="169">
        <f t="shared" si="0"/>
        <v>0</v>
      </c>
      <c r="K259" s="165" t="s">
        <v>428</v>
      </c>
      <c r="L259" s="62"/>
      <c r="M259" s="170" t="s">
        <v>37</v>
      </c>
      <c r="N259" s="171" t="s">
        <v>53</v>
      </c>
      <c r="O259" s="43"/>
      <c r="P259" s="172">
        <f t="shared" si="1"/>
        <v>0</v>
      </c>
      <c r="Q259" s="172">
        <v>0</v>
      </c>
      <c r="R259" s="172">
        <f t="shared" si="2"/>
        <v>0</v>
      </c>
      <c r="S259" s="172">
        <v>0</v>
      </c>
      <c r="T259" s="173">
        <f t="shared" si="3"/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174">
        <f t="shared" si="4"/>
        <v>0</v>
      </c>
      <c r="BF259" s="174">
        <f t="shared" si="5"/>
        <v>0</v>
      </c>
      <c r="BG259" s="174">
        <f t="shared" si="6"/>
        <v>0</v>
      </c>
      <c r="BH259" s="174">
        <f t="shared" si="7"/>
        <v>0</v>
      </c>
      <c r="BI259" s="174">
        <f t="shared" si="8"/>
        <v>0</v>
      </c>
      <c r="BJ259" s="24" t="s">
        <v>24</v>
      </c>
      <c r="BK259" s="174">
        <f t="shared" si="9"/>
        <v>0</v>
      </c>
      <c r="BL259" s="24" t="s">
        <v>161</v>
      </c>
      <c r="BM259" s="24" t="s">
        <v>651</v>
      </c>
    </row>
    <row r="260" spans="2:65" s="1" customFormat="1" ht="16.5" customHeight="1">
      <c r="B260" s="42"/>
      <c r="C260" s="175" t="s">
        <v>354</v>
      </c>
      <c r="D260" s="175" t="s">
        <v>277</v>
      </c>
      <c r="E260" s="176" t="s">
        <v>652</v>
      </c>
      <c r="F260" s="177" t="s">
        <v>653</v>
      </c>
      <c r="G260" s="178" t="s">
        <v>373</v>
      </c>
      <c r="H260" s="179">
        <v>8</v>
      </c>
      <c r="I260" s="180"/>
      <c r="J260" s="181">
        <f t="shared" si="0"/>
        <v>0</v>
      </c>
      <c r="K260" s="177" t="s">
        <v>428</v>
      </c>
      <c r="L260" s="182"/>
      <c r="M260" s="183" t="s">
        <v>37</v>
      </c>
      <c r="N260" s="184" t="s">
        <v>53</v>
      </c>
      <c r="O260" s="43"/>
      <c r="P260" s="172">
        <f t="shared" si="1"/>
        <v>0</v>
      </c>
      <c r="Q260" s="172">
        <v>0</v>
      </c>
      <c r="R260" s="172">
        <f t="shared" si="2"/>
        <v>0</v>
      </c>
      <c r="S260" s="172">
        <v>0</v>
      </c>
      <c r="T260" s="173">
        <f t="shared" si="3"/>
        <v>0</v>
      </c>
      <c r="AR260" s="24" t="s">
        <v>187</v>
      </c>
      <c r="AT260" s="24" t="s">
        <v>277</v>
      </c>
      <c r="AU260" s="24" t="s">
        <v>91</v>
      </c>
      <c r="AY260" s="24" t="s">
        <v>162</v>
      </c>
      <c r="BE260" s="174">
        <f t="shared" si="4"/>
        <v>0</v>
      </c>
      <c r="BF260" s="174">
        <f t="shared" si="5"/>
        <v>0</v>
      </c>
      <c r="BG260" s="174">
        <f t="shared" si="6"/>
        <v>0</v>
      </c>
      <c r="BH260" s="174">
        <f t="shared" si="7"/>
        <v>0</v>
      </c>
      <c r="BI260" s="174">
        <f t="shared" si="8"/>
        <v>0</v>
      </c>
      <c r="BJ260" s="24" t="s">
        <v>24</v>
      </c>
      <c r="BK260" s="174">
        <f t="shared" si="9"/>
        <v>0</v>
      </c>
      <c r="BL260" s="24" t="s">
        <v>161</v>
      </c>
      <c r="BM260" s="24" t="s">
        <v>654</v>
      </c>
    </row>
    <row r="261" spans="2:65" s="10" customFormat="1" ht="29.85" customHeight="1">
      <c r="B261" s="203"/>
      <c r="C261" s="204"/>
      <c r="D261" s="205" t="s">
        <v>81</v>
      </c>
      <c r="E261" s="217" t="s">
        <v>191</v>
      </c>
      <c r="F261" s="217" t="s">
        <v>655</v>
      </c>
      <c r="G261" s="204"/>
      <c r="H261" s="204"/>
      <c r="I261" s="207"/>
      <c r="J261" s="218">
        <f>BK261</f>
        <v>0</v>
      </c>
      <c r="K261" s="204"/>
      <c r="L261" s="209"/>
      <c r="M261" s="210"/>
      <c r="N261" s="211"/>
      <c r="O261" s="211"/>
      <c r="P261" s="212">
        <f>SUM(P262:P335)</f>
        <v>0</v>
      </c>
      <c r="Q261" s="211"/>
      <c r="R261" s="212">
        <f>SUM(R262:R335)</f>
        <v>0</v>
      </c>
      <c r="S261" s="211"/>
      <c r="T261" s="213">
        <f>SUM(T262:T335)</f>
        <v>0</v>
      </c>
      <c r="AR261" s="214" t="s">
        <v>24</v>
      </c>
      <c r="AT261" s="215" t="s">
        <v>81</v>
      </c>
      <c r="AU261" s="215" t="s">
        <v>24</v>
      </c>
      <c r="AY261" s="214" t="s">
        <v>162</v>
      </c>
      <c r="BK261" s="216">
        <f>SUM(BK262:BK335)</f>
        <v>0</v>
      </c>
    </row>
    <row r="262" spans="2:65" s="1" customFormat="1" ht="25.5" customHeight="1">
      <c r="B262" s="42"/>
      <c r="C262" s="163" t="s">
        <v>358</v>
      </c>
      <c r="D262" s="163" t="s">
        <v>156</v>
      </c>
      <c r="E262" s="164" t="s">
        <v>656</v>
      </c>
      <c r="F262" s="165" t="s">
        <v>657</v>
      </c>
      <c r="G262" s="166" t="s">
        <v>214</v>
      </c>
      <c r="H262" s="167">
        <v>29.677</v>
      </c>
      <c r="I262" s="168"/>
      <c r="J262" s="169">
        <f t="shared" ref="J262:J268" si="10">ROUND(I262*H262,2)</f>
        <v>0</v>
      </c>
      <c r="K262" s="165" t="s">
        <v>428</v>
      </c>
      <c r="L262" s="62"/>
      <c r="M262" s="170" t="s">
        <v>37</v>
      </c>
      <c r="N262" s="171" t="s">
        <v>53</v>
      </c>
      <c r="O262" s="43"/>
      <c r="P262" s="172">
        <f t="shared" ref="P262:P268" si="11">O262*H262</f>
        <v>0</v>
      </c>
      <c r="Q262" s="172">
        <v>0</v>
      </c>
      <c r="R262" s="172">
        <f t="shared" ref="R262:R268" si="12">Q262*H262</f>
        <v>0</v>
      </c>
      <c r="S262" s="172">
        <v>0</v>
      </c>
      <c r="T262" s="173">
        <f t="shared" ref="T262:T268" si="13">S262*H262</f>
        <v>0</v>
      </c>
      <c r="AR262" s="24" t="s">
        <v>161</v>
      </c>
      <c r="AT262" s="24" t="s">
        <v>156</v>
      </c>
      <c r="AU262" s="24" t="s">
        <v>91</v>
      </c>
      <c r="AY262" s="24" t="s">
        <v>162</v>
      </c>
      <c r="BE262" s="174">
        <f t="shared" ref="BE262:BE268" si="14">IF(N262="základní",J262,0)</f>
        <v>0</v>
      </c>
      <c r="BF262" s="174">
        <f t="shared" ref="BF262:BF268" si="15">IF(N262="snížená",J262,0)</f>
        <v>0</v>
      </c>
      <c r="BG262" s="174">
        <f t="shared" ref="BG262:BG268" si="16">IF(N262="zákl. přenesená",J262,0)</f>
        <v>0</v>
      </c>
      <c r="BH262" s="174">
        <f t="shared" ref="BH262:BH268" si="17">IF(N262="sníž. přenesená",J262,0)</f>
        <v>0</v>
      </c>
      <c r="BI262" s="174">
        <f t="shared" ref="BI262:BI268" si="18">IF(N262="nulová",J262,0)</f>
        <v>0</v>
      </c>
      <c r="BJ262" s="24" t="s">
        <v>24</v>
      </c>
      <c r="BK262" s="174">
        <f t="shared" ref="BK262:BK268" si="19">ROUND(I262*H262,2)</f>
        <v>0</v>
      </c>
      <c r="BL262" s="24" t="s">
        <v>161</v>
      </c>
      <c r="BM262" s="24" t="s">
        <v>658</v>
      </c>
    </row>
    <row r="263" spans="2:65" s="1" customFormat="1" ht="16.5" customHeight="1">
      <c r="B263" s="42"/>
      <c r="C263" s="175" t="s">
        <v>362</v>
      </c>
      <c r="D263" s="175" t="s">
        <v>277</v>
      </c>
      <c r="E263" s="176" t="s">
        <v>659</v>
      </c>
      <c r="F263" s="177" t="s">
        <v>660</v>
      </c>
      <c r="G263" s="178" t="s">
        <v>373</v>
      </c>
      <c r="H263" s="179">
        <v>59.948</v>
      </c>
      <c r="I263" s="180"/>
      <c r="J263" s="181">
        <f t="shared" si="10"/>
        <v>0</v>
      </c>
      <c r="K263" s="177" t="s">
        <v>428</v>
      </c>
      <c r="L263" s="182"/>
      <c r="M263" s="183" t="s">
        <v>37</v>
      </c>
      <c r="N263" s="184" t="s">
        <v>53</v>
      </c>
      <c r="O263" s="43"/>
      <c r="P263" s="172">
        <f t="shared" si="11"/>
        <v>0</v>
      </c>
      <c r="Q263" s="172">
        <v>0</v>
      </c>
      <c r="R263" s="172">
        <f t="shared" si="12"/>
        <v>0</v>
      </c>
      <c r="S263" s="172">
        <v>0</v>
      </c>
      <c r="T263" s="173">
        <f t="shared" si="13"/>
        <v>0</v>
      </c>
      <c r="AR263" s="24" t="s">
        <v>187</v>
      </c>
      <c r="AT263" s="24" t="s">
        <v>277</v>
      </c>
      <c r="AU263" s="24" t="s">
        <v>91</v>
      </c>
      <c r="AY263" s="24" t="s">
        <v>162</v>
      </c>
      <c r="BE263" s="174">
        <f t="shared" si="14"/>
        <v>0</v>
      </c>
      <c r="BF263" s="174">
        <f t="shared" si="15"/>
        <v>0</v>
      </c>
      <c r="BG263" s="174">
        <f t="shared" si="16"/>
        <v>0</v>
      </c>
      <c r="BH263" s="174">
        <f t="shared" si="17"/>
        <v>0</v>
      </c>
      <c r="BI263" s="174">
        <f t="shared" si="18"/>
        <v>0</v>
      </c>
      <c r="BJ263" s="24" t="s">
        <v>24</v>
      </c>
      <c r="BK263" s="174">
        <f t="shared" si="19"/>
        <v>0</v>
      </c>
      <c r="BL263" s="24" t="s">
        <v>161</v>
      </c>
      <c r="BM263" s="24" t="s">
        <v>661</v>
      </c>
    </row>
    <row r="264" spans="2:65" s="1" customFormat="1" ht="25.5" customHeight="1">
      <c r="B264" s="42"/>
      <c r="C264" s="163" t="s">
        <v>366</v>
      </c>
      <c r="D264" s="163" t="s">
        <v>156</v>
      </c>
      <c r="E264" s="164" t="s">
        <v>662</v>
      </c>
      <c r="F264" s="165" t="s">
        <v>663</v>
      </c>
      <c r="G264" s="166" t="s">
        <v>214</v>
      </c>
      <c r="H264" s="167">
        <v>8</v>
      </c>
      <c r="I264" s="168"/>
      <c r="J264" s="169">
        <f t="shared" si="10"/>
        <v>0</v>
      </c>
      <c r="K264" s="165" t="s">
        <v>428</v>
      </c>
      <c r="L264" s="62"/>
      <c r="M264" s="170" t="s">
        <v>37</v>
      </c>
      <c r="N264" s="171" t="s">
        <v>53</v>
      </c>
      <c r="O264" s="43"/>
      <c r="P264" s="172">
        <f t="shared" si="11"/>
        <v>0</v>
      </c>
      <c r="Q264" s="172">
        <v>0</v>
      </c>
      <c r="R264" s="172">
        <f t="shared" si="12"/>
        <v>0</v>
      </c>
      <c r="S264" s="172">
        <v>0</v>
      </c>
      <c r="T264" s="173">
        <f t="shared" si="13"/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174">
        <f t="shared" si="14"/>
        <v>0</v>
      </c>
      <c r="BF264" s="174">
        <f t="shared" si="15"/>
        <v>0</v>
      </c>
      <c r="BG264" s="174">
        <f t="shared" si="16"/>
        <v>0</v>
      </c>
      <c r="BH264" s="174">
        <f t="shared" si="17"/>
        <v>0</v>
      </c>
      <c r="BI264" s="174">
        <f t="shared" si="18"/>
        <v>0</v>
      </c>
      <c r="BJ264" s="24" t="s">
        <v>24</v>
      </c>
      <c r="BK264" s="174">
        <f t="shared" si="19"/>
        <v>0</v>
      </c>
      <c r="BL264" s="24" t="s">
        <v>161</v>
      </c>
      <c r="BM264" s="24" t="s">
        <v>664</v>
      </c>
    </row>
    <row r="265" spans="2:65" s="1" customFormat="1" ht="16.5" customHeight="1">
      <c r="B265" s="42"/>
      <c r="C265" s="175" t="s">
        <v>370</v>
      </c>
      <c r="D265" s="175" t="s">
        <v>277</v>
      </c>
      <c r="E265" s="176" t="s">
        <v>665</v>
      </c>
      <c r="F265" s="177" t="s">
        <v>666</v>
      </c>
      <c r="G265" s="178" t="s">
        <v>373</v>
      </c>
      <c r="H265" s="179">
        <v>16</v>
      </c>
      <c r="I265" s="180"/>
      <c r="J265" s="181">
        <f t="shared" si="10"/>
        <v>0</v>
      </c>
      <c r="K265" s="177" t="s">
        <v>428</v>
      </c>
      <c r="L265" s="182"/>
      <c r="M265" s="183" t="s">
        <v>37</v>
      </c>
      <c r="N265" s="184" t="s">
        <v>53</v>
      </c>
      <c r="O265" s="43"/>
      <c r="P265" s="172">
        <f t="shared" si="11"/>
        <v>0</v>
      </c>
      <c r="Q265" s="172">
        <v>0</v>
      </c>
      <c r="R265" s="172">
        <f t="shared" si="12"/>
        <v>0</v>
      </c>
      <c r="S265" s="172">
        <v>0</v>
      </c>
      <c r="T265" s="173">
        <f t="shared" si="13"/>
        <v>0</v>
      </c>
      <c r="AR265" s="24" t="s">
        <v>187</v>
      </c>
      <c r="AT265" s="24" t="s">
        <v>277</v>
      </c>
      <c r="AU265" s="24" t="s">
        <v>91</v>
      </c>
      <c r="AY265" s="24" t="s">
        <v>162</v>
      </c>
      <c r="BE265" s="174">
        <f t="shared" si="14"/>
        <v>0</v>
      </c>
      <c r="BF265" s="174">
        <f t="shared" si="15"/>
        <v>0</v>
      </c>
      <c r="BG265" s="174">
        <f t="shared" si="16"/>
        <v>0</v>
      </c>
      <c r="BH265" s="174">
        <f t="shared" si="17"/>
        <v>0</v>
      </c>
      <c r="BI265" s="174">
        <f t="shared" si="18"/>
        <v>0</v>
      </c>
      <c r="BJ265" s="24" t="s">
        <v>24</v>
      </c>
      <c r="BK265" s="174">
        <f t="shared" si="19"/>
        <v>0</v>
      </c>
      <c r="BL265" s="24" t="s">
        <v>161</v>
      </c>
      <c r="BM265" s="24" t="s">
        <v>667</v>
      </c>
    </row>
    <row r="266" spans="2:65" s="1" customFormat="1" ht="16.5" customHeight="1">
      <c r="B266" s="42"/>
      <c r="C266" s="175" t="s">
        <v>375</v>
      </c>
      <c r="D266" s="175" t="s">
        <v>277</v>
      </c>
      <c r="E266" s="176" t="s">
        <v>668</v>
      </c>
      <c r="F266" s="177" t="s">
        <v>669</v>
      </c>
      <c r="G266" s="178" t="s">
        <v>373</v>
      </c>
      <c r="H266" s="179">
        <v>16</v>
      </c>
      <c r="I266" s="180"/>
      <c r="J266" s="181">
        <f t="shared" si="10"/>
        <v>0</v>
      </c>
      <c r="K266" s="177" t="s">
        <v>428</v>
      </c>
      <c r="L266" s="182"/>
      <c r="M266" s="183" t="s">
        <v>37</v>
      </c>
      <c r="N266" s="184" t="s">
        <v>53</v>
      </c>
      <c r="O266" s="43"/>
      <c r="P266" s="172">
        <f t="shared" si="11"/>
        <v>0</v>
      </c>
      <c r="Q266" s="172">
        <v>0</v>
      </c>
      <c r="R266" s="172">
        <f t="shared" si="12"/>
        <v>0</v>
      </c>
      <c r="S266" s="172">
        <v>0</v>
      </c>
      <c r="T266" s="173">
        <f t="shared" si="13"/>
        <v>0</v>
      </c>
      <c r="AR266" s="24" t="s">
        <v>187</v>
      </c>
      <c r="AT266" s="24" t="s">
        <v>277</v>
      </c>
      <c r="AU266" s="24" t="s">
        <v>91</v>
      </c>
      <c r="AY266" s="24" t="s">
        <v>162</v>
      </c>
      <c r="BE266" s="174">
        <f t="shared" si="14"/>
        <v>0</v>
      </c>
      <c r="BF266" s="174">
        <f t="shared" si="15"/>
        <v>0</v>
      </c>
      <c r="BG266" s="174">
        <f t="shared" si="16"/>
        <v>0</v>
      </c>
      <c r="BH266" s="174">
        <f t="shared" si="17"/>
        <v>0</v>
      </c>
      <c r="BI266" s="174">
        <f t="shared" si="18"/>
        <v>0</v>
      </c>
      <c r="BJ266" s="24" t="s">
        <v>24</v>
      </c>
      <c r="BK266" s="174">
        <f t="shared" si="19"/>
        <v>0</v>
      </c>
      <c r="BL266" s="24" t="s">
        <v>161</v>
      </c>
      <c r="BM266" s="24" t="s">
        <v>670</v>
      </c>
    </row>
    <row r="267" spans="2:65" s="1" customFormat="1" ht="16.5" customHeight="1">
      <c r="B267" s="42"/>
      <c r="C267" s="175" t="s">
        <v>379</v>
      </c>
      <c r="D267" s="175" t="s">
        <v>277</v>
      </c>
      <c r="E267" s="176" t="s">
        <v>671</v>
      </c>
      <c r="F267" s="177" t="s">
        <v>672</v>
      </c>
      <c r="G267" s="178" t="s">
        <v>373</v>
      </c>
      <c r="H267" s="179">
        <v>1</v>
      </c>
      <c r="I267" s="180"/>
      <c r="J267" s="181">
        <f t="shared" si="10"/>
        <v>0</v>
      </c>
      <c r="K267" s="177" t="s">
        <v>428</v>
      </c>
      <c r="L267" s="182"/>
      <c r="M267" s="183" t="s">
        <v>37</v>
      </c>
      <c r="N267" s="184" t="s">
        <v>53</v>
      </c>
      <c r="O267" s="43"/>
      <c r="P267" s="172">
        <f t="shared" si="11"/>
        <v>0</v>
      </c>
      <c r="Q267" s="172">
        <v>0</v>
      </c>
      <c r="R267" s="172">
        <f t="shared" si="12"/>
        <v>0</v>
      </c>
      <c r="S267" s="172">
        <v>0</v>
      </c>
      <c r="T267" s="173">
        <f t="shared" si="13"/>
        <v>0</v>
      </c>
      <c r="AR267" s="24" t="s">
        <v>187</v>
      </c>
      <c r="AT267" s="24" t="s">
        <v>277</v>
      </c>
      <c r="AU267" s="24" t="s">
        <v>91</v>
      </c>
      <c r="AY267" s="24" t="s">
        <v>162</v>
      </c>
      <c r="BE267" s="174">
        <f t="shared" si="14"/>
        <v>0</v>
      </c>
      <c r="BF267" s="174">
        <f t="shared" si="15"/>
        <v>0</v>
      </c>
      <c r="BG267" s="174">
        <f t="shared" si="16"/>
        <v>0</v>
      </c>
      <c r="BH267" s="174">
        <f t="shared" si="17"/>
        <v>0</v>
      </c>
      <c r="BI267" s="174">
        <f t="shared" si="18"/>
        <v>0</v>
      </c>
      <c r="BJ267" s="24" t="s">
        <v>24</v>
      </c>
      <c r="BK267" s="174">
        <f t="shared" si="19"/>
        <v>0</v>
      </c>
      <c r="BL267" s="24" t="s">
        <v>161</v>
      </c>
      <c r="BM267" s="24" t="s">
        <v>673</v>
      </c>
    </row>
    <row r="268" spans="2:65" s="1" customFormat="1" ht="25.5" customHeight="1">
      <c r="B268" s="42"/>
      <c r="C268" s="163" t="s">
        <v>383</v>
      </c>
      <c r="D268" s="163" t="s">
        <v>156</v>
      </c>
      <c r="E268" s="164" t="s">
        <v>674</v>
      </c>
      <c r="F268" s="165" t="s">
        <v>675</v>
      </c>
      <c r="G268" s="166" t="s">
        <v>159</v>
      </c>
      <c r="H268" s="167">
        <v>279.52499999999998</v>
      </c>
      <c r="I268" s="168"/>
      <c r="J268" s="169">
        <f t="shared" si="10"/>
        <v>0</v>
      </c>
      <c r="K268" s="165" t="s">
        <v>428</v>
      </c>
      <c r="L268" s="62"/>
      <c r="M268" s="170" t="s">
        <v>37</v>
      </c>
      <c r="N268" s="171" t="s">
        <v>53</v>
      </c>
      <c r="O268" s="43"/>
      <c r="P268" s="172">
        <f t="shared" si="11"/>
        <v>0</v>
      </c>
      <c r="Q268" s="172">
        <v>0</v>
      </c>
      <c r="R268" s="172">
        <f t="shared" si="12"/>
        <v>0</v>
      </c>
      <c r="S268" s="172">
        <v>0</v>
      </c>
      <c r="T268" s="173">
        <f t="shared" si="13"/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174">
        <f t="shared" si="14"/>
        <v>0</v>
      </c>
      <c r="BF268" s="174">
        <f t="shared" si="15"/>
        <v>0</v>
      </c>
      <c r="BG268" s="174">
        <f t="shared" si="16"/>
        <v>0</v>
      </c>
      <c r="BH268" s="174">
        <f t="shared" si="17"/>
        <v>0</v>
      </c>
      <c r="BI268" s="174">
        <f t="shared" si="18"/>
        <v>0</v>
      </c>
      <c r="BJ268" s="24" t="s">
        <v>24</v>
      </c>
      <c r="BK268" s="174">
        <f t="shared" si="19"/>
        <v>0</v>
      </c>
      <c r="BL268" s="24" t="s">
        <v>161</v>
      </c>
      <c r="BM268" s="24" t="s">
        <v>676</v>
      </c>
    </row>
    <row r="269" spans="2:65" s="13" customFormat="1" ht="12">
      <c r="B269" s="242"/>
      <c r="C269" s="243"/>
      <c r="D269" s="221" t="s">
        <v>430</v>
      </c>
      <c r="E269" s="244" t="s">
        <v>37</v>
      </c>
      <c r="F269" s="245" t="s">
        <v>677</v>
      </c>
      <c r="G269" s="243"/>
      <c r="H269" s="244" t="s">
        <v>37</v>
      </c>
      <c r="I269" s="246"/>
      <c r="J269" s="243"/>
      <c r="K269" s="243"/>
      <c r="L269" s="247"/>
      <c r="M269" s="248"/>
      <c r="N269" s="249"/>
      <c r="O269" s="249"/>
      <c r="P269" s="249"/>
      <c r="Q269" s="249"/>
      <c r="R269" s="249"/>
      <c r="S269" s="249"/>
      <c r="T269" s="250"/>
      <c r="AT269" s="251" t="s">
        <v>430</v>
      </c>
      <c r="AU269" s="251" t="s">
        <v>91</v>
      </c>
      <c r="AV269" s="13" t="s">
        <v>24</v>
      </c>
      <c r="AW269" s="13" t="s">
        <v>45</v>
      </c>
      <c r="AX269" s="13" t="s">
        <v>82</v>
      </c>
      <c r="AY269" s="251" t="s">
        <v>162</v>
      </c>
    </row>
    <row r="270" spans="2:65" s="11" customFormat="1" ht="12">
      <c r="B270" s="219"/>
      <c r="C270" s="220"/>
      <c r="D270" s="221" t="s">
        <v>430</v>
      </c>
      <c r="E270" s="222" t="s">
        <v>37</v>
      </c>
      <c r="F270" s="223" t="s">
        <v>678</v>
      </c>
      <c r="G270" s="220"/>
      <c r="H270" s="224">
        <v>279.52499999999998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430</v>
      </c>
      <c r="AU270" s="230" t="s">
        <v>91</v>
      </c>
      <c r="AV270" s="11" t="s">
        <v>91</v>
      </c>
      <c r="AW270" s="11" t="s">
        <v>45</v>
      </c>
      <c r="AX270" s="11" t="s">
        <v>82</v>
      </c>
      <c r="AY270" s="230" t="s">
        <v>162</v>
      </c>
    </row>
    <row r="271" spans="2:65" s="12" customFormat="1" ht="12">
      <c r="B271" s="231"/>
      <c r="C271" s="232"/>
      <c r="D271" s="221" t="s">
        <v>430</v>
      </c>
      <c r="E271" s="233" t="s">
        <v>37</v>
      </c>
      <c r="F271" s="234" t="s">
        <v>433</v>
      </c>
      <c r="G271" s="232"/>
      <c r="H271" s="235">
        <v>279.52499999999998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AT271" s="241" t="s">
        <v>430</v>
      </c>
      <c r="AU271" s="241" t="s">
        <v>91</v>
      </c>
      <c r="AV271" s="12" t="s">
        <v>161</v>
      </c>
      <c r="AW271" s="12" t="s">
        <v>45</v>
      </c>
      <c r="AX271" s="12" t="s">
        <v>24</v>
      </c>
      <c r="AY271" s="241" t="s">
        <v>162</v>
      </c>
    </row>
    <row r="272" spans="2:65" s="1" customFormat="1" ht="25.5" customHeight="1">
      <c r="B272" s="42"/>
      <c r="C272" s="163" t="s">
        <v>387</v>
      </c>
      <c r="D272" s="163" t="s">
        <v>156</v>
      </c>
      <c r="E272" s="164" t="s">
        <v>679</v>
      </c>
      <c r="F272" s="165" t="s">
        <v>680</v>
      </c>
      <c r="G272" s="166" t="s">
        <v>159</v>
      </c>
      <c r="H272" s="167">
        <v>16771.5</v>
      </c>
      <c r="I272" s="168"/>
      <c r="J272" s="169">
        <f>ROUND(I272*H272,2)</f>
        <v>0</v>
      </c>
      <c r="K272" s="165" t="s">
        <v>428</v>
      </c>
      <c r="L272" s="62"/>
      <c r="M272" s="170" t="s">
        <v>37</v>
      </c>
      <c r="N272" s="171" t="s">
        <v>53</v>
      </c>
      <c r="O272" s="43"/>
      <c r="P272" s="172">
        <f>O272*H272</f>
        <v>0</v>
      </c>
      <c r="Q272" s="172">
        <v>0</v>
      </c>
      <c r="R272" s="172">
        <f>Q272*H272</f>
        <v>0</v>
      </c>
      <c r="S272" s="172">
        <v>0</v>
      </c>
      <c r="T272" s="173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174">
        <f>IF(N272="základní",J272,0)</f>
        <v>0</v>
      </c>
      <c r="BF272" s="174">
        <f>IF(N272="snížená",J272,0)</f>
        <v>0</v>
      </c>
      <c r="BG272" s="174">
        <f>IF(N272="zákl. přenesená",J272,0)</f>
        <v>0</v>
      </c>
      <c r="BH272" s="174">
        <f>IF(N272="sníž. přenesená",J272,0)</f>
        <v>0</v>
      </c>
      <c r="BI272" s="174">
        <f>IF(N272="nulová",J272,0)</f>
        <v>0</v>
      </c>
      <c r="BJ272" s="24" t="s">
        <v>24</v>
      </c>
      <c r="BK272" s="174">
        <f>ROUND(I272*H272,2)</f>
        <v>0</v>
      </c>
      <c r="BL272" s="24" t="s">
        <v>161</v>
      </c>
      <c r="BM272" s="24" t="s">
        <v>681</v>
      </c>
    </row>
    <row r="273" spans="2:65" s="11" customFormat="1" ht="12">
      <c r="B273" s="219"/>
      <c r="C273" s="220"/>
      <c r="D273" s="221" t="s">
        <v>430</v>
      </c>
      <c r="E273" s="222" t="s">
        <v>37</v>
      </c>
      <c r="F273" s="223" t="s">
        <v>682</v>
      </c>
      <c r="G273" s="220"/>
      <c r="H273" s="224">
        <v>16771.5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430</v>
      </c>
      <c r="AU273" s="230" t="s">
        <v>91</v>
      </c>
      <c r="AV273" s="11" t="s">
        <v>91</v>
      </c>
      <c r="AW273" s="11" t="s">
        <v>45</v>
      </c>
      <c r="AX273" s="11" t="s">
        <v>82</v>
      </c>
      <c r="AY273" s="230" t="s">
        <v>162</v>
      </c>
    </row>
    <row r="274" spans="2:65" s="12" customFormat="1" ht="12">
      <c r="B274" s="231"/>
      <c r="C274" s="232"/>
      <c r="D274" s="221" t="s">
        <v>430</v>
      </c>
      <c r="E274" s="233" t="s">
        <v>37</v>
      </c>
      <c r="F274" s="234" t="s">
        <v>433</v>
      </c>
      <c r="G274" s="232"/>
      <c r="H274" s="235">
        <v>16771.5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430</v>
      </c>
      <c r="AU274" s="241" t="s">
        <v>91</v>
      </c>
      <c r="AV274" s="12" t="s">
        <v>161</v>
      </c>
      <c r="AW274" s="12" t="s">
        <v>45</v>
      </c>
      <c r="AX274" s="12" t="s">
        <v>24</v>
      </c>
      <c r="AY274" s="241" t="s">
        <v>162</v>
      </c>
    </row>
    <row r="275" spans="2:65" s="1" customFormat="1" ht="25.5" customHeight="1">
      <c r="B275" s="42"/>
      <c r="C275" s="163" t="s">
        <v>391</v>
      </c>
      <c r="D275" s="163" t="s">
        <v>156</v>
      </c>
      <c r="E275" s="164" t="s">
        <v>683</v>
      </c>
      <c r="F275" s="165" t="s">
        <v>684</v>
      </c>
      <c r="G275" s="166" t="s">
        <v>159</v>
      </c>
      <c r="H275" s="167">
        <v>279.52499999999998</v>
      </c>
      <c r="I275" s="168"/>
      <c r="J275" s="169">
        <f>ROUND(I275*H275,2)</f>
        <v>0</v>
      </c>
      <c r="K275" s="165" t="s">
        <v>428</v>
      </c>
      <c r="L275" s="62"/>
      <c r="M275" s="170" t="s">
        <v>37</v>
      </c>
      <c r="N275" s="171" t="s">
        <v>53</v>
      </c>
      <c r="O275" s="43"/>
      <c r="P275" s="172">
        <f>O275*H275</f>
        <v>0</v>
      </c>
      <c r="Q275" s="172">
        <v>0</v>
      </c>
      <c r="R275" s="172">
        <f>Q275*H275</f>
        <v>0</v>
      </c>
      <c r="S275" s="172">
        <v>0</v>
      </c>
      <c r="T275" s="173">
        <f>S275*H275</f>
        <v>0</v>
      </c>
      <c r="AR275" s="24" t="s">
        <v>161</v>
      </c>
      <c r="AT275" s="24" t="s">
        <v>156</v>
      </c>
      <c r="AU275" s="24" t="s">
        <v>91</v>
      </c>
      <c r="AY275" s="24" t="s">
        <v>162</v>
      </c>
      <c r="BE275" s="174">
        <f>IF(N275="základní",J275,0)</f>
        <v>0</v>
      </c>
      <c r="BF275" s="174">
        <f>IF(N275="snížená",J275,0)</f>
        <v>0</v>
      </c>
      <c r="BG275" s="174">
        <f>IF(N275="zákl. přenesená",J275,0)</f>
        <v>0</v>
      </c>
      <c r="BH275" s="174">
        <f>IF(N275="sníž. přenesená",J275,0)</f>
        <v>0</v>
      </c>
      <c r="BI275" s="174">
        <f>IF(N275="nulová",J275,0)</f>
        <v>0</v>
      </c>
      <c r="BJ275" s="24" t="s">
        <v>24</v>
      </c>
      <c r="BK275" s="174">
        <f>ROUND(I275*H275,2)</f>
        <v>0</v>
      </c>
      <c r="BL275" s="24" t="s">
        <v>161</v>
      </c>
      <c r="BM275" s="24" t="s">
        <v>685</v>
      </c>
    </row>
    <row r="276" spans="2:65" s="11" customFormat="1" ht="12">
      <c r="B276" s="219"/>
      <c r="C276" s="220"/>
      <c r="D276" s="221" t="s">
        <v>430</v>
      </c>
      <c r="E276" s="222" t="s">
        <v>37</v>
      </c>
      <c r="F276" s="223" t="s">
        <v>686</v>
      </c>
      <c r="G276" s="220"/>
      <c r="H276" s="224">
        <v>279.52499999999998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430</v>
      </c>
      <c r="AU276" s="230" t="s">
        <v>91</v>
      </c>
      <c r="AV276" s="11" t="s">
        <v>91</v>
      </c>
      <c r="AW276" s="11" t="s">
        <v>45</v>
      </c>
      <c r="AX276" s="11" t="s">
        <v>82</v>
      </c>
      <c r="AY276" s="230" t="s">
        <v>162</v>
      </c>
    </row>
    <row r="277" spans="2:65" s="12" customFormat="1" ht="12">
      <c r="B277" s="231"/>
      <c r="C277" s="232"/>
      <c r="D277" s="221" t="s">
        <v>430</v>
      </c>
      <c r="E277" s="233" t="s">
        <v>37</v>
      </c>
      <c r="F277" s="234" t="s">
        <v>433</v>
      </c>
      <c r="G277" s="232"/>
      <c r="H277" s="235">
        <v>279.52499999999998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430</v>
      </c>
      <c r="AU277" s="241" t="s">
        <v>91</v>
      </c>
      <c r="AV277" s="12" t="s">
        <v>161</v>
      </c>
      <c r="AW277" s="12" t="s">
        <v>45</v>
      </c>
      <c r="AX277" s="12" t="s">
        <v>24</v>
      </c>
      <c r="AY277" s="241" t="s">
        <v>162</v>
      </c>
    </row>
    <row r="278" spans="2:65" s="1" customFormat="1" ht="25.5" customHeight="1">
      <c r="B278" s="42"/>
      <c r="C278" s="163" t="s">
        <v>395</v>
      </c>
      <c r="D278" s="163" t="s">
        <v>156</v>
      </c>
      <c r="E278" s="164" t="s">
        <v>687</v>
      </c>
      <c r="F278" s="165" t="s">
        <v>688</v>
      </c>
      <c r="G278" s="166" t="s">
        <v>159</v>
      </c>
      <c r="H278" s="167">
        <v>369.125</v>
      </c>
      <c r="I278" s="168"/>
      <c r="J278" s="169">
        <f>ROUND(I278*H278,2)</f>
        <v>0</v>
      </c>
      <c r="K278" s="165" t="s">
        <v>428</v>
      </c>
      <c r="L278" s="62"/>
      <c r="M278" s="170" t="s">
        <v>37</v>
      </c>
      <c r="N278" s="171" t="s">
        <v>53</v>
      </c>
      <c r="O278" s="43"/>
      <c r="P278" s="172">
        <f>O278*H278</f>
        <v>0</v>
      </c>
      <c r="Q278" s="172">
        <v>0</v>
      </c>
      <c r="R278" s="172">
        <f>Q278*H278</f>
        <v>0</v>
      </c>
      <c r="S278" s="172">
        <v>0</v>
      </c>
      <c r="T278" s="173">
        <f>S278*H278</f>
        <v>0</v>
      </c>
      <c r="AR278" s="24" t="s">
        <v>161</v>
      </c>
      <c r="AT278" s="24" t="s">
        <v>156</v>
      </c>
      <c r="AU278" s="24" t="s">
        <v>91</v>
      </c>
      <c r="AY278" s="24" t="s">
        <v>162</v>
      </c>
      <c r="BE278" s="174">
        <f>IF(N278="základní",J278,0)</f>
        <v>0</v>
      </c>
      <c r="BF278" s="174">
        <f>IF(N278="snížená",J278,0)</f>
        <v>0</v>
      </c>
      <c r="BG278" s="174">
        <f>IF(N278="zákl. přenesená",J278,0)</f>
        <v>0</v>
      </c>
      <c r="BH278" s="174">
        <f>IF(N278="sníž. přenesená",J278,0)</f>
        <v>0</v>
      </c>
      <c r="BI278" s="174">
        <f>IF(N278="nulová",J278,0)</f>
        <v>0</v>
      </c>
      <c r="BJ278" s="24" t="s">
        <v>24</v>
      </c>
      <c r="BK278" s="174">
        <f>ROUND(I278*H278,2)</f>
        <v>0</v>
      </c>
      <c r="BL278" s="24" t="s">
        <v>161</v>
      </c>
      <c r="BM278" s="24" t="s">
        <v>689</v>
      </c>
    </row>
    <row r="279" spans="2:65" s="13" customFormat="1" ht="12">
      <c r="B279" s="242"/>
      <c r="C279" s="243"/>
      <c r="D279" s="221" t="s">
        <v>430</v>
      </c>
      <c r="E279" s="244" t="s">
        <v>37</v>
      </c>
      <c r="F279" s="245" t="s">
        <v>690</v>
      </c>
      <c r="G279" s="243"/>
      <c r="H279" s="244" t="s">
        <v>37</v>
      </c>
      <c r="I279" s="246"/>
      <c r="J279" s="243"/>
      <c r="K279" s="243"/>
      <c r="L279" s="247"/>
      <c r="M279" s="248"/>
      <c r="N279" s="249"/>
      <c r="O279" s="249"/>
      <c r="P279" s="249"/>
      <c r="Q279" s="249"/>
      <c r="R279" s="249"/>
      <c r="S279" s="249"/>
      <c r="T279" s="250"/>
      <c r="AT279" s="251" t="s">
        <v>430</v>
      </c>
      <c r="AU279" s="251" t="s">
        <v>91</v>
      </c>
      <c r="AV279" s="13" t="s">
        <v>24</v>
      </c>
      <c r="AW279" s="13" t="s">
        <v>45</v>
      </c>
      <c r="AX279" s="13" t="s">
        <v>82</v>
      </c>
      <c r="AY279" s="251" t="s">
        <v>162</v>
      </c>
    </row>
    <row r="280" spans="2:65" s="11" customFormat="1" ht="12">
      <c r="B280" s="219"/>
      <c r="C280" s="220"/>
      <c r="D280" s="221" t="s">
        <v>430</v>
      </c>
      <c r="E280" s="222" t="s">
        <v>37</v>
      </c>
      <c r="F280" s="223" t="s">
        <v>691</v>
      </c>
      <c r="G280" s="220"/>
      <c r="H280" s="224">
        <v>369.125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430</v>
      </c>
      <c r="AU280" s="230" t="s">
        <v>91</v>
      </c>
      <c r="AV280" s="11" t="s">
        <v>91</v>
      </c>
      <c r="AW280" s="11" t="s">
        <v>45</v>
      </c>
      <c r="AX280" s="11" t="s">
        <v>82</v>
      </c>
      <c r="AY280" s="230" t="s">
        <v>162</v>
      </c>
    </row>
    <row r="281" spans="2:65" s="12" customFormat="1" ht="12">
      <c r="B281" s="231"/>
      <c r="C281" s="232"/>
      <c r="D281" s="221" t="s">
        <v>430</v>
      </c>
      <c r="E281" s="233" t="s">
        <v>37</v>
      </c>
      <c r="F281" s="234" t="s">
        <v>433</v>
      </c>
      <c r="G281" s="232"/>
      <c r="H281" s="235">
        <v>369.125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430</v>
      </c>
      <c r="AU281" s="241" t="s">
        <v>91</v>
      </c>
      <c r="AV281" s="12" t="s">
        <v>161</v>
      </c>
      <c r="AW281" s="12" t="s">
        <v>45</v>
      </c>
      <c r="AX281" s="12" t="s">
        <v>24</v>
      </c>
      <c r="AY281" s="241" t="s">
        <v>162</v>
      </c>
    </row>
    <row r="282" spans="2:65" s="1" customFormat="1" ht="25.5" customHeight="1">
      <c r="B282" s="42"/>
      <c r="C282" s="163" t="s">
        <v>692</v>
      </c>
      <c r="D282" s="163" t="s">
        <v>156</v>
      </c>
      <c r="E282" s="164" t="s">
        <v>693</v>
      </c>
      <c r="F282" s="165" t="s">
        <v>694</v>
      </c>
      <c r="G282" s="166" t="s">
        <v>159</v>
      </c>
      <c r="H282" s="167">
        <v>22147.5</v>
      </c>
      <c r="I282" s="168"/>
      <c r="J282" s="169">
        <f>ROUND(I282*H282,2)</f>
        <v>0</v>
      </c>
      <c r="K282" s="165" t="s">
        <v>428</v>
      </c>
      <c r="L282" s="62"/>
      <c r="M282" s="170" t="s">
        <v>37</v>
      </c>
      <c r="N282" s="171" t="s">
        <v>53</v>
      </c>
      <c r="O282" s="43"/>
      <c r="P282" s="172">
        <f>O282*H282</f>
        <v>0</v>
      </c>
      <c r="Q282" s="172">
        <v>0</v>
      </c>
      <c r="R282" s="172">
        <f>Q282*H282</f>
        <v>0</v>
      </c>
      <c r="S282" s="172">
        <v>0</v>
      </c>
      <c r="T282" s="173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174">
        <f>IF(N282="základní",J282,0)</f>
        <v>0</v>
      </c>
      <c r="BF282" s="174">
        <f>IF(N282="snížená",J282,0)</f>
        <v>0</v>
      </c>
      <c r="BG282" s="174">
        <f>IF(N282="zákl. přenesená",J282,0)</f>
        <v>0</v>
      </c>
      <c r="BH282" s="174">
        <f>IF(N282="sníž. přenesená",J282,0)</f>
        <v>0</v>
      </c>
      <c r="BI282" s="174">
        <f>IF(N282="nulová",J282,0)</f>
        <v>0</v>
      </c>
      <c r="BJ282" s="24" t="s">
        <v>24</v>
      </c>
      <c r="BK282" s="174">
        <f>ROUND(I282*H282,2)</f>
        <v>0</v>
      </c>
      <c r="BL282" s="24" t="s">
        <v>161</v>
      </c>
      <c r="BM282" s="24" t="s">
        <v>695</v>
      </c>
    </row>
    <row r="283" spans="2:65" s="11" customFormat="1" ht="12">
      <c r="B283" s="219"/>
      <c r="C283" s="220"/>
      <c r="D283" s="221" t="s">
        <v>430</v>
      </c>
      <c r="E283" s="222" t="s">
        <v>37</v>
      </c>
      <c r="F283" s="223" t="s">
        <v>696</v>
      </c>
      <c r="G283" s="220"/>
      <c r="H283" s="224">
        <v>22147.5</v>
      </c>
      <c r="I283" s="225"/>
      <c r="J283" s="220"/>
      <c r="K283" s="220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430</v>
      </c>
      <c r="AU283" s="230" t="s">
        <v>91</v>
      </c>
      <c r="AV283" s="11" t="s">
        <v>91</v>
      </c>
      <c r="AW283" s="11" t="s">
        <v>45</v>
      </c>
      <c r="AX283" s="11" t="s">
        <v>82</v>
      </c>
      <c r="AY283" s="230" t="s">
        <v>162</v>
      </c>
    </row>
    <row r="284" spans="2:65" s="12" customFormat="1" ht="12">
      <c r="B284" s="231"/>
      <c r="C284" s="232"/>
      <c r="D284" s="221" t="s">
        <v>430</v>
      </c>
      <c r="E284" s="233" t="s">
        <v>37</v>
      </c>
      <c r="F284" s="234" t="s">
        <v>433</v>
      </c>
      <c r="G284" s="232"/>
      <c r="H284" s="235">
        <v>22147.5</v>
      </c>
      <c r="I284" s="236"/>
      <c r="J284" s="232"/>
      <c r="K284" s="232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430</v>
      </c>
      <c r="AU284" s="241" t="s">
        <v>91</v>
      </c>
      <c r="AV284" s="12" t="s">
        <v>161</v>
      </c>
      <c r="AW284" s="12" t="s">
        <v>45</v>
      </c>
      <c r="AX284" s="12" t="s">
        <v>24</v>
      </c>
      <c r="AY284" s="241" t="s">
        <v>162</v>
      </c>
    </row>
    <row r="285" spans="2:65" s="1" customFormat="1" ht="25.5" customHeight="1">
      <c r="B285" s="42"/>
      <c r="C285" s="163" t="s">
        <v>697</v>
      </c>
      <c r="D285" s="163" t="s">
        <v>156</v>
      </c>
      <c r="E285" s="164" t="s">
        <v>698</v>
      </c>
      <c r="F285" s="165" t="s">
        <v>699</v>
      </c>
      <c r="G285" s="166" t="s">
        <v>159</v>
      </c>
      <c r="H285" s="167">
        <v>369.125</v>
      </c>
      <c r="I285" s="168"/>
      <c r="J285" s="169">
        <f>ROUND(I285*H285,2)</f>
        <v>0</v>
      </c>
      <c r="K285" s="165" t="s">
        <v>428</v>
      </c>
      <c r="L285" s="62"/>
      <c r="M285" s="170" t="s">
        <v>37</v>
      </c>
      <c r="N285" s="171" t="s">
        <v>53</v>
      </c>
      <c r="O285" s="43"/>
      <c r="P285" s="172">
        <f>O285*H285</f>
        <v>0</v>
      </c>
      <c r="Q285" s="172">
        <v>0</v>
      </c>
      <c r="R285" s="172">
        <f>Q285*H285</f>
        <v>0</v>
      </c>
      <c r="S285" s="172">
        <v>0</v>
      </c>
      <c r="T285" s="173">
        <f>S285*H285</f>
        <v>0</v>
      </c>
      <c r="AR285" s="24" t="s">
        <v>161</v>
      </c>
      <c r="AT285" s="24" t="s">
        <v>156</v>
      </c>
      <c r="AU285" s="24" t="s">
        <v>91</v>
      </c>
      <c r="AY285" s="24" t="s">
        <v>162</v>
      </c>
      <c r="BE285" s="174">
        <f>IF(N285="základní",J285,0)</f>
        <v>0</v>
      </c>
      <c r="BF285" s="174">
        <f>IF(N285="snížená",J285,0)</f>
        <v>0</v>
      </c>
      <c r="BG285" s="174">
        <f>IF(N285="zákl. přenesená",J285,0)</f>
        <v>0</v>
      </c>
      <c r="BH285" s="174">
        <f>IF(N285="sníž. přenesená",J285,0)</f>
        <v>0</v>
      </c>
      <c r="BI285" s="174">
        <f>IF(N285="nulová",J285,0)</f>
        <v>0</v>
      </c>
      <c r="BJ285" s="24" t="s">
        <v>24</v>
      </c>
      <c r="BK285" s="174">
        <f>ROUND(I285*H285,2)</f>
        <v>0</v>
      </c>
      <c r="BL285" s="24" t="s">
        <v>161</v>
      </c>
      <c r="BM285" s="24" t="s">
        <v>700</v>
      </c>
    </row>
    <row r="286" spans="2:65" s="11" customFormat="1" ht="12">
      <c r="B286" s="219"/>
      <c r="C286" s="220"/>
      <c r="D286" s="221" t="s">
        <v>430</v>
      </c>
      <c r="E286" s="222" t="s">
        <v>37</v>
      </c>
      <c r="F286" s="223" t="s">
        <v>701</v>
      </c>
      <c r="G286" s="220"/>
      <c r="H286" s="224">
        <v>369.125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430</v>
      </c>
      <c r="AU286" s="230" t="s">
        <v>91</v>
      </c>
      <c r="AV286" s="11" t="s">
        <v>91</v>
      </c>
      <c r="AW286" s="11" t="s">
        <v>45</v>
      </c>
      <c r="AX286" s="11" t="s">
        <v>82</v>
      </c>
      <c r="AY286" s="230" t="s">
        <v>162</v>
      </c>
    </row>
    <row r="287" spans="2:65" s="12" customFormat="1" ht="12">
      <c r="B287" s="231"/>
      <c r="C287" s="232"/>
      <c r="D287" s="221" t="s">
        <v>430</v>
      </c>
      <c r="E287" s="233" t="s">
        <v>37</v>
      </c>
      <c r="F287" s="234" t="s">
        <v>433</v>
      </c>
      <c r="G287" s="232"/>
      <c r="H287" s="235">
        <v>369.125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430</v>
      </c>
      <c r="AU287" s="241" t="s">
        <v>91</v>
      </c>
      <c r="AV287" s="12" t="s">
        <v>161</v>
      </c>
      <c r="AW287" s="12" t="s">
        <v>45</v>
      </c>
      <c r="AX287" s="12" t="s">
        <v>24</v>
      </c>
      <c r="AY287" s="241" t="s">
        <v>162</v>
      </c>
    </row>
    <row r="288" spans="2:65" s="1" customFormat="1" ht="16.5" customHeight="1">
      <c r="B288" s="42"/>
      <c r="C288" s="163" t="s">
        <v>702</v>
      </c>
      <c r="D288" s="163" t="s">
        <v>156</v>
      </c>
      <c r="E288" s="164" t="s">
        <v>703</v>
      </c>
      <c r="F288" s="165" t="s">
        <v>704</v>
      </c>
      <c r="G288" s="166" t="s">
        <v>173</v>
      </c>
      <c r="H288" s="167">
        <v>0.67200000000000004</v>
      </c>
      <c r="I288" s="168"/>
      <c r="J288" s="169">
        <f>ROUND(I288*H288,2)</f>
        <v>0</v>
      </c>
      <c r="K288" s="165" t="s">
        <v>428</v>
      </c>
      <c r="L288" s="62"/>
      <c r="M288" s="170" t="s">
        <v>37</v>
      </c>
      <c r="N288" s="171" t="s">
        <v>53</v>
      </c>
      <c r="O288" s="43"/>
      <c r="P288" s="172">
        <f>O288*H288</f>
        <v>0</v>
      </c>
      <c r="Q288" s="172">
        <v>0</v>
      </c>
      <c r="R288" s="172">
        <f>Q288*H288</f>
        <v>0</v>
      </c>
      <c r="S288" s="172">
        <v>0</v>
      </c>
      <c r="T288" s="173">
        <f>S288*H288</f>
        <v>0</v>
      </c>
      <c r="AR288" s="24" t="s">
        <v>161</v>
      </c>
      <c r="AT288" s="24" t="s">
        <v>156</v>
      </c>
      <c r="AU288" s="24" t="s">
        <v>91</v>
      </c>
      <c r="AY288" s="24" t="s">
        <v>162</v>
      </c>
      <c r="BE288" s="174">
        <f>IF(N288="základní",J288,0)</f>
        <v>0</v>
      </c>
      <c r="BF288" s="174">
        <f>IF(N288="snížená",J288,0)</f>
        <v>0</v>
      </c>
      <c r="BG288" s="174">
        <f>IF(N288="zákl. přenesená",J288,0)</f>
        <v>0</v>
      </c>
      <c r="BH288" s="174">
        <f>IF(N288="sníž. přenesená",J288,0)</f>
        <v>0</v>
      </c>
      <c r="BI288" s="174">
        <f>IF(N288="nulová",J288,0)</f>
        <v>0</v>
      </c>
      <c r="BJ288" s="24" t="s">
        <v>24</v>
      </c>
      <c r="BK288" s="174">
        <f>ROUND(I288*H288,2)</f>
        <v>0</v>
      </c>
      <c r="BL288" s="24" t="s">
        <v>161</v>
      </c>
      <c r="BM288" s="24" t="s">
        <v>705</v>
      </c>
    </row>
    <row r="289" spans="2:65" s="13" customFormat="1" ht="12">
      <c r="B289" s="242"/>
      <c r="C289" s="243"/>
      <c r="D289" s="221" t="s">
        <v>430</v>
      </c>
      <c r="E289" s="244" t="s">
        <v>37</v>
      </c>
      <c r="F289" s="245" t="s">
        <v>706</v>
      </c>
      <c r="G289" s="243"/>
      <c r="H289" s="244" t="s">
        <v>37</v>
      </c>
      <c r="I289" s="246"/>
      <c r="J289" s="243"/>
      <c r="K289" s="243"/>
      <c r="L289" s="247"/>
      <c r="M289" s="248"/>
      <c r="N289" s="249"/>
      <c r="O289" s="249"/>
      <c r="P289" s="249"/>
      <c r="Q289" s="249"/>
      <c r="R289" s="249"/>
      <c r="S289" s="249"/>
      <c r="T289" s="250"/>
      <c r="AT289" s="251" t="s">
        <v>430</v>
      </c>
      <c r="AU289" s="251" t="s">
        <v>91</v>
      </c>
      <c r="AV289" s="13" t="s">
        <v>24</v>
      </c>
      <c r="AW289" s="13" t="s">
        <v>45</v>
      </c>
      <c r="AX289" s="13" t="s">
        <v>82</v>
      </c>
      <c r="AY289" s="251" t="s">
        <v>162</v>
      </c>
    </row>
    <row r="290" spans="2:65" s="11" customFormat="1" ht="12">
      <c r="B290" s="219"/>
      <c r="C290" s="220"/>
      <c r="D290" s="221" t="s">
        <v>430</v>
      </c>
      <c r="E290" s="222" t="s">
        <v>37</v>
      </c>
      <c r="F290" s="223" t="s">
        <v>707</v>
      </c>
      <c r="G290" s="220"/>
      <c r="H290" s="224">
        <v>0.67200000000000004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430</v>
      </c>
      <c r="AU290" s="230" t="s">
        <v>91</v>
      </c>
      <c r="AV290" s="11" t="s">
        <v>91</v>
      </c>
      <c r="AW290" s="11" t="s">
        <v>45</v>
      </c>
      <c r="AX290" s="11" t="s">
        <v>82</v>
      </c>
      <c r="AY290" s="230" t="s">
        <v>162</v>
      </c>
    </row>
    <row r="291" spans="2:65" s="12" customFormat="1" ht="12">
      <c r="B291" s="231"/>
      <c r="C291" s="232"/>
      <c r="D291" s="221" t="s">
        <v>430</v>
      </c>
      <c r="E291" s="233" t="s">
        <v>37</v>
      </c>
      <c r="F291" s="234" t="s">
        <v>433</v>
      </c>
      <c r="G291" s="232"/>
      <c r="H291" s="235">
        <v>0.67200000000000004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430</v>
      </c>
      <c r="AU291" s="241" t="s">
        <v>91</v>
      </c>
      <c r="AV291" s="12" t="s">
        <v>161</v>
      </c>
      <c r="AW291" s="12" t="s">
        <v>45</v>
      </c>
      <c r="AX291" s="12" t="s">
        <v>24</v>
      </c>
      <c r="AY291" s="241" t="s">
        <v>162</v>
      </c>
    </row>
    <row r="292" spans="2:65" s="1" customFormat="1" ht="16.5" customHeight="1">
      <c r="B292" s="42"/>
      <c r="C292" s="163" t="s">
        <v>708</v>
      </c>
      <c r="D292" s="163" t="s">
        <v>156</v>
      </c>
      <c r="E292" s="164" t="s">
        <v>709</v>
      </c>
      <c r="F292" s="165" t="s">
        <v>710</v>
      </c>
      <c r="G292" s="166" t="s">
        <v>159</v>
      </c>
      <c r="H292" s="167">
        <v>154.89699999999999</v>
      </c>
      <c r="I292" s="168"/>
      <c r="J292" s="169">
        <f>ROUND(I292*H292,2)</f>
        <v>0</v>
      </c>
      <c r="K292" s="165" t="s">
        <v>428</v>
      </c>
      <c r="L292" s="62"/>
      <c r="M292" s="170" t="s">
        <v>37</v>
      </c>
      <c r="N292" s="171" t="s">
        <v>53</v>
      </c>
      <c r="O292" s="43"/>
      <c r="P292" s="172">
        <f>O292*H292</f>
        <v>0</v>
      </c>
      <c r="Q292" s="172">
        <v>0</v>
      </c>
      <c r="R292" s="172">
        <f>Q292*H292</f>
        <v>0</v>
      </c>
      <c r="S292" s="172">
        <v>0</v>
      </c>
      <c r="T292" s="173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174">
        <f>IF(N292="základní",J292,0)</f>
        <v>0</v>
      </c>
      <c r="BF292" s="174">
        <f>IF(N292="snížená",J292,0)</f>
        <v>0</v>
      </c>
      <c r="BG292" s="174">
        <f>IF(N292="zákl. přenesená",J292,0)</f>
        <v>0</v>
      </c>
      <c r="BH292" s="174">
        <f>IF(N292="sníž. přenesená",J292,0)</f>
        <v>0</v>
      </c>
      <c r="BI292" s="174">
        <f>IF(N292="nulová",J292,0)</f>
        <v>0</v>
      </c>
      <c r="BJ292" s="24" t="s">
        <v>24</v>
      </c>
      <c r="BK292" s="174">
        <f>ROUND(I292*H292,2)</f>
        <v>0</v>
      </c>
      <c r="BL292" s="24" t="s">
        <v>161</v>
      </c>
      <c r="BM292" s="24" t="s">
        <v>711</v>
      </c>
    </row>
    <row r="293" spans="2:65" s="11" customFormat="1" ht="12">
      <c r="B293" s="219"/>
      <c r="C293" s="220"/>
      <c r="D293" s="221" t="s">
        <v>430</v>
      </c>
      <c r="E293" s="222" t="s">
        <v>37</v>
      </c>
      <c r="F293" s="223" t="s">
        <v>712</v>
      </c>
      <c r="G293" s="220"/>
      <c r="H293" s="224">
        <v>154.89699999999999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430</v>
      </c>
      <c r="AU293" s="230" t="s">
        <v>91</v>
      </c>
      <c r="AV293" s="11" t="s">
        <v>91</v>
      </c>
      <c r="AW293" s="11" t="s">
        <v>45</v>
      </c>
      <c r="AX293" s="11" t="s">
        <v>82</v>
      </c>
      <c r="AY293" s="230" t="s">
        <v>162</v>
      </c>
    </row>
    <row r="294" spans="2:65" s="12" customFormat="1" ht="12">
      <c r="B294" s="231"/>
      <c r="C294" s="232"/>
      <c r="D294" s="221" t="s">
        <v>430</v>
      </c>
      <c r="E294" s="233" t="s">
        <v>37</v>
      </c>
      <c r="F294" s="234" t="s">
        <v>433</v>
      </c>
      <c r="G294" s="232"/>
      <c r="H294" s="235">
        <v>154.89699999999999</v>
      </c>
      <c r="I294" s="236"/>
      <c r="J294" s="232"/>
      <c r="K294" s="232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430</v>
      </c>
      <c r="AU294" s="241" t="s">
        <v>91</v>
      </c>
      <c r="AV294" s="12" t="s">
        <v>161</v>
      </c>
      <c r="AW294" s="12" t="s">
        <v>45</v>
      </c>
      <c r="AX294" s="12" t="s">
        <v>24</v>
      </c>
      <c r="AY294" s="241" t="s">
        <v>162</v>
      </c>
    </row>
    <row r="295" spans="2:65" s="1" customFormat="1" ht="16.5" customHeight="1">
      <c r="B295" s="42"/>
      <c r="C295" s="163" t="s">
        <v>713</v>
      </c>
      <c r="D295" s="163" t="s">
        <v>156</v>
      </c>
      <c r="E295" s="164" t="s">
        <v>714</v>
      </c>
      <c r="F295" s="165" t="s">
        <v>715</v>
      </c>
      <c r="G295" s="166" t="s">
        <v>159</v>
      </c>
      <c r="H295" s="167">
        <v>54.594999999999999</v>
      </c>
      <c r="I295" s="168"/>
      <c r="J295" s="169">
        <f>ROUND(I295*H295,2)</f>
        <v>0</v>
      </c>
      <c r="K295" s="165" t="s">
        <v>428</v>
      </c>
      <c r="L295" s="62"/>
      <c r="M295" s="170" t="s">
        <v>37</v>
      </c>
      <c r="N295" s="171" t="s">
        <v>53</v>
      </c>
      <c r="O295" s="43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24" t="s">
        <v>161</v>
      </c>
      <c r="AT295" s="24" t="s">
        <v>156</v>
      </c>
      <c r="AU295" s="24" t="s">
        <v>91</v>
      </c>
      <c r="AY295" s="24" t="s">
        <v>162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24" t="s">
        <v>24</v>
      </c>
      <c r="BK295" s="174">
        <f>ROUND(I295*H295,2)</f>
        <v>0</v>
      </c>
      <c r="BL295" s="24" t="s">
        <v>161</v>
      </c>
      <c r="BM295" s="24" t="s">
        <v>716</v>
      </c>
    </row>
    <row r="296" spans="2:65" s="11" customFormat="1" ht="12">
      <c r="B296" s="219"/>
      <c r="C296" s="220"/>
      <c r="D296" s="221" t="s">
        <v>430</v>
      </c>
      <c r="E296" s="222" t="s">
        <v>37</v>
      </c>
      <c r="F296" s="223" t="s">
        <v>717</v>
      </c>
      <c r="G296" s="220"/>
      <c r="H296" s="224">
        <v>54.594999999999999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430</v>
      </c>
      <c r="AU296" s="230" t="s">
        <v>91</v>
      </c>
      <c r="AV296" s="11" t="s">
        <v>91</v>
      </c>
      <c r="AW296" s="11" t="s">
        <v>45</v>
      </c>
      <c r="AX296" s="11" t="s">
        <v>82</v>
      </c>
      <c r="AY296" s="230" t="s">
        <v>162</v>
      </c>
    </row>
    <row r="297" spans="2:65" s="12" customFormat="1" ht="12">
      <c r="B297" s="231"/>
      <c r="C297" s="232"/>
      <c r="D297" s="221" t="s">
        <v>430</v>
      </c>
      <c r="E297" s="233" t="s">
        <v>37</v>
      </c>
      <c r="F297" s="234" t="s">
        <v>433</v>
      </c>
      <c r="G297" s="232"/>
      <c r="H297" s="235">
        <v>54.594999999999999</v>
      </c>
      <c r="I297" s="236"/>
      <c r="J297" s="232"/>
      <c r="K297" s="232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430</v>
      </c>
      <c r="AU297" s="241" t="s">
        <v>91</v>
      </c>
      <c r="AV297" s="12" t="s">
        <v>161</v>
      </c>
      <c r="AW297" s="12" t="s">
        <v>45</v>
      </c>
      <c r="AX297" s="12" t="s">
        <v>24</v>
      </c>
      <c r="AY297" s="241" t="s">
        <v>162</v>
      </c>
    </row>
    <row r="298" spans="2:65" s="1" customFormat="1" ht="25.5" customHeight="1">
      <c r="B298" s="42"/>
      <c r="C298" s="163" t="s">
        <v>718</v>
      </c>
      <c r="D298" s="163" t="s">
        <v>156</v>
      </c>
      <c r="E298" s="164" t="s">
        <v>719</v>
      </c>
      <c r="F298" s="165" t="s">
        <v>720</v>
      </c>
      <c r="G298" s="166" t="s">
        <v>173</v>
      </c>
      <c r="H298" s="167">
        <v>2.6930000000000001</v>
      </c>
      <c r="I298" s="168"/>
      <c r="J298" s="169">
        <f>ROUND(I298*H298,2)</f>
        <v>0</v>
      </c>
      <c r="K298" s="165" t="s">
        <v>428</v>
      </c>
      <c r="L298" s="62"/>
      <c r="M298" s="170" t="s">
        <v>37</v>
      </c>
      <c r="N298" s="171" t="s">
        <v>53</v>
      </c>
      <c r="O298" s="43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AR298" s="24" t="s">
        <v>161</v>
      </c>
      <c r="AT298" s="24" t="s">
        <v>156</v>
      </c>
      <c r="AU298" s="24" t="s">
        <v>91</v>
      </c>
      <c r="AY298" s="24" t="s">
        <v>162</v>
      </c>
      <c r="BE298" s="174">
        <f>IF(N298="základní",J298,0)</f>
        <v>0</v>
      </c>
      <c r="BF298" s="174">
        <f>IF(N298="snížená",J298,0)</f>
        <v>0</v>
      </c>
      <c r="BG298" s="174">
        <f>IF(N298="zákl. přenesená",J298,0)</f>
        <v>0</v>
      </c>
      <c r="BH298" s="174">
        <f>IF(N298="sníž. přenesená",J298,0)</f>
        <v>0</v>
      </c>
      <c r="BI298" s="174">
        <f>IF(N298="nulová",J298,0)</f>
        <v>0</v>
      </c>
      <c r="BJ298" s="24" t="s">
        <v>24</v>
      </c>
      <c r="BK298" s="174">
        <f>ROUND(I298*H298,2)</f>
        <v>0</v>
      </c>
      <c r="BL298" s="24" t="s">
        <v>161</v>
      </c>
      <c r="BM298" s="24" t="s">
        <v>721</v>
      </c>
    </row>
    <row r="299" spans="2:65" s="13" customFormat="1" ht="12">
      <c r="B299" s="242"/>
      <c r="C299" s="243"/>
      <c r="D299" s="221" t="s">
        <v>430</v>
      </c>
      <c r="E299" s="244" t="s">
        <v>37</v>
      </c>
      <c r="F299" s="245" t="s">
        <v>722</v>
      </c>
      <c r="G299" s="243"/>
      <c r="H299" s="244" t="s">
        <v>37</v>
      </c>
      <c r="I299" s="246"/>
      <c r="J299" s="243"/>
      <c r="K299" s="243"/>
      <c r="L299" s="247"/>
      <c r="M299" s="248"/>
      <c r="N299" s="249"/>
      <c r="O299" s="249"/>
      <c r="P299" s="249"/>
      <c r="Q299" s="249"/>
      <c r="R299" s="249"/>
      <c r="S299" s="249"/>
      <c r="T299" s="250"/>
      <c r="AT299" s="251" t="s">
        <v>430</v>
      </c>
      <c r="AU299" s="251" t="s">
        <v>91</v>
      </c>
      <c r="AV299" s="13" t="s">
        <v>24</v>
      </c>
      <c r="AW299" s="13" t="s">
        <v>45</v>
      </c>
      <c r="AX299" s="13" t="s">
        <v>82</v>
      </c>
      <c r="AY299" s="251" t="s">
        <v>162</v>
      </c>
    </row>
    <row r="300" spans="2:65" s="11" customFormat="1" ht="12">
      <c r="B300" s="219"/>
      <c r="C300" s="220"/>
      <c r="D300" s="221" t="s">
        <v>430</v>
      </c>
      <c r="E300" s="222" t="s">
        <v>37</v>
      </c>
      <c r="F300" s="223" t="s">
        <v>723</v>
      </c>
      <c r="G300" s="220"/>
      <c r="H300" s="224">
        <v>2.6930000000000001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430</v>
      </c>
      <c r="AU300" s="230" t="s">
        <v>91</v>
      </c>
      <c r="AV300" s="11" t="s">
        <v>91</v>
      </c>
      <c r="AW300" s="11" t="s">
        <v>45</v>
      </c>
      <c r="AX300" s="11" t="s">
        <v>82</v>
      </c>
      <c r="AY300" s="230" t="s">
        <v>162</v>
      </c>
    </row>
    <row r="301" spans="2:65" s="12" customFormat="1" ht="12">
      <c r="B301" s="231"/>
      <c r="C301" s="232"/>
      <c r="D301" s="221" t="s">
        <v>430</v>
      </c>
      <c r="E301" s="233" t="s">
        <v>37</v>
      </c>
      <c r="F301" s="234" t="s">
        <v>433</v>
      </c>
      <c r="G301" s="232"/>
      <c r="H301" s="235">
        <v>2.6930000000000001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430</v>
      </c>
      <c r="AU301" s="241" t="s">
        <v>91</v>
      </c>
      <c r="AV301" s="12" t="s">
        <v>161</v>
      </c>
      <c r="AW301" s="12" t="s">
        <v>45</v>
      </c>
      <c r="AX301" s="12" t="s">
        <v>24</v>
      </c>
      <c r="AY301" s="241" t="s">
        <v>162</v>
      </c>
    </row>
    <row r="302" spans="2:65" s="1" customFormat="1" ht="16.5" customHeight="1">
      <c r="B302" s="42"/>
      <c r="C302" s="163" t="s">
        <v>724</v>
      </c>
      <c r="D302" s="163" t="s">
        <v>156</v>
      </c>
      <c r="E302" s="164" t="s">
        <v>725</v>
      </c>
      <c r="F302" s="165" t="s">
        <v>726</v>
      </c>
      <c r="G302" s="166" t="s">
        <v>173</v>
      </c>
      <c r="H302" s="167">
        <v>2.7E-2</v>
      </c>
      <c r="I302" s="168"/>
      <c r="J302" s="169">
        <f>ROUND(I302*H302,2)</f>
        <v>0</v>
      </c>
      <c r="K302" s="165" t="s">
        <v>428</v>
      </c>
      <c r="L302" s="62"/>
      <c r="M302" s="170" t="s">
        <v>37</v>
      </c>
      <c r="N302" s="171" t="s">
        <v>53</v>
      </c>
      <c r="O302" s="43"/>
      <c r="P302" s="172">
        <f>O302*H302</f>
        <v>0</v>
      </c>
      <c r="Q302" s="172">
        <v>0</v>
      </c>
      <c r="R302" s="172">
        <f>Q302*H302</f>
        <v>0</v>
      </c>
      <c r="S302" s="172">
        <v>0</v>
      </c>
      <c r="T302" s="173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24" t="s">
        <v>24</v>
      </c>
      <c r="BK302" s="174">
        <f>ROUND(I302*H302,2)</f>
        <v>0</v>
      </c>
      <c r="BL302" s="24" t="s">
        <v>161</v>
      </c>
      <c r="BM302" s="24" t="s">
        <v>727</v>
      </c>
    </row>
    <row r="303" spans="2:65" s="11" customFormat="1" ht="12">
      <c r="B303" s="219"/>
      <c r="C303" s="220"/>
      <c r="D303" s="221" t="s">
        <v>430</v>
      </c>
      <c r="E303" s="222" t="s">
        <v>37</v>
      </c>
      <c r="F303" s="223" t="s">
        <v>728</v>
      </c>
      <c r="G303" s="220"/>
      <c r="H303" s="224">
        <v>2.7E-2</v>
      </c>
      <c r="I303" s="225"/>
      <c r="J303" s="220"/>
      <c r="K303" s="220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430</v>
      </c>
      <c r="AU303" s="230" t="s">
        <v>91</v>
      </c>
      <c r="AV303" s="11" t="s">
        <v>91</v>
      </c>
      <c r="AW303" s="11" t="s">
        <v>45</v>
      </c>
      <c r="AX303" s="11" t="s">
        <v>82</v>
      </c>
      <c r="AY303" s="230" t="s">
        <v>162</v>
      </c>
    </row>
    <row r="304" spans="2:65" s="12" customFormat="1" ht="12">
      <c r="B304" s="231"/>
      <c r="C304" s="232"/>
      <c r="D304" s="221" t="s">
        <v>430</v>
      </c>
      <c r="E304" s="233" t="s">
        <v>37</v>
      </c>
      <c r="F304" s="234" t="s">
        <v>433</v>
      </c>
      <c r="G304" s="232"/>
      <c r="H304" s="235">
        <v>2.7E-2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430</v>
      </c>
      <c r="AU304" s="241" t="s">
        <v>91</v>
      </c>
      <c r="AV304" s="12" t="s">
        <v>161</v>
      </c>
      <c r="AW304" s="12" t="s">
        <v>45</v>
      </c>
      <c r="AX304" s="12" t="s">
        <v>24</v>
      </c>
      <c r="AY304" s="241" t="s">
        <v>162</v>
      </c>
    </row>
    <row r="305" spans="2:65" s="1" customFormat="1" ht="25.5" customHeight="1">
      <c r="B305" s="42"/>
      <c r="C305" s="163" t="s">
        <v>729</v>
      </c>
      <c r="D305" s="163" t="s">
        <v>156</v>
      </c>
      <c r="E305" s="164" t="s">
        <v>730</v>
      </c>
      <c r="F305" s="165" t="s">
        <v>731</v>
      </c>
      <c r="G305" s="166" t="s">
        <v>173</v>
      </c>
      <c r="H305" s="167">
        <v>10.016999999999999</v>
      </c>
      <c r="I305" s="168"/>
      <c r="J305" s="169">
        <f>ROUND(I305*H305,2)</f>
        <v>0</v>
      </c>
      <c r="K305" s="165" t="s">
        <v>428</v>
      </c>
      <c r="L305" s="62"/>
      <c r="M305" s="170" t="s">
        <v>37</v>
      </c>
      <c r="N305" s="171" t="s">
        <v>53</v>
      </c>
      <c r="O305" s="43"/>
      <c r="P305" s="172">
        <f>O305*H305</f>
        <v>0</v>
      </c>
      <c r="Q305" s="172">
        <v>0</v>
      </c>
      <c r="R305" s="172">
        <f>Q305*H305</f>
        <v>0</v>
      </c>
      <c r="S305" s="172">
        <v>0</v>
      </c>
      <c r="T305" s="173">
        <f>S305*H305</f>
        <v>0</v>
      </c>
      <c r="AR305" s="24" t="s">
        <v>161</v>
      </c>
      <c r="AT305" s="24" t="s">
        <v>156</v>
      </c>
      <c r="AU305" s="24" t="s">
        <v>91</v>
      </c>
      <c r="AY305" s="24" t="s">
        <v>162</v>
      </c>
      <c r="BE305" s="174">
        <f>IF(N305="základní",J305,0)</f>
        <v>0</v>
      </c>
      <c r="BF305" s="174">
        <f>IF(N305="snížená",J305,0)</f>
        <v>0</v>
      </c>
      <c r="BG305" s="174">
        <f>IF(N305="zákl. přenesená",J305,0)</f>
        <v>0</v>
      </c>
      <c r="BH305" s="174">
        <f>IF(N305="sníž. přenesená",J305,0)</f>
        <v>0</v>
      </c>
      <c r="BI305" s="174">
        <f>IF(N305="nulová",J305,0)</f>
        <v>0</v>
      </c>
      <c r="BJ305" s="24" t="s">
        <v>24</v>
      </c>
      <c r="BK305" s="174">
        <f>ROUND(I305*H305,2)</f>
        <v>0</v>
      </c>
      <c r="BL305" s="24" t="s">
        <v>161</v>
      </c>
      <c r="BM305" s="24" t="s">
        <v>732</v>
      </c>
    </row>
    <row r="306" spans="2:65" s="11" customFormat="1" ht="12">
      <c r="B306" s="219"/>
      <c r="C306" s="220"/>
      <c r="D306" s="221" t="s">
        <v>430</v>
      </c>
      <c r="E306" s="222" t="s">
        <v>37</v>
      </c>
      <c r="F306" s="223" t="s">
        <v>733</v>
      </c>
      <c r="G306" s="220"/>
      <c r="H306" s="224">
        <v>10.016999999999999</v>
      </c>
      <c r="I306" s="225"/>
      <c r="J306" s="220"/>
      <c r="K306" s="220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430</v>
      </c>
      <c r="AU306" s="230" t="s">
        <v>91</v>
      </c>
      <c r="AV306" s="11" t="s">
        <v>91</v>
      </c>
      <c r="AW306" s="11" t="s">
        <v>45</v>
      </c>
      <c r="AX306" s="11" t="s">
        <v>82</v>
      </c>
      <c r="AY306" s="230" t="s">
        <v>162</v>
      </c>
    </row>
    <row r="307" spans="2:65" s="12" customFormat="1" ht="12">
      <c r="B307" s="231"/>
      <c r="C307" s="232"/>
      <c r="D307" s="221" t="s">
        <v>430</v>
      </c>
      <c r="E307" s="233" t="s">
        <v>37</v>
      </c>
      <c r="F307" s="234" t="s">
        <v>433</v>
      </c>
      <c r="G307" s="232"/>
      <c r="H307" s="235">
        <v>10.016999999999999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430</v>
      </c>
      <c r="AU307" s="241" t="s">
        <v>91</v>
      </c>
      <c r="AV307" s="12" t="s">
        <v>161</v>
      </c>
      <c r="AW307" s="12" t="s">
        <v>45</v>
      </c>
      <c r="AX307" s="12" t="s">
        <v>24</v>
      </c>
      <c r="AY307" s="241" t="s">
        <v>162</v>
      </c>
    </row>
    <row r="308" spans="2:65" s="1" customFormat="1" ht="25.5" customHeight="1">
      <c r="B308" s="42"/>
      <c r="C308" s="163" t="s">
        <v>734</v>
      </c>
      <c r="D308" s="163" t="s">
        <v>156</v>
      </c>
      <c r="E308" s="164" t="s">
        <v>735</v>
      </c>
      <c r="F308" s="165" t="s">
        <v>736</v>
      </c>
      <c r="G308" s="166" t="s">
        <v>173</v>
      </c>
      <c r="H308" s="167">
        <v>29.922000000000001</v>
      </c>
      <c r="I308" s="168"/>
      <c r="J308" s="169">
        <f>ROUND(I308*H308,2)</f>
        <v>0</v>
      </c>
      <c r="K308" s="165" t="s">
        <v>428</v>
      </c>
      <c r="L308" s="62"/>
      <c r="M308" s="170" t="s">
        <v>37</v>
      </c>
      <c r="N308" s="171" t="s">
        <v>53</v>
      </c>
      <c r="O308" s="43"/>
      <c r="P308" s="172">
        <f>O308*H308</f>
        <v>0</v>
      </c>
      <c r="Q308" s="172">
        <v>0</v>
      </c>
      <c r="R308" s="172">
        <f>Q308*H308</f>
        <v>0</v>
      </c>
      <c r="S308" s="172">
        <v>0</v>
      </c>
      <c r="T308" s="173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174">
        <f>IF(N308="základní",J308,0)</f>
        <v>0</v>
      </c>
      <c r="BF308" s="174">
        <f>IF(N308="snížená",J308,0)</f>
        <v>0</v>
      </c>
      <c r="BG308" s="174">
        <f>IF(N308="zákl. přenesená",J308,0)</f>
        <v>0</v>
      </c>
      <c r="BH308" s="174">
        <f>IF(N308="sníž. přenesená",J308,0)</f>
        <v>0</v>
      </c>
      <c r="BI308" s="174">
        <f>IF(N308="nulová",J308,0)</f>
        <v>0</v>
      </c>
      <c r="BJ308" s="24" t="s">
        <v>24</v>
      </c>
      <c r="BK308" s="174">
        <f>ROUND(I308*H308,2)</f>
        <v>0</v>
      </c>
      <c r="BL308" s="24" t="s">
        <v>161</v>
      </c>
      <c r="BM308" s="24" t="s">
        <v>737</v>
      </c>
    </row>
    <row r="309" spans="2:65" s="11" customFormat="1" ht="12">
      <c r="B309" s="219"/>
      <c r="C309" s="220"/>
      <c r="D309" s="221" t="s">
        <v>430</v>
      </c>
      <c r="E309" s="222" t="s">
        <v>37</v>
      </c>
      <c r="F309" s="223" t="s">
        <v>738</v>
      </c>
      <c r="G309" s="220"/>
      <c r="H309" s="224">
        <v>29.922000000000001</v>
      </c>
      <c r="I309" s="225"/>
      <c r="J309" s="220"/>
      <c r="K309" s="220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430</v>
      </c>
      <c r="AU309" s="230" t="s">
        <v>91</v>
      </c>
      <c r="AV309" s="11" t="s">
        <v>91</v>
      </c>
      <c r="AW309" s="11" t="s">
        <v>45</v>
      </c>
      <c r="AX309" s="11" t="s">
        <v>82</v>
      </c>
      <c r="AY309" s="230" t="s">
        <v>162</v>
      </c>
    </row>
    <row r="310" spans="2:65" s="12" customFormat="1" ht="12">
      <c r="B310" s="231"/>
      <c r="C310" s="232"/>
      <c r="D310" s="221" t="s">
        <v>430</v>
      </c>
      <c r="E310" s="233" t="s">
        <v>37</v>
      </c>
      <c r="F310" s="234" t="s">
        <v>433</v>
      </c>
      <c r="G310" s="232"/>
      <c r="H310" s="235">
        <v>29.922000000000001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AT310" s="241" t="s">
        <v>430</v>
      </c>
      <c r="AU310" s="241" t="s">
        <v>91</v>
      </c>
      <c r="AV310" s="12" t="s">
        <v>161</v>
      </c>
      <c r="AW310" s="12" t="s">
        <v>45</v>
      </c>
      <c r="AX310" s="12" t="s">
        <v>24</v>
      </c>
      <c r="AY310" s="241" t="s">
        <v>162</v>
      </c>
    </row>
    <row r="311" spans="2:65" s="1" customFormat="1" ht="25.5" customHeight="1">
      <c r="B311" s="42"/>
      <c r="C311" s="163" t="s">
        <v>739</v>
      </c>
      <c r="D311" s="163" t="s">
        <v>156</v>
      </c>
      <c r="E311" s="164" t="s">
        <v>740</v>
      </c>
      <c r="F311" s="165" t="s">
        <v>741</v>
      </c>
      <c r="G311" s="166" t="s">
        <v>159</v>
      </c>
      <c r="H311" s="167">
        <v>48.363999999999997</v>
      </c>
      <c r="I311" s="168"/>
      <c r="J311" s="169">
        <f>ROUND(I311*H311,2)</f>
        <v>0</v>
      </c>
      <c r="K311" s="165" t="s">
        <v>428</v>
      </c>
      <c r="L311" s="62"/>
      <c r="M311" s="170" t="s">
        <v>37</v>
      </c>
      <c r="N311" s="171" t="s">
        <v>53</v>
      </c>
      <c r="O311" s="43"/>
      <c r="P311" s="172">
        <f>O311*H311</f>
        <v>0</v>
      </c>
      <c r="Q311" s="172">
        <v>0</v>
      </c>
      <c r="R311" s="172">
        <f>Q311*H311</f>
        <v>0</v>
      </c>
      <c r="S311" s="172">
        <v>0</v>
      </c>
      <c r="T311" s="173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174">
        <f>IF(N311="základní",J311,0)</f>
        <v>0</v>
      </c>
      <c r="BF311" s="174">
        <f>IF(N311="snížená",J311,0)</f>
        <v>0</v>
      </c>
      <c r="BG311" s="174">
        <f>IF(N311="zákl. přenesená",J311,0)</f>
        <v>0</v>
      </c>
      <c r="BH311" s="174">
        <f>IF(N311="sníž. přenesená",J311,0)</f>
        <v>0</v>
      </c>
      <c r="BI311" s="174">
        <f>IF(N311="nulová",J311,0)</f>
        <v>0</v>
      </c>
      <c r="BJ311" s="24" t="s">
        <v>24</v>
      </c>
      <c r="BK311" s="174">
        <f>ROUND(I311*H311,2)</f>
        <v>0</v>
      </c>
      <c r="BL311" s="24" t="s">
        <v>161</v>
      </c>
      <c r="BM311" s="24" t="s">
        <v>742</v>
      </c>
    </row>
    <row r="312" spans="2:65" s="11" customFormat="1" ht="12">
      <c r="B312" s="219"/>
      <c r="C312" s="220"/>
      <c r="D312" s="221" t="s">
        <v>430</v>
      </c>
      <c r="E312" s="222" t="s">
        <v>37</v>
      </c>
      <c r="F312" s="223" t="s">
        <v>743</v>
      </c>
      <c r="G312" s="220"/>
      <c r="H312" s="224">
        <v>48.363999999999997</v>
      </c>
      <c r="I312" s="225"/>
      <c r="J312" s="220"/>
      <c r="K312" s="220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430</v>
      </c>
      <c r="AU312" s="230" t="s">
        <v>91</v>
      </c>
      <c r="AV312" s="11" t="s">
        <v>91</v>
      </c>
      <c r="AW312" s="11" t="s">
        <v>45</v>
      </c>
      <c r="AX312" s="11" t="s">
        <v>82</v>
      </c>
      <c r="AY312" s="230" t="s">
        <v>162</v>
      </c>
    </row>
    <row r="313" spans="2:65" s="12" customFormat="1" ht="12">
      <c r="B313" s="231"/>
      <c r="C313" s="232"/>
      <c r="D313" s="221" t="s">
        <v>430</v>
      </c>
      <c r="E313" s="233" t="s">
        <v>37</v>
      </c>
      <c r="F313" s="234" t="s">
        <v>433</v>
      </c>
      <c r="G313" s="232"/>
      <c r="H313" s="235">
        <v>48.363999999999997</v>
      </c>
      <c r="I313" s="236"/>
      <c r="J313" s="232"/>
      <c r="K313" s="232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430</v>
      </c>
      <c r="AU313" s="241" t="s">
        <v>91</v>
      </c>
      <c r="AV313" s="12" t="s">
        <v>161</v>
      </c>
      <c r="AW313" s="12" t="s">
        <v>45</v>
      </c>
      <c r="AX313" s="12" t="s">
        <v>24</v>
      </c>
      <c r="AY313" s="241" t="s">
        <v>162</v>
      </c>
    </row>
    <row r="314" spans="2:65" s="1" customFormat="1" ht="16.5" customHeight="1">
      <c r="B314" s="42"/>
      <c r="C314" s="163" t="s">
        <v>744</v>
      </c>
      <c r="D314" s="163" t="s">
        <v>156</v>
      </c>
      <c r="E314" s="164" t="s">
        <v>745</v>
      </c>
      <c r="F314" s="165" t="s">
        <v>746</v>
      </c>
      <c r="G314" s="166" t="s">
        <v>159</v>
      </c>
      <c r="H314" s="167">
        <v>2.25</v>
      </c>
      <c r="I314" s="168"/>
      <c r="J314" s="169">
        <f>ROUND(I314*H314,2)</f>
        <v>0</v>
      </c>
      <c r="K314" s="165" t="s">
        <v>428</v>
      </c>
      <c r="L314" s="62"/>
      <c r="M314" s="170" t="s">
        <v>37</v>
      </c>
      <c r="N314" s="171" t="s">
        <v>53</v>
      </c>
      <c r="O314" s="43"/>
      <c r="P314" s="172">
        <f>O314*H314</f>
        <v>0</v>
      </c>
      <c r="Q314" s="172">
        <v>0</v>
      </c>
      <c r="R314" s="172">
        <f>Q314*H314</f>
        <v>0</v>
      </c>
      <c r="S314" s="172">
        <v>0</v>
      </c>
      <c r="T314" s="173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174">
        <f>IF(N314="základní",J314,0)</f>
        <v>0</v>
      </c>
      <c r="BF314" s="174">
        <f>IF(N314="snížená",J314,0)</f>
        <v>0</v>
      </c>
      <c r="BG314" s="174">
        <f>IF(N314="zákl. přenesená",J314,0)</f>
        <v>0</v>
      </c>
      <c r="BH314" s="174">
        <f>IF(N314="sníž. přenesená",J314,0)</f>
        <v>0</v>
      </c>
      <c r="BI314" s="174">
        <f>IF(N314="nulová",J314,0)</f>
        <v>0</v>
      </c>
      <c r="BJ314" s="24" t="s">
        <v>24</v>
      </c>
      <c r="BK314" s="174">
        <f>ROUND(I314*H314,2)</f>
        <v>0</v>
      </c>
      <c r="BL314" s="24" t="s">
        <v>161</v>
      </c>
      <c r="BM314" s="24" t="s">
        <v>747</v>
      </c>
    </row>
    <row r="315" spans="2:65" s="11" customFormat="1" ht="12">
      <c r="B315" s="219"/>
      <c r="C315" s="220"/>
      <c r="D315" s="221" t="s">
        <v>430</v>
      </c>
      <c r="E315" s="222" t="s">
        <v>37</v>
      </c>
      <c r="F315" s="223" t="s">
        <v>748</v>
      </c>
      <c r="G315" s="220"/>
      <c r="H315" s="224">
        <v>2.25</v>
      </c>
      <c r="I315" s="225"/>
      <c r="J315" s="220"/>
      <c r="K315" s="220"/>
      <c r="L315" s="226"/>
      <c r="M315" s="227"/>
      <c r="N315" s="228"/>
      <c r="O315" s="228"/>
      <c r="P315" s="228"/>
      <c r="Q315" s="228"/>
      <c r="R315" s="228"/>
      <c r="S315" s="228"/>
      <c r="T315" s="229"/>
      <c r="AT315" s="230" t="s">
        <v>430</v>
      </c>
      <c r="AU315" s="230" t="s">
        <v>91</v>
      </c>
      <c r="AV315" s="11" t="s">
        <v>91</v>
      </c>
      <c r="AW315" s="11" t="s">
        <v>45</v>
      </c>
      <c r="AX315" s="11" t="s">
        <v>82</v>
      </c>
      <c r="AY315" s="230" t="s">
        <v>162</v>
      </c>
    </row>
    <row r="316" spans="2:65" s="12" customFormat="1" ht="12">
      <c r="B316" s="231"/>
      <c r="C316" s="232"/>
      <c r="D316" s="221" t="s">
        <v>430</v>
      </c>
      <c r="E316" s="233" t="s">
        <v>37</v>
      </c>
      <c r="F316" s="234" t="s">
        <v>433</v>
      </c>
      <c r="G316" s="232"/>
      <c r="H316" s="235">
        <v>2.25</v>
      </c>
      <c r="I316" s="236"/>
      <c r="J316" s="232"/>
      <c r="K316" s="232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430</v>
      </c>
      <c r="AU316" s="241" t="s">
        <v>91</v>
      </c>
      <c r="AV316" s="12" t="s">
        <v>161</v>
      </c>
      <c r="AW316" s="12" t="s">
        <v>45</v>
      </c>
      <c r="AX316" s="12" t="s">
        <v>24</v>
      </c>
      <c r="AY316" s="241" t="s">
        <v>162</v>
      </c>
    </row>
    <row r="317" spans="2:65" s="1" customFormat="1" ht="16.5" customHeight="1">
      <c r="B317" s="42"/>
      <c r="C317" s="163" t="s">
        <v>749</v>
      </c>
      <c r="D317" s="163" t="s">
        <v>156</v>
      </c>
      <c r="E317" s="164" t="s">
        <v>750</v>
      </c>
      <c r="F317" s="165" t="s">
        <v>751</v>
      </c>
      <c r="G317" s="166" t="s">
        <v>159</v>
      </c>
      <c r="H317" s="167">
        <v>14</v>
      </c>
      <c r="I317" s="168"/>
      <c r="J317" s="169">
        <f>ROUND(I317*H317,2)</f>
        <v>0</v>
      </c>
      <c r="K317" s="165" t="s">
        <v>428</v>
      </c>
      <c r="L317" s="62"/>
      <c r="M317" s="170" t="s">
        <v>37</v>
      </c>
      <c r="N317" s="171" t="s">
        <v>53</v>
      </c>
      <c r="O317" s="43"/>
      <c r="P317" s="172">
        <f>O317*H317</f>
        <v>0</v>
      </c>
      <c r="Q317" s="172">
        <v>0</v>
      </c>
      <c r="R317" s="172">
        <f>Q317*H317</f>
        <v>0</v>
      </c>
      <c r="S317" s="172">
        <v>0</v>
      </c>
      <c r="T317" s="173">
        <f>S317*H317</f>
        <v>0</v>
      </c>
      <c r="AR317" s="24" t="s">
        <v>161</v>
      </c>
      <c r="AT317" s="24" t="s">
        <v>156</v>
      </c>
      <c r="AU317" s="24" t="s">
        <v>91</v>
      </c>
      <c r="AY317" s="24" t="s">
        <v>162</v>
      </c>
      <c r="BE317" s="174">
        <f>IF(N317="základní",J317,0)</f>
        <v>0</v>
      </c>
      <c r="BF317" s="174">
        <f>IF(N317="snížená",J317,0)</f>
        <v>0</v>
      </c>
      <c r="BG317" s="174">
        <f>IF(N317="zákl. přenesená",J317,0)</f>
        <v>0</v>
      </c>
      <c r="BH317" s="174">
        <f>IF(N317="sníž. přenesená",J317,0)</f>
        <v>0</v>
      </c>
      <c r="BI317" s="174">
        <f>IF(N317="nulová",J317,0)</f>
        <v>0</v>
      </c>
      <c r="BJ317" s="24" t="s">
        <v>24</v>
      </c>
      <c r="BK317" s="174">
        <f>ROUND(I317*H317,2)</f>
        <v>0</v>
      </c>
      <c r="BL317" s="24" t="s">
        <v>161</v>
      </c>
      <c r="BM317" s="24" t="s">
        <v>752</v>
      </c>
    </row>
    <row r="318" spans="2:65" s="11" customFormat="1" ht="12">
      <c r="B318" s="219"/>
      <c r="C318" s="220"/>
      <c r="D318" s="221" t="s">
        <v>430</v>
      </c>
      <c r="E318" s="222" t="s">
        <v>37</v>
      </c>
      <c r="F318" s="223" t="s">
        <v>753</v>
      </c>
      <c r="G318" s="220"/>
      <c r="H318" s="224">
        <v>14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430</v>
      </c>
      <c r="AU318" s="230" t="s">
        <v>91</v>
      </c>
      <c r="AV318" s="11" t="s">
        <v>91</v>
      </c>
      <c r="AW318" s="11" t="s">
        <v>45</v>
      </c>
      <c r="AX318" s="11" t="s">
        <v>82</v>
      </c>
      <c r="AY318" s="230" t="s">
        <v>162</v>
      </c>
    </row>
    <row r="319" spans="2:65" s="12" customFormat="1" ht="12">
      <c r="B319" s="231"/>
      <c r="C319" s="232"/>
      <c r="D319" s="221" t="s">
        <v>430</v>
      </c>
      <c r="E319" s="233" t="s">
        <v>37</v>
      </c>
      <c r="F319" s="234" t="s">
        <v>433</v>
      </c>
      <c r="G319" s="232"/>
      <c r="H319" s="235">
        <v>14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430</v>
      </c>
      <c r="AU319" s="241" t="s">
        <v>91</v>
      </c>
      <c r="AV319" s="12" t="s">
        <v>161</v>
      </c>
      <c r="AW319" s="12" t="s">
        <v>45</v>
      </c>
      <c r="AX319" s="12" t="s">
        <v>24</v>
      </c>
      <c r="AY319" s="241" t="s">
        <v>162</v>
      </c>
    </row>
    <row r="320" spans="2:65" s="1" customFormat="1" ht="16.5" customHeight="1">
      <c r="B320" s="42"/>
      <c r="C320" s="163" t="s">
        <v>754</v>
      </c>
      <c r="D320" s="163" t="s">
        <v>156</v>
      </c>
      <c r="E320" s="164" t="s">
        <v>755</v>
      </c>
      <c r="F320" s="165" t="s">
        <v>756</v>
      </c>
      <c r="G320" s="166" t="s">
        <v>159</v>
      </c>
      <c r="H320" s="167">
        <v>27.38</v>
      </c>
      <c r="I320" s="168"/>
      <c r="J320" s="169">
        <f>ROUND(I320*H320,2)</f>
        <v>0</v>
      </c>
      <c r="K320" s="165" t="s">
        <v>428</v>
      </c>
      <c r="L320" s="62"/>
      <c r="M320" s="170" t="s">
        <v>37</v>
      </c>
      <c r="N320" s="171" t="s">
        <v>53</v>
      </c>
      <c r="O320" s="43"/>
      <c r="P320" s="172">
        <f>O320*H320</f>
        <v>0</v>
      </c>
      <c r="Q320" s="172">
        <v>0</v>
      </c>
      <c r="R320" s="172">
        <f>Q320*H320</f>
        <v>0</v>
      </c>
      <c r="S320" s="172">
        <v>0</v>
      </c>
      <c r="T320" s="173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174">
        <f>IF(N320="základní",J320,0)</f>
        <v>0</v>
      </c>
      <c r="BF320" s="174">
        <f>IF(N320="snížená",J320,0)</f>
        <v>0</v>
      </c>
      <c r="BG320" s="174">
        <f>IF(N320="zákl. přenesená",J320,0)</f>
        <v>0</v>
      </c>
      <c r="BH320" s="174">
        <f>IF(N320="sníž. přenesená",J320,0)</f>
        <v>0</v>
      </c>
      <c r="BI320" s="174">
        <f>IF(N320="nulová",J320,0)</f>
        <v>0</v>
      </c>
      <c r="BJ320" s="24" t="s">
        <v>24</v>
      </c>
      <c r="BK320" s="174">
        <f>ROUND(I320*H320,2)</f>
        <v>0</v>
      </c>
      <c r="BL320" s="24" t="s">
        <v>161</v>
      </c>
      <c r="BM320" s="24" t="s">
        <v>757</v>
      </c>
    </row>
    <row r="321" spans="2:65" s="11" customFormat="1" ht="12">
      <c r="B321" s="219"/>
      <c r="C321" s="220"/>
      <c r="D321" s="221" t="s">
        <v>430</v>
      </c>
      <c r="E321" s="222" t="s">
        <v>37</v>
      </c>
      <c r="F321" s="223" t="s">
        <v>758</v>
      </c>
      <c r="G321" s="220"/>
      <c r="H321" s="224">
        <v>27.38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430</v>
      </c>
      <c r="AU321" s="230" t="s">
        <v>91</v>
      </c>
      <c r="AV321" s="11" t="s">
        <v>91</v>
      </c>
      <c r="AW321" s="11" t="s">
        <v>45</v>
      </c>
      <c r="AX321" s="11" t="s">
        <v>82</v>
      </c>
      <c r="AY321" s="230" t="s">
        <v>162</v>
      </c>
    </row>
    <row r="322" spans="2:65" s="12" customFormat="1" ht="12">
      <c r="B322" s="231"/>
      <c r="C322" s="232"/>
      <c r="D322" s="221" t="s">
        <v>430</v>
      </c>
      <c r="E322" s="233" t="s">
        <v>37</v>
      </c>
      <c r="F322" s="234" t="s">
        <v>433</v>
      </c>
      <c r="G322" s="232"/>
      <c r="H322" s="235">
        <v>27.38</v>
      </c>
      <c r="I322" s="236"/>
      <c r="J322" s="232"/>
      <c r="K322" s="232"/>
      <c r="L322" s="237"/>
      <c r="M322" s="238"/>
      <c r="N322" s="239"/>
      <c r="O322" s="239"/>
      <c r="P322" s="239"/>
      <c r="Q322" s="239"/>
      <c r="R322" s="239"/>
      <c r="S322" s="239"/>
      <c r="T322" s="240"/>
      <c r="AT322" s="241" t="s">
        <v>430</v>
      </c>
      <c r="AU322" s="241" t="s">
        <v>91</v>
      </c>
      <c r="AV322" s="12" t="s">
        <v>161</v>
      </c>
      <c r="AW322" s="12" t="s">
        <v>45</v>
      </c>
      <c r="AX322" s="12" t="s">
        <v>24</v>
      </c>
      <c r="AY322" s="241" t="s">
        <v>162</v>
      </c>
    </row>
    <row r="323" spans="2:65" s="1" customFormat="1" ht="25.5" customHeight="1">
      <c r="B323" s="42"/>
      <c r="C323" s="163" t="s">
        <v>759</v>
      </c>
      <c r="D323" s="163" t="s">
        <v>156</v>
      </c>
      <c r="E323" s="164" t="s">
        <v>760</v>
      </c>
      <c r="F323" s="165" t="s">
        <v>761</v>
      </c>
      <c r="G323" s="166" t="s">
        <v>373</v>
      </c>
      <c r="H323" s="167">
        <v>2</v>
      </c>
      <c r="I323" s="168"/>
      <c r="J323" s="169">
        <f>ROUND(I323*H323,2)</f>
        <v>0</v>
      </c>
      <c r="K323" s="165" t="s">
        <v>428</v>
      </c>
      <c r="L323" s="62"/>
      <c r="M323" s="170" t="s">
        <v>37</v>
      </c>
      <c r="N323" s="171" t="s">
        <v>53</v>
      </c>
      <c r="O323" s="43"/>
      <c r="P323" s="172">
        <f>O323*H323</f>
        <v>0</v>
      </c>
      <c r="Q323" s="172">
        <v>0</v>
      </c>
      <c r="R323" s="172">
        <f>Q323*H323</f>
        <v>0</v>
      </c>
      <c r="S323" s="172">
        <v>0</v>
      </c>
      <c r="T323" s="173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174">
        <f>IF(N323="základní",J323,0)</f>
        <v>0</v>
      </c>
      <c r="BF323" s="174">
        <f>IF(N323="snížená",J323,0)</f>
        <v>0</v>
      </c>
      <c r="BG323" s="174">
        <f>IF(N323="zákl. přenesená",J323,0)</f>
        <v>0</v>
      </c>
      <c r="BH323" s="174">
        <f>IF(N323="sníž. přenesená",J323,0)</f>
        <v>0</v>
      </c>
      <c r="BI323" s="174">
        <f>IF(N323="nulová",J323,0)</f>
        <v>0</v>
      </c>
      <c r="BJ323" s="24" t="s">
        <v>24</v>
      </c>
      <c r="BK323" s="174">
        <f>ROUND(I323*H323,2)</f>
        <v>0</v>
      </c>
      <c r="BL323" s="24" t="s">
        <v>161</v>
      </c>
      <c r="BM323" s="24" t="s">
        <v>762</v>
      </c>
    </row>
    <row r="324" spans="2:65" s="1" customFormat="1" ht="25.5" customHeight="1">
      <c r="B324" s="42"/>
      <c r="C324" s="163" t="s">
        <v>763</v>
      </c>
      <c r="D324" s="163" t="s">
        <v>156</v>
      </c>
      <c r="E324" s="164" t="s">
        <v>764</v>
      </c>
      <c r="F324" s="165" t="s">
        <v>765</v>
      </c>
      <c r="G324" s="166" t="s">
        <v>159</v>
      </c>
      <c r="H324" s="167">
        <v>2.1</v>
      </c>
      <c r="I324" s="168"/>
      <c r="J324" s="169">
        <f>ROUND(I324*H324,2)</f>
        <v>0</v>
      </c>
      <c r="K324" s="165" t="s">
        <v>428</v>
      </c>
      <c r="L324" s="62"/>
      <c r="M324" s="170" t="s">
        <v>37</v>
      </c>
      <c r="N324" s="171" t="s">
        <v>53</v>
      </c>
      <c r="O324" s="43"/>
      <c r="P324" s="172">
        <f>O324*H324</f>
        <v>0</v>
      </c>
      <c r="Q324" s="172">
        <v>0</v>
      </c>
      <c r="R324" s="172">
        <f>Q324*H324</f>
        <v>0</v>
      </c>
      <c r="S324" s="172">
        <v>0</v>
      </c>
      <c r="T324" s="173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174">
        <f>IF(N324="základní",J324,0)</f>
        <v>0</v>
      </c>
      <c r="BF324" s="174">
        <f>IF(N324="snížená",J324,0)</f>
        <v>0</v>
      </c>
      <c r="BG324" s="174">
        <f>IF(N324="zákl. přenesená",J324,0)</f>
        <v>0</v>
      </c>
      <c r="BH324" s="174">
        <f>IF(N324="sníž. přenesená",J324,0)</f>
        <v>0</v>
      </c>
      <c r="BI324" s="174">
        <f>IF(N324="nulová",J324,0)</f>
        <v>0</v>
      </c>
      <c r="BJ324" s="24" t="s">
        <v>24</v>
      </c>
      <c r="BK324" s="174">
        <f>ROUND(I324*H324,2)</f>
        <v>0</v>
      </c>
      <c r="BL324" s="24" t="s">
        <v>161</v>
      </c>
      <c r="BM324" s="24" t="s">
        <v>766</v>
      </c>
    </row>
    <row r="325" spans="2:65" s="11" customFormat="1" ht="12">
      <c r="B325" s="219"/>
      <c r="C325" s="220"/>
      <c r="D325" s="221" t="s">
        <v>430</v>
      </c>
      <c r="E325" s="222" t="s">
        <v>37</v>
      </c>
      <c r="F325" s="223" t="s">
        <v>767</v>
      </c>
      <c r="G325" s="220"/>
      <c r="H325" s="224">
        <v>2.1</v>
      </c>
      <c r="I325" s="225"/>
      <c r="J325" s="220"/>
      <c r="K325" s="220"/>
      <c r="L325" s="226"/>
      <c r="M325" s="227"/>
      <c r="N325" s="228"/>
      <c r="O325" s="228"/>
      <c r="P325" s="228"/>
      <c r="Q325" s="228"/>
      <c r="R325" s="228"/>
      <c r="S325" s="228"/>
      <c r="T325" s="229"/>
      <c r="AT325" s="230" t="s">
        <v>430</v>
      </c>
      <c r="AU325" s="230" t="s">
        <v>91</v>
      </c>
      <c r="AV325" s="11" t="s">
        <v>91</v>
      </c>
      <c r="AW325" s="11" t="s">
        <v>45</v>
      </c>
      <c r="AX325" s="11" t="s">
        <v>82</v>
      </c>
      <c r="AY325" s="230" t="s">
        <v>162</v>
      </c>
    </row>
    <row r="326" spans="2:65" s="12" customFormat="1" ht="12">
      <c r="B326" s="231"/>
      <c r="C326" s="232"/>
      <c r="D326" s="221" t="s">
        <v>430</v>
      </c>
      <c r="E326" s="233" t="s">
        <v>37</v>
      </c>
      <c r="F326" s="234" t="s">
        <v>433</v>
      </c>
      <c r="G326" s="232"/>
      <c r="H326" s="235">
        <v>2.1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430</v>
      </c>
      <c r="AU326" s="241" t="s">
        <v>91</v>
      </c>
      <c r="AV326" s="12" t="s">
        <v>161</v>
      </c>
      <c r="AW326" s="12" t="s">
        <v>45</v>
      </c>
      <c r="AX326" s="12" t="s">
        <v>24</v>
      </c>
      <c r="AY326" s="241" t="s">
        <v>162</v>
      </c>
    </row>
    <row r="327" spans="2:65" s="1" customFormat="1" ht="25.5" customHeight="1">
      <c r="B327" s="42"/>
      <c r="C327" s="163" t="s">
        <v>768</v>
      </c>
      <c r="D327" s="163" t="s">
        <v>156</v>
      </c>
      <c r="E327" s="164" t="s">
        <v>769</v>
      </c>
      <c r="F327" s="165" t="s">
        <v>770</v>
      </c>
      <c r="G327" s="166" t="s">
        <v>173</v>
      </c>
      <c r="H327" s="167">
        <v>132.20599999999999</v>
      </c>
      <c r="I327" s="168"/>
      <c r="J327" s="169">
        <f>ROUND(I327*H327,2)</f>
        <v>0</v>
      </c>
      <c r="K327" s="165" t="s">
        <v>428</v>
      </c>
      <c r="L327" s="62"/>
      <c r="M327" s="170" t="s">
        <v>37</v>
      </c>
      <c r="N327" s="171" t="s">
        <v>53</v>
      </c>
      <c r="O327" s="43"/>
      <c r="P327" s="172">
        <f>O327*H327</f>
        <v>0</v>
      </c>
      <c r="Q327" s="172">
        <v>0</v>
      </c>
      <c r="R327" s="172">
        <f>Q327*H327</f>
        <v>0</v>
      </c>
      <c r="S327" s="172">
        <v>0</v>
      </c>
      <c r="T327" s="173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174">
        <f>IF(N327="základní",J327,0)</f>
        <v>0</v>
      </c>
      <c r="BF327" s="174">
        <f>IF(N327="snížená",J327,0)</f>
        <v>0</v>
      </c>
      <c r="BG327" s="174">
        <f>IF(N327="zákl. přenesená",J327,0)</f>
        <v>0</v>
      </c>
      <c r="BH327" s="174">
        <f>IF(N327="sníž. přenesená",J327,0)</f>
        <v>0</v>
      </c>
      <c r="BI327" s="174">
        <f>IF(N327="nulová",J327,0)</f>
        <v>0</v>
      </c>
      <c r="BJ327" s="24" t="s">
        <v>24</v>
      </c>
      <c r="BK327" s="174">
        <f>ROUND(I327*H327,2)</f>
        <v>0</v>
      </c>
      <c r="BL327" s="24" t="s">
        <v>161</v>
      </c>
      <c r="BM327" s="24" t="s">
        <v>771</v>
      </c>
    </row>
    <row r="328" spans="2:65" s="11" customFormat="1" ht="12">
      <c r="B328" s="219"/>
      <c r="C328" s="220"/>
      <c r="D328" s="221" t="s">
        <v>430</v>
      </c>
      <c r="E328" s="222" t="s">
        <v>37</v>
      </c>
      <c r="F328" s="223" t="s">
        <v>772</v>
      </c>
      <c r="G328" s="220"/>
      <c r="H328" s="224">
        <v>132.20599999999999</v>
      </c>
      <c r="I328" s="225"/>
      <c r="J328" s="220"/>
      <c r="K328" s="220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430</v>
      </c>
      <c r="AU328" s="230" t="s">
        <v>91</v>
      </c>
      <c r="AV328" s="11" t="s">
        <v>91</v>
      </c>
      <c r="AW328" s="11" t="s">
        <v>45</v>
      </c>
      <c r="AX328" s="11" t="s">
        <v>82</v>
      </c>
      <c r="AY328" s="230" t="s">
        <v>162</v>
      </c>
    </row>
    <row r="329" spans="2:65" s="12" customFormat="1" ht="12">
      <c r="B329" s="231"/>
      <c r="C329" s="232"/>
      <c r="D329" s="221" t="s">
        <v>430</v>
      </c>
      <c r="E329" s="233" t="s">
        <v>37</v>
      </c>
      <c r="F329" s="234" t="s">
        <v>433</v>
      </c>
      <c r="G329" s="232"/>
      <c r="H329" s="235">
        <v>132.20599999999999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430</v>
      </c>
      <c r="AU329" s="241" t="s">
        <v>91</v>
      </c>
      <c r="AV329" s="12" t="s">
        <v>161</v>
      </c>
      <c r="AW329" s="12" t="s">
        <v>45</v>
      </c>
      <c r="AX329" s="12" t="s">
        <v>24</v>
      </c>
      <c r="AY329" s="241" t="s">
        <v>162</v>
      </c>
    </row>
    <row r="330" spans="2:65" s="1" customFormat="1" ht="16.5" customHeight="1">
      <c r="B330" s="42"/>
      <c r="C330" s="163" t="s">
        <v>773</v>
      </c>
      <c r="D330" s="163" t="s">
        <v>156</v>
      </c>
      <c r="E330" s="164" t="s">
        <v>774</v>
      </c>
      <c r="F330" s="165" t="s">
        <v>775</v>
      </c>
      <c r="G330" s="166" t="s">
        <v>373</v>
      </c>
      <c r="H330" s="167">
        <v>1</v>
      </c>
      <c r="I330" s="168"/>
      <c r="J330" s="169">
        <f>ROUND(I330*H330,2)</f>
        <v>0</v>
      </c>
      <c r="K330" s="165" t="s">
        <v>428</v>
      </c>
      <c r="L330" s="62"/>
      <c r="M330" s="170" t="s">
        <v>37</v>
      </c>
      <c r="N330" s="171" t="s">
        <v>53</v>
      </c>
      <c r="O330" s="43"/>
      <c r="P330" s="172">
        <f>O330*H330</f>
        <v>0</v>
      </c>
      <c r="Q330" s="172">
        <v>0</v>
      </c>
      <c r="R330" s="172">
        <f>Q330*H330</f>
        <v>0</v>
      </c>
      <c r="S330" s="172">
        <v>0</v>
      </c>
      <c r="T330" s="173">
        <f>S330*H330</f>
        <v>0</v>
      </c>
      <c r="AR330" s="24" t="s">
        <v>161</v>
      </c>
      <c r="AT330" s="24" t="s">
        <v>156</v>
      </c>
      <c r="AU330" s="24" t="s">
        <v>91</v>
      </c>
      <c r="AY330" s="24" t="s">
        <v>162</v>
      </c>
      <c r="BE330" s="174">
        <f>IF(N330="základní",J330,0)</f>
        <v>0</v>
      </c>
      <c r="BF330" s="174">
        <f>IF(N330="snížená",J330,0)</f>
        <v>0</v>
      </c>
      <c r="BG330" s="174">
        <f>IF(N330="zákl. přenesená",J330,0)</f>
        <v>0</v>
      </c>
      <c r="BH330" s="174">
        <f>IF(N330="sníž. přenesená",J330,0)</f>
        <v>0</v>
      </c>
      <c r="BI330" s="174">
        <f>IF(N330="nulová",J330,0)</f>
        <v>0</v>
      </c>
      <c r="BJ330" s="24" t="s">
        <v>24</v>
      </c>
      <c r="BK330" s="174">
        <f>ROUND(I330*H330,2)</f>
        <v>0</v>
      </c>
      <c r="BL330" s="24" t="s">
        <v>161</v>
      </c>
      <c r="BM330" s="24" t="s">
        <v>776</v>
      </c>
    </row>
    <row r="331" spans="2:65" s="1" customFormat="1" ht="16.5" customHeight="1">
      <c r="B331" s="42"/>
      <c r="C331" s="163" t="s">
        <v>777</v>
      </c>
      <c r="D331" s="163" t="s">
        <v>156</v>
      </c>
      <c r="E331" s="164" t="s">
        <v>778</v>
      </c>
      <c r="F331" s="165" t="s">
        <v>779</v>
      </c>
      <c r="G331" s="166" t="s">
        <v>373</v>
      </c>
      <c r="H331" s="167">
        <v>1</v>
      </c>
      <c r="I331" s="168"/>
      <c r="J331" s="169">
        <f>ROUND(I331*H331,2)</f>
        <v>0</v>
      </c>
      <c r="K331" s="165" t="s">
        <v>428</v>
      </c>
      <c r="L331" s="62"/>
      <c r="M331" s="170" t="s">
        <v>37</v>
      </c>
      <c r="N331" s="171" t="s">
        <v>53</v>
      </c>
      <c r="O331" s="43"/>
      <c r="P331" s="172">
        <f>O331*H331</f>
        <v>0</v>
      </c>
      <c r="Q331" s="172">
        <v>0</v>
      </c>
      <c r="R331" s="172">
        <f>Q331*H331</f>
        <v>0</v>
      </c>
      <c r="S331" s="172">
        <v>0</v>
      </c>
      <c r="T331" s="173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174">
        <f>IF(N331="základní",J331,0)</f>
        <v>0</v>
      </c>
      <c r="BF331" s="174">
        <f>IF(N331="snížená",J331,0)</f>
        <v>0</v>
      </c>
      <c r="BG331" s="174">
        <f>IF(N331="zákl. přenesená",J331,0)</f>
        <v>0</v>
      </c>
      <c r="BH331" s="174">
        <f>IF(N331="sníž. přenesená",J331,0)</f>
        <v>0</v>
      </c>
      <c r="BI331" s="174">
        <f>IF(N331="nulová",J331,0)</f>
        <v>0</v>
      </c>
      <c r="BJ331" s="24" t="s">
        <v>24</v>
      </c>
      <c r="BK331" s="174">
        <f>ROUND(I331*H331,2)</f>
        <v>0</v>
      </c>
      <c r="BL331" s="24" t="s">
        <v>161</v>
      </c>
      <c r="BM331" s="24" t="s">
        <v>780</v>
      </c>
    </row>
    <row r="332" spans="2:65" s="1" customFormat="1" ht="16.5" customHeight="1">
      <c r="B332" s="42"/>
      <c r="C332" s="163" t="s">
        <v>781</v>
      </c>
      <c r="D332" s="163" t="s">
        <v>156</v>
      </c>
      <c r="E332" s="164" t="s">
        <v>782</v>
      </c>
      <c r="F332" s="165" t="s">
        <v>783</v>
      </c>
      <c r="G332" s="166" t="s">
        <v>159</v>
      </c>
      <c r="H332" s="167">
        <v>42.46</v>
      </c>
      <c r="I332" s="168"/>
      <c r="J332" s="169">
        <f>ROUND(I332*H332,2)</f>
        <v>0</v>
      </c>
      <c r="K332" s="165" t="s">
        <v>428</v>
      </c>
      <c r="L332" s="62"/>
      <c r="M332" s="170" t="s">
        <v>37</v>
      </c>
      <c r="N332" s="171" t="s">
        <v>53</v>
      </c>
      <c r="O332" s="43"/>
      <c r="P332" s="172">
        <f>O332*H332</f>
        <v>0</v>
      </c>
      <c r="Q332" s="172">
        <v>0</v>
      </c>
      <c r="R332" s="172">
        <f>Q332*H332</f>
        <v>0</v>
      </c>
      <c r="S332" s="172">
        <v>0</v>
      </c>
      <c r="T332" s="173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174">
        <f>IF(N332="základní",J332,0)</f>
        <v>0</v>
      </c>
      <c r="BF332" s="174">
        <f>IF(N332="snížená",J332,0)</f>
        <v>0</v>
      </c>
      <c r="BG332" s="174">
        <f>IF(N332="zákl. přenesená",J332,0)</f>
        <v>0</v>
      </c>
      <c r="BH332" s="174">
        <f>IF(N332="sníž. přenesená",J332,0)</f>
        <v>0</v>
      </c>
      <c r="BI332" s="174">
        <f>IF(N332="nulová",J332,0)</f>
        <v>0</v>
      </c>
      <c r="BJ332" s="24" t="s">
        <v>24</v>
      </c>
      <c r="BK332" s="174">
        <f>ROUND(I332*H332,2)</f>
        <v>0</v>
      </c>
      <c r="BL332" s="24" t="s">
        <v>161</v>
      </c>
      <c r="BM332" s="24" t="s">
        <v>784</v>
      </c>
    </row>
    <row r="333" spans="2:65" s="11" customFormat="1" ht="12">
      <c r="B333" s="219"/>
      <c r="C333" s="220"/>
      <c r="D333" s="221" t="s">
        <v>430</v>
      </c>
      <c r="E333" s="222" t="s">
        <v>37</v>
      </c>
      <c r="F333" s="223" t="s">
        <v>785</v>
      </c>
      <c r="G333" s="220"/>
      <c r="H333" s="224">
        <v>30.56</v>
      </c>
      <c r="I333" s="225"/>
      <c r="J333" s="220"/>
      <c r="K333" s="220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430</v>
      </c>
      <c r="AU333" s="230" t="s">
        <v>91</v>
      </c>
      <c r="AV333" s="11" t="s">
        <v>91</v>
      </c>
      <c r="AW333" s="11" t="s">
        <v>45</v>
      </c>
      <c r="AX333" s="11" t="s">
        <v>82</v>
      </c>
      <c r="AY333" s="230" t="s">
        <v>162</v>
      </c>
    </row>
    <row r="334" spans="2:65" s="11" customFormat="1" ht="12">
      <c r="B334" s="219"/>
      <c r="C334" s="220"/>
      <c r="D334" s="221" t="s">
        <v>430</v>
      </c>
      <c r="E334" s="222" t="s">
        <v>37</v>
      </c>
      <c r="F334" s="223" t="s">
        <v>786</v>
      </c>
      <c r="G334" s="220"/>
      <c r="H334" s="224">
        <v>11.9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430</v>
      </c>
      <c r="AU334" s="230" t="s">
        <v>91</v>
      </c>
      <c r="AV334" s="11" t="s">
        <v>91</v>
      </c>
      <c r="AW334" s="11" t="s">
        <v>45</v>
      </c>
      <c r="AX334" s="11" t="s">
        <v>82</v>
      </c>
      <c r="AY334" s="230" t="s">
        <v>162</v>
      </c>
    </row>
    <row r="335" spans="2:65" s="12" customFormat="1" ht="12">
      <c r="B335" s="231"/>
      <c r="C335" s="232"/>
      <c r="D335" s="221" t="s">
        <v>430</v>
      </c>
      <c r="E335" s="233" t="s">
        <v>37</v>
      </c>
      <c r="F335" s="234" t="s">
        <v>433</v>
      </c>
      <c r="G335" s="232"/>
      <c r="H335" s="235">
        <v>42.46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430</v>
      </c>
      <c r="AU335" s="241" t="s">
        <v>91</v>
      </c>
      <c r="AV335" s="12" t="s">
        <v>161</v>
      </c>
      <c r="AW335" s="12" t="s">
        <v>45</v>
      </c>
      <c r="AX335" s="12" t="s">
        <v>24</v>
      </c>
      <c r="AY335" s="241" t="s">
        <v>162</v>
      </c>
    </row>
    <row r="336" spans="2:65" s="10" customFormat="1" ht="29.85" customHeight="1">
      <c r="B336" s="203"/>
      <c r="C336" s="204"/>
      <c r="D336" s="205" t="s">
        <v>81</v>
      </c>
      <c r="E336" s="217" t="s">
        <v>787</v>
      </c>
      <c r="F336" s="217" t="s">
        <v>788</v>
      </c>
      <c r="G336" s="204"/>
      <c r="H336" s="204"/>
      <c r="I336" s="207"/>
      <c r="J336" s="218">
        <f>BK336</f>
        <v>0</v>
      </c>
      <c r="K336" s="204"/>
      <c r="L336" s="209"/>
      <c r="M336" s="210"/>
      <c r="N336" s="211"/>
      <c r="O336" s="211"/>
      <c r="P336" s="212">
        <f>SUM(P337:P352)</f>
        <v>0</v>
      </c>
      <c r="Q336" s="211"/>
      <c r="R336" s="212">
        <f>SUM(R337:R352)</f>
        <v>0</v>
      </c>
      <c r="S336" s="211"/>
      <c r="T336" s="213">
        <f>SUM(T337:T352)</f>
        <v>0</v>
      </c>
      <c r="AR336" s="214" t="s">
        <v>24</v>
      </c>
      <c r="AT336" s="215" t="s">
        <v>81</v>
      </c>
      <c r="AU336" s="215" t="s">
        <v>24</v>
      </c>
      <c r="AY336" s="214" t="s">
        <v>162</v>
      </c>
      <c r="BK336" s="216">
        <f>SUM(BK337:BK352)</f>
        <v>0</v>
      </c>
    </row>
    <row r="337" spans="2:65" s="1" customFormat="1" ht="25.5" customHeight="1">
      <c r="B337" s="42"/>
      <c r="C337" s="163" t="s">
        <v>789</v>
      </c>
      <c r="D337" s="163" t="s">
        <v>156</v>
      </c>
      <c r="E337" s="164" t="s">
        <v>790</v>
      </c>
      <c r="F337" s="165" t="s">
        <v>791</v>
      </c>
      <c r="G337" s="166" t="s">
        <v>201</v>
      </c>
      <c r="H337" s="167">
        <v>386.43099999999998</v>
      </c>
      <c r="I337" s="168"/>
      <c r="J337" s="169">
        <f>ROUND(I337*H337,2)</f>
        <v>0</v>
      </c>
      <c r="K337" s="165" t="s">
        <v>428</v>
      </c>
      <c r="L337" s="62"/>
      <c r="M337" s="170" t="s">
        <v>37</v>
      </c>
      <c r="N337" s="171" t="s">
        <v>53</v>
      </c>
      <c r="O337" s="43"/>
      <c r="P337" s="172">
        <f>O337*H337</f>
        <v>0</v>
      </c>
      <c r="Q337" s="172">
        <v>0</v>
      </c>
      <c r="R337" s="172">
        <f>Q337*H337</f>
        <v>0</v>
      </c>
      <c r="S337" s="172">
        <v>0</v>
      </c>
      <c r="T337" s="173">
        <f>S337*H337</f>
        <v>0</v>
      </c>
      <c r="AR337" s="24" t="s">
        <v>161</v>
      </c>
      <c r="AT337" s="24" t="s">
        <v>156</v>
      </c>
      <c r="AU337" s="24" t="s">
        <v>91</v>
      </c>
      <c r="AY337" s="24" t="s">
        <v>162</v>
      </c>
      <c r="BE337" s="174">
        <f>IF(N337="základní",J337,0)</f>
        <v>0</v>
      </c>
      <c r="BF337" s="174">
        <f>IF(N337="snížená",J337,0)</f>
        <v>0</v>
      </c>
      <c r="BG337" s="174">
        <f>IF(N337="zákl. přenesená",J337,0)</f>
        <v>0</v>
      </c>
      <c r="BH337" s="174">
        <f>IF(N337="sníž. přenesená",J337,0)</f>
        <v>0</v>
      </c>
      <c r="BI337" s="174">
        <f>IF(N337="nulová",J337,0)</f>
        <v>0</v>
      </c>
      <c r="BJ337" s="24" t="s">
        <v>24</v>
      </c>
      <c r="BK337" s="174">
        <f>ROUND(I337*H337,2)</f>
        <v>0</v>
      </c>
      <c r="BL337" s="24" t="s">
        <v>161</v>
      </c>
      <c r="BM337" s="24" t="s">
        <v>792</v>
      </c>
    </row>
    <row r="338" spans="2:65" s="1" customFormat="1" ht="25.5" customHeight="1">
      <c r="B338" s="42"/>
      <c r="C338" s="163" t="s">
        <v>793</v>
      </c>
      <c r="D338" s="163" t="s">
        <v>156</v>
      </c>
      <c r="E338" s="164" t="s">
        <v>794</v>
      </c>
      <c r="F338" s="165" t="s">
        <v>795</v>
      </c>
      <c r="G338" s="166" t="s">
        <v>201</v>
      </c>
      <c r="H338" s="167">
        <v>7317.8879999999999</v>
      </c>
      <c r="I338" s="168"/>
      <c r="J338" s="169">
        <f>ROUND(I338*H338,2)</f>
        <v>0</v>
      </c>
      <c r="K338" s="165" t="s">
        <v>428</v>
      </c>
      <c r="L338" s="62"/>
      <c r="M338" s="170" t="s">
        <v>37</v>
      </c>
      <c r="N338" s="171" t="s">
        <v>53</v>
      </c>
      <c r="O338" s="43"/>
      <c r="P338" s="172">
        <f>O338*H338</f>
        <v>0</v>
      </c>
      <c r="Q338" s="172">
        <v>0</v>
      </c>
      <c r="R338" s="172">
        <f>Q338*H338</f>
        <v>0</v>
      </c>
      <c r="S338" s="172">
        <v>0</v>
      </c>
      <c r="T338" s="173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174">
        <f>IF(N338="základní",J338,0)</f>
        <v>0</v>
      </c>
      <c r="BF338" s="174">
        <f>IF(N338="snížená",J338,0)</f>
        <v>0</v>
      </c>
      <c r="BG338" s="174">
        <f>IF(N338="zákl. přenesená",J338,0)</f>
        <v>0</v>
      </c>
      <c r="BH338" s="174">
        <f>IF(N338="sníž. přenesená",J338,0)</f>
        <v>0</v>
      </c>
      <c r="BI338" s="174">
        <f>IF(N338="nulová",J338,0)</f>
        <v>0</v>
      </c>
      <c r="BJ338" s="24" t="s">
        <v>24</v>
      </c>
      <c r="BK338" s="174">
        <f>ROUND(I338*H338,2)</f>
        <v>0</v>
      </c>
      <c r="BL338" s="24" t="s">
        <v>161</v>
      </c>
      <c r="BM338" s="24" t="s">
        <v>796</v>
      </c>
    </row>
    <row r="339" spans="2:65" s="11" customFormat="1" ht="12">
      <c r="B339" s="219"/>
      <c r="C339" s="220"/>
      <c r="D339" s="221" t="s">
        <v>430</v>
      </c>
      <c r="E339" s="222" t="s">
        <v>37</v>
      </c>
      <c r="F339" s="223" t="s">
        <v>797</v>
      </c>
      <c r="G339" s="220"/>
      <c r="H339" s="224">
        <v>7317.8879999999999</v>
      </c>
      <c r="I339" s="225"/>
      <c r="J339" s="220"/>
      <c r="K339" s="220"/>
      <c r="L339" s="226"/>
      <c r="M339" s="227"/>
      <c r="N339" s="228"/>
      <c r="O339" s="228"/>
      <c r="P339" s="228"/>
      <c r="Q339" s="228"/>
      <c r="R339" s="228"/>
      <c r="S339" s="228"/>
      <c r="T339" s="229"/>
      <c r="AT339" s="230" t="s">
        <v>430</v>
      </c>
      <c r="AU339" s="230" t="s">
        <v>91</v>
      </c>
      <c r="AV339" s="11" t="s">
        <v>91</v>
      </c>
      <c r="AW339" s="11" t="s">
        <v>45</v>
      </c>
      <c r="AX339" s="11" t="s">
        <v>82</v>
      </c>
      <c r="AY339" s="230" t="s">
        <v>162</v>
      </c>
    </row>
    <row r="340" spans="2:65" s="12" customFormat="1" ht="12">
      <c r="B340" s="231"/>
      <c r="C340" s="232"/>
      <c r="D340" s="221" t="s">
        <v>430</v>
      </c>
      <c r="E340" s="233" t="s">
        <v>37</v>
      </c>
      <c r="F340" s="234" t="s">
        <v>433</v>
      </c>
      <c r="G340" s="232"/>
      <c r="H340" s="235">
        <v>7317.8879999999999</v>
      </c>
      <c r="I340" s="236"/>
      <c r="J340" s="232"/>
      <c r="K340" s="232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430</v>
      </c>
      <c r="AU340" s="241" t="s">
        <v>91</v>
      </c>
      <c r="AV340" s="12" t="s">
        <v>161</v>
      </c>
      <c r="AW340" s="12" t="s">
        <v>45</v>
      </c>
      <c r="AX340" s="12" t="s">
        <v>24</v>
      </c>
      <c r="AY340" s="241" t="s">
        <v>162</v>
      </c>
    </row>
    <row r="341" spans="2:65" s="1" customFormat="1" ht="25.5" customHeight="1">
      <c r="B341" s="42"/>
      <c r="C341" s="163" t="s">
        <v>798</v>
      </c>
      <c r="D341" s="163" t="s">
        <v>156</v>
      </c>
      <c r="E341" s="164" t="s">
        <v>799</v>
      </c>
      <c r="F341" s="165" t="s">
        <v>800</v>
      </c>
      <c r="G341" s="166" t="s">
        <v>201</v>
      </c>
      <c r="H341" s="167">
        <v>385.15199999999999</v>
      </c>
      <c r="I341" s="168"/>
      <c r="J341" s="169">
        <f>ROUND(I341*H341,2)</f>
        <v>0</v>
      </c>
      <c r="K341" s="165" t="s">
        <v>428</v>
      </c>
      <c r="L341" s="62"/>
      <c r="M341" s="170" t="s">
        <v>37</v>
      </c>
      <c r="N341" s="171" t="s">
        <v>53</v>
      </c>
      <c r="O341" s="43"/>
      <c r="P341" s="172">
        <f>O341*H341</f>
        <v>0</v>
      </c>
      <c r="Q341" s="172">
        <v>0</v>
      </c>
      <c r="R341" s="172">
        <f>Q341*H341</f>
        <v>0</v>
      </c>
      <c r="S341" s="172">
        <v>0</v>
      </c>
      <c r="T341" s="173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174">
        <f>IF(N341="základní",J341,0)</f>
        <v>0</v>
      </c>
      <c r="BF341" s="174">
        <f>IF(N341="snížená",J341,0)</f>
        <v>0</v>
      </c>
      <c r="BG341" s="174">
        <f>IF(N341="zákl. přenesená",J341,0)</f>
        <v>0</v>
      </c>
      <c r="BH341" s="174">
        <f>IF(N341="sníž. přenesená",J341,0)</f>
        <v>0</v>
      </c>
      <c r="BI341" s="174">
        <f>IF(N341="nulová",J341,0)</f>
        <v>0</v>
      </c>
      <c r="BJ341" s="24" t="s">
        <v>24</v>
      </c>
      <c r="BK341" s="174">
        <f>ROUND(I341*H341,2)</f>
        <v>0</v>
      </c>
      <c r="BL341" s="24" t="s">
        <v>161</v>
      </c>
      <c r="BM341" s="24" t="s">
        <v>801</v>
      </c>
    </row>
    <row r="342" spans="2:65" s="1" customFormat="1" ht="16.5" customHeight="1">
      <c r="B342" s="42"/>
      <c r="C342" s="163" t="s">
        <v>802</v>
      </c>
      <c r="D342" s="163" t="s">
        <v>156</v>
      </c>
      <c r="E342" s="164" t="s">
        <v>803</v>
      </c>
      <c r="F342" s="165" t="s">
        <v>804</v>
      </c>
      <c r="G342" s="166" t="s">
        <v>201</v>
      </c>
      <c r="H342" s="167">
        <v>89.543000000000006</v>
      </c>
      <c r="I342" s="168"/>
      <c r="J342" s="169">
        <f>ROUND(I342*H342,2)</f>
        <v>0</v>
      </c>
      <c r="K342" s="165" t="s">
        <v>428</v>
      </c>
      <c r="L342" s="62"/>
      <c r="M342" s="170" t="s">
        <v>37</v>
      </c>
      <c r="N342" s="171" t="s">
        <v>53</v>
      </c>
      <c r="O342" s="43"/>
      <c r="P342" s="172">
        <f>O342*H342</f>
        <v>0</v>
      </c>
      <c r="Q342" s="172">
        <v>0</v>
      </c>
      <c r="R342" s="172">
        <f>Q342*H342</f>
        <v>0</v>
      </c>
      <c r="S342" s="172">
        <v>0</v>
      </c>
      <c r="T342" s="173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174">
        <f>IF(N342="základní",J342,0)</f>
        <v>0</v>
      </c>
      <c r="BF342" s="174">
        <f>IF(N342="snížená",J342,0)</f>
        <v>0</v>
      </c>
      <c r="BG342" s="174">
        <f>IF(N342="zákl. přenesená",J342,0)</f>
        <v>0</v>
      </c>
      <c r="BH342" s="174">
        <f>IF(N342="sníž. přenesená",J342,0)</f>
        <v>0</v>
      </c>
      <c r="BI342" s="174">
        <f>IF(N342="nulová",J342,0)</f>
        <v>0</v>
      </c>
      <c r="BJ342" s="24" t="s">
        <v>24</v>
      </c>
      <c r="BK342" s="174">
        <f>ROUND(I342*H342,2)</f>
        <v>0</v>
      </c>
      <c r="BL342" s="24" t="s">
        <v>161</v>
      </c>
      <c r="BM342" s="24" t="s">
        <v>805</v>
      </c>
    </row>
    <row r="343" spans="2:65" s="11" customFormat="1" ht="12">
      <c r="B343" s="219"/>
      <c r="C343" s="220"/>
      <c r="D343" s="221" t="s">
        <v>430</v>
      </c>
      <c r="E343" s="222" t="s">
        <v>37</v>
      </c>
      <c r="F343" s="223" t="s">
        <v>806</v>
      </c>
      <c r="G343" s="220"/>
      <c r="H343" s="224">
        <v>89.543000000000006</v>
      </c>
      <c r="I343" s="225"/>
      <c r="J343" s="220"/>
      <c r="K343" s="220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430</v>
      </c>
      <c r="AU343" s="230" t="s">
        <v>91</v>
      </c>
      <c r="AV343" s="11" t="s">
        <v>91</v>
      </c>
      <c r="AW343" s="11" t="s">
        <v>45</v>
      </c>
      <c r="AX343" s="11" t="s">
        <v>82</v>
      </c>
      <c r="AY343" s="230" t="s">
        <v>162</v>
      </c>
    </row>
    <row r="344" spans="2:65" s="12" customFormat="1" ht="12">
      <c r="B344" s="231"/>
      <c r="C344" s="232"/>
      <c r="D344" s="221" t="s">
        <v>430</v>
      </c>
      <c r="E344" s="233" t="s">
        <v>37</v>
      </c>
      <c r="F344" s="234" t="s">
        <v>433</v>
      </c>
      <c r="G344" s="232"/>
      <c r="H344" s="235">
        <v>89.543000000000006</v>
      </c>
      <c r="I344" s="236"/>
      <c r="J344" s="232"/>
      <c r="K344" s="232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430</v>
      </c>
      <c r="AU344" s="241" t="s">
        <v>91</v>
      </c>
      <c r="AV344" s="12" t="s">
        <v>161</v>
      </c>
      <c r="AW344" s="12" t="s">
        <v>45</v>
      </c>
      <c r="AX344" s="12" t="s">
        <v>24</v>
      </c>
      <c r="AY344" s="241" t="s">
        <v>162</v>
      </c>
    </row>
    <row r="345" spans="2:65" s="1" customFormat="1" ht="25.5" customHeight="1">
      <c r="B345" s="42"/>
      <c r="C345" s="163" t="s">
        <v>807</v>
      </c>
      <c r="D345" s="163" t="s">
        <v>156</v>
      </c>
      <c r="E345" s="164" t="s">
        <v>808</v>
      </c>
      <c r="F345" s="165" t="s">
        <v>809</v>
      </c>
      <c r="G345" s="166" t="s">
        <v>201</v>
      </c>
      <c r="H345" s="167">
        <v>286.77800000000002</v>
      </c>
      <c r="I345" s="168"/>
      <c r="J345" s="169">
        <f>ROUND(I345*H345,2)</f>
        <v>0</v>
      </c>
      <c r="K345" s="165" t="s">
        <v>428</v>
      </c>
      <c r="L345" s="62"/>
      <c r="M345" s="170" t="s">
        <v>37</v>
      </c>
      <c r="N345" s="171" t="s">
        <v>53</v>
      </c>
      <c r="O345" s="43"/>
      <c r="P345" s="172">
        <f>O345*H345</f>
        <v>0</v>
      </c>
      <c r="Q345" s="172">
        <v>0</v>
      </c>
      <c r="R345" s="172">
        <f>Q345*H345</f>
        <v>0</v>
      </c>
      <c r="S345" s="172">
        <v>0</v>
      </c>
      <c r="T345" s="173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174">
        <f>IF(N345="základní",J345,0)</f>
        <v>0</v>
      </c>
      <c r="BF345" s="174">
        <f>IF(N345="snížená",J345,0)</f>
        <v>0</v>
      </c>
      <c r="BG345" s="174">
        <f>IF(N345="zákl. přenesená",J345,0)</f>
        <v>0</v>
      </c>
      <c r="BH345" s="174">
        <f>IF(N345="sníž. přenesená",J345,0)</f>
        <v>0</v>
      </c>
      <c r="BI345" s="174">
        <f>IF(N345="nulová",J345,0)</f>
        <v>0</v>
      </c>
      <c r="BJ345" s="24" t="s">
        <v>24</v>
      </c>
      <c r="BK345" s="174">
        <f>ROUND(I345*H345,2)</f>
        <v>0</v>
      </c>
      <c r="BL345" s="24" t="s">
        <v>161</v>
      </c>
      <c r="BM345" s="24" t="s">
        <v>810</v>
      </c>
    </row>
    <row r="346" spans="2:65" s="11" customFormat="1" ht="12">
      <c r="B346" s="219"/>
      <c r="C346" s="220"/>
      <c r="D346" s="221" t="s">
        <v>430</v>
      </c>
      <c r="E346" s="222" t="s">
        <v>37</v>
      </c>
      <c r="F346" s="223" t="s">
        <v>811</v>
      </c>
      <c r="G346" s="220"/>
      <c r="H346" s="224">
        <v>286.77800000000002</v>
      </c>
      <c r="I346" s="225"/>
      <c r="J346" s="220"/>
      <c r="K346" s="220"/>
      <c r="L346" s="226"/>
      <c r="M346" s="227"/>
      <c r="N346" s="228"/>
      <c r="O346" s="228"/>
      <c r="P346" s="228"/>
      <c r="Q346" s="228"/>
      <c r="R346" s="228"/>
      <c r="S346" s="228"/>
      <c r="T346" s="229"/>
      <c r="AT346" s="230" t="s">
        <v>430</v>
      </c>
      <c r="AU346" s="230" t="s">
        <v>91</v>
      </c>
      <c r="AV346" s="11" t="s">
        <v>91</v>
      </c>
      <c r="AW346" s="11" t="s">
        <v>45</v>
      </c>
      <c r="AX346" s="11" t="s">
        <v>82</v>
      </c>
      <c r="AY346" s="230" t="s">
        <v>162</v>
      </c>
    </row>
    <row r="347" spans="2:65" s="12" customFormat="1" ht="12">
      <c r="B347" s="231"/>
      <c r="C347" s="232"/>
      <c r="D347" s="221" t="s">
        <v>430</v>
      </c>
      <c r="E347" s="233" t="s">
        <v>37</v>
      </c>
      <c r="F347" s="234" t="s">
        <v>433</v>
      </c>
      <c r="G347" s="232"/>
      <c r="H347" s="235">
        <v>286.77800000000002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430</v>
      </c>
      <c r="AU347" s="241" t="s">
        <v>91</v>
      </c>
      <c r="AV347" s="12" t="s">
        <v>161</v>
      </c>
      <c r="AW347" s="12" t="s">
        <v>45</v>
      </c>
      <c r="AX347" s="12" t="s">
        <v>24</v>
      </c>
      <c r="AY347" s="241" t="s">
        <v>162</v>
      </c>
    </row>
    <row r="348" spans="2:65" s="1" customFormat="1" ht="16.5" customHeight="1">
      <c r="B348" s="42"/>
      <c r="C348" s="163" t="s">
        <v>812</v>
      </c>
      <c r="D348" s="163" t="s">
        <v>156</v>
      </c>
      <c r="E348" s="164" t="s">
        <v>813</v>
      </c>
      <c r="F348" s="165" t="s">
        <v>814</v>
      </c>
      <c r="G348" s="166" t="s">
        <v>201</v>
      </c>
      <c r="H348" s="167">
        <v>0.92300000000000004</v>
      </c>
      <c r="I348" s="168"/>
      <c r="J348" s="169">
        <f>ROUND(I348*H348,2)</f>
        <v>0</v>
      </c>
      <c r="K348" s="165" t="s">
        <v>428</v>
      </c>
      <c r="L348" s="62"/>
      <c r="M348" s="170" t="s">
        <v>37</v>
      </c>
      <c r="N348" s="171" t="s">
        <v>53</v>
      </c>
      <c r="O348" s="43"/>
      <c r="P348" s="172">
        <f>O348*H348</f>
        <v>0</v>
      </c>
      <c r="Q348" s="172">
        <v>0</v>
      </c>
      <c r="R348" s="172">
        <f>Q348*H348</f>
        <v>0</v>
      </c>
      <c r="S348" s="172">
        <v>0</v>
      </c>
      <c r="T348" s="173">
        <f>S348*H348</f>
        <v>0</v>
      </c>
      <c r="AR348" s="24" t="s">
        <v>161</v>
      </c>
      <c r="AT348" s="24" t="s">
        <v>156</v>
      </c>
      <c r="AU348" s="24" t="s">
        <v>91</v>
      </c>
      <c r="AY348" s="24" t="s">
        <v>162</v>
      </c>
      <c r="BE348" s="174">
        <f>IF(N348="základní",J348,0)</f>
        <v>0</v>
      </c>
      <c r="BF348" s="174">
        <f>IF(N348="snížená",J348,0)</f>
        <v>0</v>
      </c>
      <c r="BG348" s="174">
        <f>IF(N348="zákl. přenesená",J348,0)</f>
        <v>0</v>
      </c>
      <c r="BH348" s="174">
        <f>IF(N348="sníž. přenesená",J348,0)</f>
        <v>0</v>
      </c>
      <c r="BI348" s="174">
        <f>IF(N348="nulová",J348,0)</f>
        <v>0</v>
      </c>
      <c r="BJ348" s="24" t="s">
        <v>24</v>
      </c>
      <c r="BK348" s="174">
        <f>ROUND(I348*H348,2)</f>
        <v>0</v>
      </c>
      <c r="BL348" s="24" t="s">
        <v>161</v>
      </c>
      <c r="BM348" s="24" t="s">
        <v>815</v>
      </c>
    </row>
    <row r="349" spans="2:65" s="1" customFormat="1" ht="25.5" customHeight="1">
      <c r="B349" s="42"/>
      <c r="C349" s="163" t="s">
        <v>816</v>
      </c>
      <c r="D349" s="163" t="s">
        <v>156</v>
      </c>
      <c r="E349" s="164" t="s">
        <v>817</v>
      </c>
      <c r="F349" s="165" t="s">
        <v>818</v>
      </c>
      <c r="G349" s="166" t="s">
        <v>201</v>
      </c>
      <c r="H349" s="167">
        <v>5.2999999999999999E-2</v>
      </c>
      <c r="I349" s="168"/>
      <c r="J349" s="169">
        <f>ROUND(I349*H349,2)</f>
        <v>0</v>
      </c>
      <c r="K349" s="165" t="s">
        <v>428</v>
      </c>
      <c r="L349" s="62"/>
      <c r="M349" s="170" t="s">
        <v>37</v>
      </c>
      <c r="N349" s="171" t="s">
        <v>53</v>
      </c>
      <c r="O349" s="43"/>
      <c r="P349" s="172">
        <f>O349*H349</f>
        <v>0</v>
      </c>
      <c r="Q349" s="172">
        <v>0</v>
      </c>
      <c r="R349" s="172">
        <f>Q349*H349</f>
        <v>0</v>
      </c>
      <c r="S349" s="172">
        <v>0</v>
      </c>
      <c r="T349" s="173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174">
        <f>IF(N349="základní",J349,0)</f>
        <v>0</v>
      </c>
      <c r="BF349" s="174">
        <f>IF(N349="snížená",J349,0)</f>
        <v>0</v>
      </c>
      <c r="BG349" s="174">
        <f>IF(N349="zákl. přenesená",J349,0)</f>
        <v>0</v>
      </c>
      <c r="BH349" s="174">
        <f>IF(N349="sníž. přenesená",J349,0)</f>
        <v>0</v>
      </c>
      <c r="BI349" s="174">
        <f>IF(N349="nulová",J349,0)</f>
        <v>0</v>
      </c>
      <c r="BJ349" s="24" t="s">
        <v>24</v>
      </c>
      <c r="BK349" s="174">
        <f>ROUND(I349*H349,2)</f>
        <v>0</v>
      </c>
      <c r="BL349" s="24" t="s">
        <v>161</v>
      </c>
      <c r="BM349" s="24" t="s">
        <v>819</v>
      </c>
    </row>
    <row r="350" spans="2:65" s="1" customFormat="1" ht="25.5" customHeight="1">
      <c r="B350" s="42"/>
      <c r="C350" s="163" t="s">
        <v>820</v>
      </c>
      <c r="D350" s="163" t="s">
        <v>156</v>
      </c>
      <c r="E350" s="164" t="s">
        <v>821</v>
      </c>
      <c r="F350" s="165" t="s">
        <v>822</v>
      </c>
      <c r="G350" s="166" t="s">
        <v>201</v>
      </c>
      <c r="H350" s="167">
        <v>0.153</v>
      </c>
      <c r="I350" s="168"/>
      <c r="J350" s="169">
        <f>ROUND(I350*H350,2)</f>
        <v>0</v>
      </c>
      <c r="K350" s="165" t="s">
        <v>428</v>
      </c>
      <c r="L350" s="62"/>
      <c r="M350" s="170" t="s">
        <v>37</v>
      </c>
      <c r="N350" s="171" t="s">
        <v>53</v>
      </c>
      <c r="O350" s="43"/>
      <c r="P350" s="172">
        <f>O350*H350</f>
        <v>0</v>
      </c>
      <c r="Q350" s="172">
        <v>0</v>
      </c>
      <c r="R350" s="172">
        <f>Q350*H350</f>
        <v>0</v>
      </c>
      <c r="S350" s="172">
        <v>0</v>
      </c>
      <c r="T350" s="173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174">
        <f>IF(N350="základní",J350,0)</f>
        <v>0</v>
      </c>
      <c r="BF350" s="174">
        <f>IF(N350="snížená",J350,0)</f>
        <v>0</v>
      </c>
      <c r="BG350" s="174">
        <f>IF(N350="zákl. přenesená",J350,0)</f>
        <v>0</v>
      </c>
      <c r="BH350" s="174">
        <f>IF(N350="sníž. přenesená",J350,0)</f>
        <v>0</v>
      </c>
      <c r="BI350" s="174">
        <f>IF(N350="nulová",J350,0)</f>
        <v>0</v>
      </c>
      <c r="BJ350" s="24" t="s">
        <v>24</v>
      </c>
      <c r="BK350" s="174">
        <f>ROUND(I350*H350,2)</f>
        <v>0</v>
      </c>
      <c r="BL350" s="24" t="s">
        <v>161</v>
      </c>
      <c r="BM350" s="24" t="s">
        <v>823</v>
      </c>
    </row>
    <row r="351" spans="2:65" s="1" customFormat="1" ht="25.5" customHeight="1">
      <c r="B351" s="42"/>
      <c r="C351" s="163" t="s">
        <v>824</v>
      </c>
      <c r="D351" s="163" t="s">
        <v>156</v>
      </c>
      <c r="E351" s="164" t="s">
        <v>825</v>
      </c>
      <c r="F351" s="165" t="s">
        <v>826</v>
      </c>
      <c r="G351" s="166" t="s">
        <v>201</v>
      </c>
      <c r="H351" s="167">
        <v>0.79800000000000004</v>
      </c>
      <c r="I351" s="168"/>
      <c r="J351" s="169">
        <f>ROUND(I351*H351,2)</f>
        <v>0</v>
      </c>
      <c r="K351" s="165" t="s">
        <v>428</v>
      </c>
      <c r="L351" s="62"/>
      <c r="M351" s="170" t="s">
        <v>37</v>
      </c>
      <c r="N351" s="171" t="s">
        <v>53</v>
      </c>
      <c r="O351" s="43"/>
      <c r="P351" s="172">
        <f>O351*H351</f>
        <v>0</v>
      </c>
      <c r="Q351" s="172">
        <v>0</v>
      </c>
      <c r="R351" s="172">
        <f>Q351*H351</f>
        <v>0</v>
      </c>
      <c r="S351" s="172">
        <v>0</v>
      </c>
      <c r="T351" s="173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174">
        <f>IF(N351="základní",J351,0)</f>
        <v>0</v>
      </c>
      <c r="BF351" s="174">
        <f>IF(N351="snížená",J351,0)</f>
        <v>0</v>
      </c>
      <c r="BG351" s="174">
        <f>IF(N351="zákl. přenesená",J351,0)</f>
        <v>0</v>
      </c>
      <c r="BH351" s="174">
        <f>IF(N351="sníž. přenesená",J351,0)</f>
        <v>0</v>
      </c>
      <c r="BI351" s="174">
        <f>IF(N351="nulová",J351,0)</f>
        <v>0</v>
      </c>
      <c r="BJ351" s="24" t="s">
        <v>24</v>
      </c>
      <c r="BK351" s="174">
        <f>ROUND(I351*H351,2)</f>
        <v>0</v>
      </c>
      <c r="BL351" s="24" t="s">
        <v>161</v>
      </c>
      <c r="BM351" s="24" t="s">
        <v>827</v>
      </c>
    </row>
    <row r="352" spans="2:65" s="1" customFormat="1" ht="16.5" customHeight="1">
      <c r="B352" s="42"/>
      <c r="C352" s="163" t="s">
        <v>828</v>
      </c>
      <c r="D352" s="163" t="s">
        <v>156</v>
      </c>
      <c r="E352" s="164" t="s">
        <v>829</v>
      </c>
      <c r="F352" s="165" t="s">
        <v>830</v>
      </c>
      <c r="G352" s="166" t="s">
        <v>201</v>
      </c>
      <c r="H352" s="167">
        <v>-6.1289999999999996</v>
      </c>
      <c r="I352" s="168"/>
      <c r="J352" s="169">
        <f>ROUND(I352*H352,2)</f>
        <v>0</v>
      </c>
      <c r="K352" s="165" t="s">
        <v>428</v>
      </c>
      <c r="L352" s="62"/>
      <c r="M352" s="170" t="s">
        <v>37</v>
      </c>
      <c r="N352" s="171" t="s">
        <v>53</v>
      </c>
      <c r="O352" s="43"/>
      <c r="P352" s="172">
        <f>O352*H352</f>
        <v>0</v>
      </c>
      <c r="Q352" s="172">
        <v>0</v>
      </c>
      <c r="R352" s="172">
        <f>Q352*H352</f>
        <v>0</v>
      </c>
      <c r="S352" s="172">
        <v>0</v>
      </c>
      <c r="T352" s="173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174">
        <f>IF(N352="základní",J352,0)</f>
        <v>0</v>
      </c>
      <c r="BF352" s="174">
        <f>IF(N352="snížená",J352,0)</f>
        <v>0</v>
      </c>
      <c r="BG352" s="174">
        <f>IF(N352="zákl. přenesená",J352,0)</f>
        <v>0</v>
      </c>
      <c r="BH352" s="174">
        <f>IF(N352="sníž. přenesená",J352,0)</f>
        <v>0</v>
      </c>
      <c r="BI352" s="174">
        <f>IF(N352="nulová",J352,0)</f>
        <v>0</v>
      </c>
      <c r="BJ352" s="24" t="s">
        <v>24</v>
      </c>
      <c r="BK352" s="174">
        <f>ROUND(I352*H352,2)</f>
        <v>0</v>
      </c>
      <c r="BL352" s="24" t="s">
        <v>161</v>
      </c>
      <c r="BM352" s="24" t="s">
        <v>831</v>
      </c>
    </row>
    <row r="353" spans="2:65" s="10" customFormat="1" ht="29.85" customHeight="1">
      <c r="B353" s="203"/>
      <c r="C353" s="204"/>
      <c r="D353" s="205" t="s">
        <v>81</v>
      </c>
      <c r="E353" s="217" t="s">
        <v>832</v>
      </c>
      <c r="F353" s="217" t="s">
        <v>833</v>
      </c>
      <c r="G353" s="204"/>
      <c r="H353" s="204"/>
      <c r="I353" s="207"/>
      <c r="J353" s="218">
        <f>BK353</f>
        <v>0</v>
      </c>
      <c r="K353" s="204"/>
      <c r="L353" s="209"/>
      <c r="M353" s="210"/>
      <c r="N353" s="211"/>
      <c r="O353" s="211"/>
      <c r="P353" s="212">
        <f>P354</f>
        <v>0</v>
      </c>
      <c r="Q353" s="211"/>
      <c r="R353" s="212">
        <f>R354</f>
        <v>0</v>
      </c>
      <c r="S353" s="211"/>
      <c r="T353" s="213">
        <f>T354</f>
        <v>0</v>
      </c>
      <c r="AR353" s="214" t="s">
        <v>24</v>
      </c>
      <c r="AT353" s="215" t="s">
        <v>81</v>
      </c>
      <c r="AU353" s="215" t="s">
        <v>24</v>
      </c>
      <c r="AY353" s="214" t="s">
        <v>162</v>
      </c>
      <c r="BK353" s="216">
        <f>BK354</f>
        <v>0</v>
      </c>
    </row>
    <row r="354" spans="2:65" s="1" customFormat="1" ht="16.5" customHeight="1">
      <c r="B354" s="42"/>
      <c r="C354" s="163" t="s">
        <v>834</v>
      </c>
      <c r="D354" s="163" t="s">
        <v>156</v>
      </c>
      <c r="E354" s="164" t="s">
        <v>835</v>
      </c>
      <c r="F354" s="165" t="s">
        <v>836</v>
      </c>
      <c r="G354" s="166" t="s">
        <v>201</v>
      </c>
      <c r="H354" s="167">
        <v>177.518</v>
      </c>
      <c r="I354" s="168"/>
      <c r="J354" s="169">
        <f>ROUND(I354*H354,2)</f>
        <v>0</v>
      </c>
      <c r="K354" s="165" t="s">
        <v>428</v>
      </c>
      <c r="L354" s="62"/>
      <c r="M354" s="170" t="s">
        <v>37</v>
      </c>
      <c r="N354" s="171" t="s">
        <v>53</v>
      </c>
      <c r="O354" s="43"/>
      <c r="P354" s="172">
        <f>O354*H354</f>
        <v>0</v>
      </c>
      <c r="Q354" s="172">
        <v>0</v>
      </c>
      <c r="R354" s="172">
        <f>Q354*H354</f>
        <v>0</v>
      </c>
      <c r="S354" s="172">
        <v>0</v>
      </c>
      <c r="T354" s="173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174">
        <f>IF(N354="základní",J354,0)</f>
        <v>0</v>
      </c>
      <c r="BF354" s="174">
        <f>IF(N354="snížená",J354,0)</f>
        <v>0</v>
      </c>
      <c r="BG354" s="174">
        <f>IF(N354="zákl. přenesená",J354,0)</f>
        <v>0</v>
      </c>
      <c r="BH354" s="174">
        <f>IF(N354="sníž. přenesená",J354,0)</f>
        <v>0</v>
      </c>
      <c r="BI354" s="174">
        <f>IF(N354="nulová",J354,0)</f>
        <v>0</v>
      </c>
      <c r="BJ354" s="24" t="s">
        <v>24</v>
      </c>
      <c r="BK354" s="174">
        <f>ROUND(I354*H354,2)</f>
        <v>0</v>
      </c>
      <c r="BL354" s="24" t="s">
        <v>161</v>
      </c>
      <c r="BM354" s="24" t="s">
        <v>837</v>
      </c>
    </row>
    <row r="355" spans="2:65" s="10" customFormat="1" ht="37.35" customHeight="1">
      <c r="B355" s="203"/>
      <c r="C355" s="204"/>
      <c r="D355" s="205" t="s">
        <v>81</v>
      </c>
      <c r="E355" s="206" t="s">
        <v>838</v>
      </c>
      <c r="F355" s="206" t="s">
        <v>839</v>
      </c>
      <c r="G355" s="204"/>
      <c r="H355" s="204"/>
      <c r="I355" s="207"/>
      <c r="J355" s="208">
        <f>BK355</f>
        <v>0</v>
      </c>
      <c r="K355" s="204"/>
      <c r="L355" s="209"/>
      <c r="M355" s="210"/>
      <c r="N355" s="211"/>
      <c r="O355" s="211"/>
      <c r="P355" s="212">
        <f>P356+P375+P398+P415</f>
        <v>0</v>
      </c>
      <c r="Q355" s="211"/>
      <c r="R355" s="212">
        <f>R356+R375+R398+R415</f>
        <v>0</v>
      </c>
      <c r="S355" s="211"/>
      <c r="T355" s="213">
        <f>T356+T375+T398+T415</f>
        <v>0</v>
      </c>
      <c r="AR355" s="214" t="s">
        <v>91</v>
      </c>
      <c r="AT355" s="215" t="s">
        <v>81</v>
      </c>
      <c r="AU355" s="215" t="s">
        <v>82</v>
      </c>
      <c r="AY355" s="214" t="s">
        <v>162</v>
      </c>
      <c r="BK355" s="216">
        <f>BK356+BK375+BK398+BK415</f>
        <v>0</v>
      </c>
    </row>
    <row r="356" spans="2:65" s="10" customFormat="1" ht="19.95" customHeight="1">
      <c r="B356" s="203"/>
      <c r="C356" s="204"/>
      <c r="D356" s="205" t="s">
        <v>81</v>
      </c>
      <c r="E356" s="217" t="s">
        <v>840</v>
      </c>
      <c r="F356" s="217" t="s">
        <v>841</v>
      </c>
      <c r="G356" s="204"/>
      <c r="H356" s="204"/>
      <c r="I356" s="207"/>
      <c r="J356" s="218">
        <f>BK356</f>
        <v>0</v>
      </c>
      <c r="K356" s="204"/>
      <c r="L356" s="209"/>
      <c r="M356" s="210"/>
      <c r="N356" s="211"/>
      <c r="O356" s="211"/>
      <c r="P356" s="212">
        <f>SUM(P357:P374)</f>
        <v>0</v>
      </c>
      <c r="Q356" s="211"/>
      <c r="R356" s="212">
        <f>SUM(R357:R374)</f>
        <v>0</v>
      </c>
      <c r="S356" s="211"/>
      <c r="T356" s="213">
        <f>SUM(T357:T374)</f>
        <v>0</v>
      </c>
      <c r="AR356" s="214" t="s">
        <v>91</v>
      </c>
      <c r="AT356" s="215" t="s">
        <v>81</v>
      </c>
      <c r="AU356" s="215" t="s">
        <v>24</v>
      </c>
      <c r="AY356" s="214" t="s">
        <v>162</v>
      </c>
      <c r="BK356" s="216">
        <f>SUM(BK357:BK374)</f>
        <v>0</v>
      </c>
    </row>
    <row r="357" spans="2:65" s="1" customFormat="1" ht="25.5" customHeight="1">
      <c r="B357" s="42"/>
      <c r="C357" s="163" t="s">
        <v>842</v>
      </c>
      <c r="D357" s="163" t="s">
        <v>156</v>
      </c>
      <c r="E357" s="164" t="s">
        <v>843</v>
      </c>
      <c r="F357" s="165" t="s">
        <v>844</v>
      </c>
      <c r="G357" s="166" t="s">
        <v>159</v>
      </c>
      <c r="H357" s="167">
        <v>199.89099999999999</v>
      </c>
      <c r="I357" s="168"/>
      <c r="J357" s="169">
        <f>ROUND(I357*H357,2)</f>
        <v>0</v>
      </c>
      <c r="K357" s="165" t="s">
        <v>428</v>
      </c>
      <c r="L357" s="62"/>
      <c r="M357" s="170" t="s">
        <v>37</v>
      </c>
      <c r="N357" s="171" t="s">
        <v>53</v>
      </c>
      <c r="O357" s="43"/>
      <c r="P357" s="172">
        <f>O357*H357</f>
        <v>0</v>
      </c>
      <c r="Q357" s="172">
        <v>0</v>
      </c>
      <c r="R357" s="172">
        <f>Q357*H357</f>
        <v>0</v>
      </c>
      <c r="S357" s="172">
        <v>0</v>
      </c>
      <c r="T357" s="173">
        <f>S357*H357</f>
        <v>0</v>
      </c>
      <c r="AR357" s="24" t="s">
        <v>219</v>
      </c>
      <c r="AT357" s="24" t="s">
        <v>156</v>
      </c>
      <c r="AU357" s="24" t="s">
        <v>91</v>
      </c>
      <c r="AY357" s="24" t="s">
        <v>162</v>
      </c>
      <c r="BE357" s="174">
        <f>IF(N357="základní",J357,0)</f>
        <v>0</v>
      </c>
      <c r="BF357" s="174">
        <f>IF(N357="snížená",J357,0)</f>
        <v>0</v>
      </c>
      <c r="BG357" s="174">
        <f>IF(N357="zákl. přenesená",J357,0)</f>
        <v>0</v>
      </c>
      <c r="BH357" s="174">
        <f>IF(N357="sníž. přenesená",J357,0)</f>
        <v>0</v>
      </c>
      <c r="BI357" s="174">
        <f>IF(N357="nulová",J357,0)</f>
        <v>0</v>
      </c>
      <c r="BJ357" s="24" t="s">
        <v>24</v>
      </c>
      <c r="BK357" s="174">
        <f>ROUND(I357*H357,2)</f>
        <v>0</v>
      </c>
      <c r="BL357" s="24" t="s">
        <v>219</v>
      </c>
      <c r="BM357" s="24" t="s">
        <v>845</v>
      </c>
    </row>
    <row r="358" spans="2:65" s="11" customFormat="1" ht="12">
      <c r="B358" s="219"/>
      <c r="C358" s="220"/>
      <c r="D358" s="221" t="s">
        <v>430</v>
      </c>
      <c r="E358" s="222" t="s">
        <v>37</v>
      </c>
      <c r="F358" s="223" t="s">
        <v>846</v>
      </c>
      <c r="G358" s="220"/>
      <c r="H358" s="224">
        <v>199.89099999999999</v>
      </c>
      <c r="I358" s="225"/>
      <c r="J358" s="220"/>
      <c r="K358" s="220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430</v>
      </c>
      <c r="AU358" s="230" t="s">
        <v>91</v>
      </c>
      <c r="AV358" s="11" t="s">
        <v>91</v>
      </c>
      <c r="AW358" s="11" t="s">
        <v>45</v>
      </c>
      <c r="AX358" s="11" t="s">
        <v>82</v>
      </c>
      <c r="AY358" s="230" t="s">
        <v>162</v>
      </c>
    </row>
    <row r="359" spans="2:65" s="12" customFormat="1" ht="12">
      <c r="B359" s="231"/>
      <c r="C359" s="232"/>
      <c r="D359" s="221" t="s">
        <v>430</v>
      </c>
      <c r="E359" s="233" t="s">
        <v>37</v>
      </c>
      <c r="F359" s="234" t="s">
        <v>433</v>
      </c>
      <c r="G359" s="232"/>
      <c r="H359" s="235">
        <v>199.89099999999999</v>
      </c>
      <c r="I359" s="236"/>
      <c r="J359" s="232"/>
      <c r="K359" s="232"/>
      <c r="L359" s="237"/>
      <c r="M359" s="238"/>
      <c r="N359" s="239"/>
      <c r="O359" s="239"/>
      <c r="P359" s="239"/>
      <c r="Q359" s="239"/>
      <c r="R359" s="239"/>
      <c r="S359" s="239"/>
      <c r="T359" s="240"/>
      <c r="AT359" s="241" t="s">
        <v>430</v>
      </c>
      <c r="AU359" s="241" t="s">
        <v>91</v>
      </c>
      <c r="AV359" s="12" t="s">
        <v>161</v>
      </c>
      <c r="AW359" s="12" t="s">
        <v>45</v>
      </c>
      <c r="AX359" s="12" t="s">
        <v>24</v>
      </c>
      <c r="AY359" s="241" t="s">
        <v>162</v>
      </c>
    </row>
    <row r="360" spans="2:65" s="1" customFormat="1" ht="16.5" customHeight="1">
      <c r="B360" s="42"/>
      <c r="C360" s="175" t="s">
        <v>847</v>
      </c>
      <c r="D360" s="175" t="s">
        <v>277</v>
      </c>
      <c r="E360" s="176" t="s">
        <v>848</v>
      </c>
      <c r="F360" s="177" t="s">
        <v>849</v>
      </c>
      <c r="G360" s="178" t="s">
        <v>201</v>
      </c>
      <c r="H360" s="179">
        <v>0.06</v>
      </c>
      <c r="I360" s="180"/>
      <c r="J360" s="181">
        <f>ROUND(I360*H360,2)</f>
        <v>0</v>
      </c>
      <c r="K360" s="177" t="s">
        <v>428</v>
      </c>
      <c r="L360" s="182"/>
      <c r="M360" s="183" t="s">
        <v>37</v>
      </c>
      <c r="N360" s="184" t="s">
        <v>53</v>
      </c>
      <c r="O360" s="43"/>
      <c r="P360" s="172">
        <f>O360*H360</f>
        <v>0</v>
      </c>
      <c r="Q360" s="172">
        <v>0</v>
      </c>
      <c r="R360" s="172">
        <f>Q360*H360</f>
        <v>0</v>
      </c>
      <c r="S360" s="172">
        <v>0</v>
      </c>
      <c r="T360" s="173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174">
        <f>IF(N360="základní",J360,0)</f>
        <v>0</v>
      </c>
      <c r="BF360" s="174">
        <f>IF(N360="snížená",J360,0)</f>
        <v>0</v>
      </c>
      <c r="BG360" s="174">
        <f>IF(N360="zákl. přenesená",J360,0)</f>
        <v>0</v>
      </c>
      <c r="BH360" s="174">
        <f>IF(N360="sníž. přenesená",J360,0)</f>
        <v>0</v>
      </c>
      <c r="BI360" s="174">
        <f>IF(N360="nulová",J360,0)</f>
        <v>0</v>
      </c>
      <c r="BJ360" s="24" t="s">
        <v>24</v>
      </c>
      <c r="BK360" s="174">
        <f>ROUND(I360*H360,2)</f>
        <v>0</v>
      </c>
      <c r="BL360" s="24" t="s">
        <v>219</v>
      </c>
      <c r="BM360" s="24" t="s">
        <v>850</v>
      </c>
    </row>
    <row r="361" spans="2:65" s="1" customFormat="1" ht="25.5" customHeight="1">
      <c r="B361" s="42"/>
      <c r="C361" s="163" t="s">
        <v>851</v>
      </c>
      <c r="D361" s="163" t="s">
        <v>156</v>
      </c>
      <c r="E361" s="164" t="s">
        <v>852</v>
      </c>
      <c r="F361" s="165" t="s">
        <v>853</v>
      </c>
      <c r="G361" s="166" t="s">
        <v>159</v>
      </c>
      <c r="H361" s="167">
        <v>399.78199999999998</v>
      </c>
      <c r="I361" s="168"/>
      <c r="J361" s="169">
        <f>ROUND(I361*H361,2)</f>
        <v>0</v>
      </c>
      <c r="K361" s="165" t="s">
        <v>428</v>
      </c>
      <c r="L361" s="62"/>
      <c r="M361" s="170" t="s">
        <v>37</v>
      </c>
      <c r="N361" s="171" t="s">
        <v>53</v>
      </c>
      <c r="O361" s="43"/>
      <c r="P361" s="172">
        <f>O361*H361</f>
        <v>0</v>
      </c>
      <c r="Q361" s="172">
        <v>0</v>
      </c>
      <c r="R361" s="172">
        <f>Q361*H361</f>
        <v>0</v>
      </c>
      <c r="S361" s="172">
        <v>0</v>
      </c>
      <c r="T361" s="173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174">
        <f>IF(N361="základní",J361,0)</f>
        <v>0</v>
      </c>
      <c r="BF361" s="174">
        <f>IF(N361="snížená",J361,0)</f>
        <v>0</v>
      </c>
      <c r="BG361" s="174">
        <f>IF(N361="zákl. přenesená",J361,0)</f>
        <v>0</v>
      </c>
      <c r="BH361" s="174">
        <f>IF(N361="sníž. přenesená",J361,0)</f>
        <v>0</v>
      </c>
      <c r="BI361" s="174">
        <f>IF(N361="nulová",J361,0)</f>
        <v>0</v>
      </c>
      <c r="BJ361" s="24" t="s">
        <v>24</v>
      </c>
      <c r="BK361" s="174">
        <f>ROUND(I361*H361,2)</f>
        <v>0</v>
      </c>
      <c r="BL361" s="24" t="s">
        <v>219</v>
      </c>
      <c r="BM361" s="24" t="s">
        <v>854</v>
      </c>
    </row>
    <row r="362" spans="2:65" s="11" customFormat="1" ht="12">
      <c r="B362" s="219"/>
      <c r="C362" s="220"/>
      <c r="D362" s="221" t="s">
        <v>430</v>
      </c>
      <c r="E362" s="222" t="s">
        <v>37</v>
      </c>
      <c r="F362" s="223" t="s">
        <v>855</v>
      </c>
      <c r="G362" s="220"/>
      <c r="H362" s="224">
        <v>399.78199999999998</v>
      </c>
      <c r="I362" s="225"/>
      <c r="J362" s="220"/>
      <c r="K362" s="220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430</v>
      </c>
      <c r="AU362" s="230" t="s">
        <v>91</v>
      </c>
      <c r="AV362" s="11" t="s">
        <v>91</v>
      </c>
      <c r="AW362" s="11" t="s">
        <v>45</v>
      </c>
      <c r="AX362" s="11" t="s">
        <v>82</v>
      </c>
      <c r="AY362" s="230" t="s">
        <v>162</v>
      </c>
    </row>
    <row r="363" spans="2:65" s="12" customFormat="1" ht="12">
      <c r="B363" s="231"/>
      <c r="C363" s="232"/>
      <c r="D363" s="221" t="s">
        <v>430</v>
      </c>
      <c r="E363" s="233" t="s">
        <v>37</v>
      </c>
      <c r="F363" s="234" t="s">
        <v>433</v>
      </c>
      <c r="G363" s="232"/>
      <c r="H363" s="235">
        <v>399.78199999999998</v>
      </c>
      <c r="I363" s="236"/>
      <c r="J363" s="232"/>
      <c r="K363" s="232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430</v>
      </c>
      <c r="AU363" s="241" t="s">
        <v>91</v>
      </c>
      <c r="AV363" s="12" t="s">
        <v>161</v>
      </c>
      <c r="AW363" s="12" t="s">
        <v>45</v>
      </c>
      <c r="AX363" s="12" t="s">
        <v>24</v>
      </c>
      <c r="AY363" s="241" t="s">
        <v>162</v>
      </c>
    </row>
    <row r="364" spans="2:65" s="1" customFormat="1" ht="16.5" customHeight="1">
      <c r="B364" s="42"/>
      <c r="C364" s="175" t="s">
        <v>856</v>
      </c>
      <c r="D364" s="175" t="s">
        <v>277</v>
      </c>
      <c r="E364" s="176" t="s">
        <v>857</v>
      </c>
      <c r="F364" s="177" t="s">
        <v>858</v>
      </c>
      <c r="G364" s="178" t="s">
        <v>201</v>
      </c>
      <c r="H364" s="179">
        <v>0.6</v>
      </c>
      <c r="I364" s="180"/>
      <c r="J364" s="181">
        <f>ROUND(I364*H364,2)</f>
        <v>0</v>
      </c>
      <c r="K364" s="177" t="s">
        <v>428</v>
      </c>
      <c r="L364" s="182"/>
      <c r="M364" s="183" t="s">
        <v>37</v>
      </c>
      <c r="N364" s="184" t="s">
        <v>53</v>
      </c>
      <c r="O364" s="43"/>
      <c r="P364" s="172">
        <f>O364*H364</f>
        <v>0</v>
      </c>
      <c r="Q364" s="172">
        <v>0</v>
      </c>
      <c r="R364" s="172">
        <f>Q364*H364</f>
        <v>0</v>
      </c>
      <c r="S364" s="172">
        <v>0</v>
      </c>
      <c r="T364" s="173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174">
        <f>IF(N364="základní",J364,0)</f>
        <v>0</v>
      </c>
      <c r="BF364" s="174">
        <f>IF(N364="snížená",J364,0)</f>
        <v>0</v>
      </c>
      <c r="BG364" s="174">
        <f>IF(N364="zákl. přenesená",J364,0)</f>
        <v>0</v>
      </c>
      <c r="BH364" s="174">
        <f>IF(N364="sníž. přenesená",J364,0)</f>
        <v>0</v>
      </c>
      <c r="BI364" s="174">
        <f>IF(N364="nulová",J364,0)</f>
        <v>0</v>
      </c>
      <c r="BJ364" s="24" t="s">
        <v>24</v>
      </c>
      <c r="BK364" s="174">
        <f>ROUND(I364*H364,2)</f>
        <v>0</v>
      </c>
      <c r="BL364" s="24" t="s">
        <v>219</v>
      </c>
      <c r="BM364" s="24" t="s">
        <v>859</v>
      </c>
    </row>
    <row r="365" spans="2:65" s="1" customFormat="1" ht="16.5" customHeight="1">
      <c r="B365" s="42"/>
      <c r="C365" s="163" t="s">
        <v>860</v>
      </c>
      <c r="D365" s="163" t="s">
        <v>156</v>
      </c>
      <c r="E365" s="164" t="s">
        <v>861</v>
      </c>
      <c r="F365" s="165" t="s">
        <v>862</v>
      </c>
      <c r="G365" s="166" t="s">
        <v>159</v>
      </c>
      <c r="H365" s="167">
        <v>199.483</v>
      </c>
      <c r="I365" s="168"/>
      <c r="J365" s="169">
        <f>ROUND(I365*H365,2)</f>
        <v>0</v>
      </c>
      <c r="K365" s="165" t="s">
        <v>428</v>
      </c>
      <c r="L365" s="62"/>
      <c r="M365" s="170" t="s">
        <v>37</v>
      </c>
      <c r="N365" s="171" t="s">
        <v>53</v>
      </c>
      <c r="O365" s="43"/>
      <c r="P365" s="172">
        <f>O365*H365</f>
        <v>0</v>
      </c>
      <c r="Q365" s="172">
        <v>0</v>
      </c>
      <c r="R365" s="172">
        <f>Q365*H365</f>
        <v>0</v>
      </c>
      <c r="S365" s="172">
        <v>0</v>
      </c>
      <c r="T365" s="173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174">
        <f>IF(N365="základní",J365,0)</f>
        <v>0</v>
      </c>
      <c r="BF365" s="174">
        <f>IF(N365="snížená",J365,0)</f>
        <v>0</v>
      </c>
      <c r="BG365" s="174">
        <f>IF(N365="zákl. přenesená",J365,0)</f>
        <v>0</v>
      </c>
      <c r="BH365" s="174">
        <f>IF(N365="sníž. přenesená",J365,0)</f>
        <v>0</v>
      </c>
      <c r="BI365" s="174">
        <f>IF(N365="nulová",J365,0)</f>
        <v>0</v>
      </c>
      <c r="BJ365" s="24" t="s">
        <v>24</v>
      </c>
      <c r="BK365" s="174">
        <f>ROUND(I365*H365,2)</f>
        <v>0</v>
      </c>
      <c r="BL365" s="24" t="s">
        <v>219</v>
      </c>
      <c r="BM365" s="24" t="s">
        <v>863</v>
      </c>
    </row>
    <row r="366" spans="2:65" s="11" customFormat="1" ht="12">
      <c r="B366" s="219"/>
      <c r="C366" s="220"/>
      <c r="D366" s="221" t="s">
        <v>430</v>
      </c>
      <c r="E366" s="222" t="s">
        <v>37</v>
      </c>
      <c r="F366" s="223" t="s">
        <v>864</v>
      </c>
      <c r="G366" s="220"/>
      <c r="H366" s="224">
        <v>199.483</v>
      </c>
      <c r="I366" s="225"/>
      <c r="J366" s="220"/>
      <c r="K366" s="220"/>
      <c r="L366" s="226"/>
      <c r="M366" s="227"/>
      <c r="N366" s="228"/>
      <c r="O366" s="228"/>
      <c r="P366" s="228"/>
      <c r="Q366" s="228"/>
      <c r="R366" s="228"/>
      <c r="S366" s="228"/>
      <c r="T366" s="229"/>
      <c r="AT366" s="230" t="s">
        <v>430</v>
      </c>
      <c r="AU366" s="230" t="s">
        <v>91</v>
      </c>
      <c r="AV366" s="11" t="s">
        <v>91</v>
      </c>
      <c r="AW366" s="11" t="s">
        <v>45</v>
      </c>
      <c r="AX366" s="11" t="s">
        <v>82</v>
      </c>
      <c r="AY366" s="230" t="s">
        <v>162</v>
      </c>
    </row>
    <row r="367" spans="2:65" s="12" customFormat="1" ht="12">
      <c r="B367" s="231"/>
      <c r="C367" s="232"/>
      <c r="D367" s="221" t="s">
        <v>430</v>
      </c>
      <c r="E367" s="233" t="s">
        <v>37</v>
      </c>
      <c r="F367" s="234" t="s">
        <v>433</v>
      </c>
      <c r="G367" s="232"/>
      <c r="H367" s="235">
        <v>199.483</v>
      </c>
      <c r="I367" s="236"/>
      <c r="J367" s="232"/>
      <c r="K367" s="232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430</v>
      </c>
      <c r="AU367" s="241" t="s">
        <v>91</v>
      </c>
      <c r="AV367" s="12" t="s">
        <v>161</v>
      </c>
      <c r="AW367" s="12" t="s">
        <v>45</v>
      </c>
      <c r="AX367" s="12" t="s">
        <v>24</v>
      </c>
      <c r="AY367" s="241" t="s">
        <v>162</v>
      </c>
    </row>
    <row r="368" spans="2:65" s="1" customFormat="1" ht="16.5" customHeight="1">
      <c r="B368" s="42"/>
      <c r="C368" s="163" t="s">
        <v>865</v>
      </c>
      <c r="D368" s="163" t="s">
        <v>156</v>
      </c>
      <c r="E368" s="164" t="s">
        <v>866</v>
      </c>
      <c r="F368" s="165" t="s">
        <v>867</v>
      </c>
      <c r="G368" s="166" t="s">
        <v>159</v>
      </c>
      <c r="H368" s="167">
        <v>399.78100000000001</v>
      </c>
      <c r="I368" s="168"/>
      <c r="J368" s="169">
        <f>ROUND(I368*H368,2)</f>
        <v>0</v>
      </c>
      <c r="K368" s="165" t="s">
        <v>428</v>
      </c>
      <c r="L368" s="62"/>
      <c r="M368" s="170" t="s">
        <v>37</v>
      </c>
      <c r="N368" s="171" t="s">
        <v>53</v>
      </c>
      <c r="O368" s="43"/>
      <c r="P368" s="172">
        <f>O368*H368</f>
        <v>0</v>
      </c>
      <c r="Q368" s="172">
        <v>0</v>
      </c>
      <c r="R368" s="172">
        <f>Q368*H368</f>
        <v>0</v>
      </c>
      <c r="S368" s="172">
        <v>0</v>
      </c>
      <c r="T368" s="173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174">
        <f>IF(N368="základní",J368,0)</f>
        <v>0</v>
      </c>
      <c r="BF368" s="174">
        <f>IF(N368="snížená",J368,0)</f>
        <v>0</v>
      </c>
      <c r="BG368" s="174">
        <f>IF(N368="zákl. přenesená",J368,0)</f>
        <v>0</v>
      </c>
      <c r="BH368" s="174">
        <f>IF(N368="sníž. přenesená",J368,0)</f>
        <v>0</v>
      </c>
      <c r="BI368" s="174">
        <f>IF(N368="nulová",J368,0)</f>
        <v>0</v>
      </c>
      <c r="BJ368" s="24" t="s">
        <v>24</v>
      </c>
      <c r="BK368" s="174">
        <f>ROUND(I368*H368,2)</f>
        <v>0</v>
      </c>
      <c r="BL368" s="24" t="s">
        <v>219</v>
      </c>
      <c r="BM368" s="24" t="s">
        <v>868</v>
      </c>
    </row>
    <row r="369" spans="2:65" s="11" customFormat="1" ht="12">
      <c r="B369" s="219"/>
      <c r="C369" s="220"/>
      <c r="D369" s="221" t="s">
        <v>430</v>
      </c>
      <c r="E369" s="222" t="s">
        <v>37</v>
      </c>
      <c r="F369" s="223" t="s">
        <v>869</v>
      </c>
      <c r="G369" s="220"/>
      <c r="H369" s="224">
        <v>176.053</v>
      </c>
      <c r="I369" s="225"/>
      <c r="J369" s="220"/>
      <c r="K369" s="220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430</v>
      </c>
      <c r="AU369" s="230" t="s">
        <v>91</v>
      </c>
      <c r="AV369" s="11" t="s">
        <v>91</v>
      </c>
      <c r="AW369" s="11" t="s">
        <v>45</v>
      </c>
      <c r="AX369" s="11" t="s">
        <v>82</v>
      </c>
      <c r="AY369" s="230" t="s">
        <v>162</v>
      </c>
    </row>
    <row r="370" spans="2:65" s="11" customFormat="1" ht="12">
      <c r="B370" s="219"/>
      <c r="C370" s="220"/>
      <c r="D370" s="221" t="s">
        <v>430</v>
      </c>
      <c r="E370" s="222" t="s">
        <v>37</v>
      </c>
      <c r="F370" s="223" t="s">
        <v>870</v>
      </c>
      <c r="G370" s="220"/>
      <c r="H370" s="224">
        <v>19.683</v>
      </c>
      <c r="I370" s="225"/>
      <c r="J370" s="220"/>
      <c r="K370" s="220"/>
      <c r="L370" s="226"/>
      <c r="M370" s="227"/>
      <c r="N370" s="228"/>
      <c r="O370" s="228"/>
      <c r="P370" s="228"/>
      <c r="Q370" s="228"/>
      <c r="R370" s="228"/>
      <c r="S370" s="228"/>
      <c r="T370" s="229"/>
      <c r="AT370" s="230" t="s">
        <v>430</v>
      </c>
      <c r="AU370" s="230" t="s">
        <v>91</v>
      </c>
      <c r="AV370" s="11" t="s">
        <v>91</v>
      </c>
      <c r="AW370" s="11" t="s">
        <v>45</v>
      </c>
      <c r="AX370" s="11" t="s">
        <v>82</v>
      </c>
      <c r="AY370" s="230" t="s">
        <v>162</v>
      </c>
    </row>
    <row r="371" spans="2:65" s="11" customFormat="1" ht="12">
      <c r="B371" s="219"/>
      <c r="C371" s="220"/>
      <c r="D371" s="221" t="s">
        <v>430</v>
      </c>
      <c r="E371" s="222" t="s">
        <v>37</v>
      </c>
      <c r="F371" s="223" t="s">
        <v>871</v>
      </c>
      <c r="G371" s="220"/>
      <c r="H371" s="224">
        <v>204.04499999999999</v>
      </c>
      <c r="I371" s="225"/>
      <c r="J371" s="220"/>
      <c r="K371" s="220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430</v>
      </c>
      <c r="AU371" s="230" t="s">
        <v>91</v>
      </c>
      <c r="AV371" s="11" t="s">
        <v>91</v>
      </c>
      <c r="AW371" s="11" t="s">
        <v>45</v>
      </c>
      <c r="AX371" s="11" t="s">
        <v>82</v>
      </c>
      <c r="AY371" s="230" t="s">
        <v>162</v>
      </c>
    </row>
    <row r="372" spans="2:65" s="12" customFormat="1" ht="12">
      <c r="B372" s="231"/>
      <c r="C372" s="232"/>
      <c r="D372" s="221" t="s">
        <v>430</v>
      </c>
      <c r="E372" s="233" t="s">
        <v>37</v>
      </c>
      <c r="F372" s="234" t="s">
        <v>433</v>
      </c>
      <c r="G372" s="232"/>
      <c r="H372" s="235">
        <v>399.78100000000001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430</v>
      </c>
      <c r="AU372" s="241" t="s">
        <v>91</v>
      </c>
      <c r="AV372" s="12" t="s">
        <v>161</v>
      </c>
      <c r="AW372" s="12" t="s">
        <v>45</v>
      </c>
      <c r="AX372" s="12" t="s">
        <v>24</v>
      </c>
      <c r="AY372" s="241" t="s">
        <v>162</v>
      </c>
    </row>
    <row r="373" spans="2:65" s="1" customFormat="1" ht="16.5" customHeight="1">
      <c r="B373" s="42"/>
      <c r="C373" s="175" t="s">
        <v>34</v>
      </c>
      <c r="D373" s="175" t="s">
        <v>277</v>
      </c>
      <c r="E373" s="176" t="s">
        <v>872</v>
      </c>
      <c r="F373" s="177" t="s">
        <v>873</v>
      </c>
      <c r="G373" s="178" t="s">
        <v>159</v>
      </c>
      <c r="H373" s="179">
        <v>459.74799999999999</v>
      </c>
      <c r="I373" s="180"/>
      <c r="J373" s="181">
        <f>ROUND(I373*H373,2)</f>
        <v>0</v>
      </c>
      <c r="K373" s="177" t="s">
        <v>428</v>
      </c>
      <c r="L373" s="182"/>
      <c r="M373" s="183" t="s">
        <v>37</v>
      </c>
      <c r="N373" s="184" t="s">
        <v>53</v>
      </c>
      <c r="O373" s="43"/>
      <c r="P373" s="172">
        <f>O373*H373</f>
        <v>0</v>
      </c>
      <c r="Q373" s="172">
        <v>0</v>
      </c>
      <c r="R373" s="172">
        <f>Q373*H373</f>
        <v>0</v>
      </c>
      <c r="S373" s="172">
        <v>0</v>
      </c>
      <c r="T373" s="173">
        <f>S373*H373</f>
        <v>0</v>
      </c>
      <c r="AR373" s="24" t="s">
        <v>272</v>
      </c>
      <c r="AT373" s="24" t="s">
        <v>277</v>
      </c>
      <c r="AU373" s="24" t="s">
        <v>91</v>
      </c>
      <c r="AY373" s="24" t="s">
        <v>162</v>
      </c>
      <c r="BE373" s="174">
        <f>IF(N373="základní",J373,0)</f>
        <v>0</v>
      </c>
      <c r="BF373" s="174">
        <f>IF(N373="snížená",J373,0)</f>
        <v>0</v>
      </c>
      <c r="BG373" s="174">
        <f>IF(N373="zákl. přenesená",J373,0)</f>
        <v>0</v>
      </c>
      <c r="BH373" s="174">
        <f>IF(N373="sníž. přenesená",J373,0)</f>
        <v>0</v>
      </c>
      <c r="BI373" s="174">
        <f>IF(N373="nulová",J373,0)</f>
        <v>0</v>
      </c>
      <c r="BJ373" s="24" t="s">
        <v>24</v>
      </c>
      <c r="BK373" s="174">
        <f>ROUND(I373*H373,2)</f>
        <v>0</v>
      </c>
      <c r="BL373" s="24" t="s">
        <v>219</v>
      </c>
      <c r="BM373" s="24" t="s">
        <v>874</v>
      </c>
    </row>
    <row r="374" spans="2:65" s="1" customFormat="1" ht="25.5" customHeight="1">
      <c r="B374" s="42"/>
      <c r="C374" s="163" t="s">
        <v>875</v>
      </c>
      <c r="D374" s="163" t="s">
        <v>156</v>
      </c>
      <c r="E374" s="164" t="s">
        <v>876</v>
      </c>
      <c r="F374" s="165" t="s">
        <v>877</v>
      </c>
      <c r="G374" s="166" t="s">
        <v>201</v>
      </c>
      <c r="H374" s="167">
        <v>2.6160000000000001</v>
      </c>
      <c r="I374" s="168"/>
      <c r="J374" s="169">
        <f>ROUND(I374*H374,2)</f>
        <v>0</v>
      </c>
      <c r="K374" s="165" t="s">
        <v>428</v>
      </c>
      <c r="L374" s="62"/>
      <c r="M374" s="170" t="s">
        <v>37</v>
      </c>
      <c r="N374" s="171" t="s">
        <v>53</v>
      </c>
      <c r="O374" s="43"/>
      <c r="P374" s="172">
        <f>O374*H374</f>
        <v>0</v>
      </c>
      <c r="Q374" s="172">
        <v>0</v>
      </c>
      <c r="R374" s="172">
        <f>Q374*H374</f>
        <v>0</v>
      </c>
      <c r="S374" s="172">
        <v>0</v>
      </c>
      <c r="T374" s="173">
        <f>S374*H374</f>
        <v>0</v>
      </c>
      <c r="AR374" s="24" t="s">
        <v>219</v>
      </c>
      <c r="AT374" s="24" t="s">
        <v>156</v>
      </c>
      <c r="AU374" s="24" t="s">
        <v>91</v>
      </c>
      <c r="AY374" s="24" t="s">
        <v>162</v>
      </c>
      <c r="BE374" s="174">
        <f>IF(N374="základní",J374,0)</f>
        <v>0</v>
      </c>
      <c r="BF374" s="174">
        <f>IF(N374="snížená",J374,0)</f>
        <v>0</v>
      </c>
      <c r="BG374" s="174">
        <f>IF(N374="zákl. přenesená",J374,0)</f>
        <v>0</v>
      </c>
      <c r="BH374" s="174">
        <f>IF(N374="sníž. přenesená",J374,0)</f>
        <v>0</v>
      </c>
      <c r="BI374" s="174">
        <f>IF(N374="nulová",J374,0)</f>
        <v>0</v>
      </c>
      <c r="BJ374" s="24" t="s">
        <v>24</v>
      </c>
      <c r="BK374" s="174">
        <f>ROUND(I374*H374,2)</f>
        <v>0</v>
      </c>
      <c r="BL374" s="24" t="s">
        <v>219</v>
      </c>
      <c r="BM374" s="24" t="s">
        <v>878</v>
      </c>
    </row>
    <row r="375" spans="2:65" s="10" customFormat="1" ht="29.85" customHeight="1">
      <c r="B375" s="203"/>
      <c r="C375" s="204"/>
      <c r="D375" s="205" t="s">
        <v>81</v>
      </c>
      <c r="E375" s="217" t="s">
        <v>879</v>
      </c>
      <c r="F375" s="217" t="s">
        <v>880</v>
      </c>
      <c r="G375" s="204"/>
      <c r="H375" s="204"/>
      <c r="I375" s="207"/>
      <c r="J375" s="218">
        <f>BK375</f>
        <v>0</v>
      </c>
      <c r="K375" s="204"/>
      <c r="L375" s="209"/>
      <c r="M375" s="210"/>
      <c r="N375" s="211"/>
      <c r="O375" s="211"/>
      <c r="P375" s="212">
        <f>SUM(P376:P397)</f>
        <v>0</v>
      </c>
      <c r="Q375" s="211"/>
      <c r="R375" s="212">
        <f>SUM(R376:R397)</f>
        <v>0</v>
      </c>
      <c r="S375" s="211"/>
      <c r="T375" s="213">
        <f>SUM(T376:T397)</f>
        <v>0</v>
      </c>
      <c r="AR375" s="214" t="s">
        <v>91</v>
      </c>
      <c r="AT375" s="215" t="s">
        <v>81</v>
      </c>
      <c r="AU375" s="215" t="s">
        <v>24</v>
      </c>
      <c r="AY375" s="214" t="s">
        <v>162</v>
      </c>
      <c r="BK375" s="216">
        <f>SUM(BK376:BK397)</f>
        <v>0</v>
      </c>
    </row>
    <row r="376" spans="2:65" s="1" customFormat="1" ht="25.5" customHeight="1">
      <c r="B376" s="42"/>
      <c r="C376" s="163" t="s">
        <v>881</v>
      </c>
      <c r="D376" s="163" t="s">
        <v>156</v>
      </c>
      <c r="E376" s="164" t="s">
        <v>882</v>
      </c>
      <c r="F376" s="165" t="s">
        <v>883</v>
      </c>
      <c r="G376" s="166" t="s">
        <v>159</v>
      </c>
      <c r="H376" s="167">
        <v>195.136</v>
      </c>
      <c r="I376" s="168"/>
      <c r="J376" s="169">
        <f>ROUND(I376*H376,2)</f>
        <v>0</v>
      </c>
      <c r="K376" s="165" t="s">
        <v>428</v>
      </c>
      <c r="L376" s="62"/>
      <c r="M376" s="170" t="s">
        <v>37</v>
      </c>
      <c r="N376" s="171" t="s">
        <v>53</v>
      </c>
      <c r="O376" s="43"/>
      <c r="P376" s="172">
        <f>O376*H376</f>
        <v>0</v>
      </c>
      <c r="Q376" s="172">
        <v>0</v>
      </c>
      <c r="R376" s="172">
        <f>Q376*H376</f>
        <v>0</v>
      </c>
      <c r="S376" s="172">
        <v>0</v>
      </c>
      <c r="T376" s="173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174">
        <f>IF(N376="základní",J376,0)</f>
        <v>0</v>
      </c>
      <c r="BF376" s="174">
        <f>IF(N376="snížená",J376,0)</f>
        <v>0</v>
      </c>
      <c r="BG376" s="174">
        <f>IF(N376="zákl. přenesená",J376,0)</f>
        <v>0</v>
      </c>
      <c r="BH376" s="174">
        <f>IF(N376="sníž. přenesená",J376,0)</f>
        <v>0</v>
      </c>
      <c r="BI376" s="174">
        <f>IF(N376="nulová",J376,0)</f>
        <v>0</v>
      </c>
      <c r="BJ376" s="24" t="s">
        <v>24</v>
      </c>
      <c r="BK376" s="174">
        <f>ROUND(I376*H376,2)</f>
        <v>0</v>
      </c>
      <c r="BL376" s="24" t="s">
        <v>219</v>
      </c>
      <c r="BM376" s="24" t="s">
        <v>884</v>
      </c>
    </row>
    <row r="377" spans="2:65" s="11" customFormat="1" ht="12">
      <c r="B377" s="219"/>
      <c r="C377" s="220"/>
      <c r="D377" s="221" t="s">
        <v>430</v>
      </c>
      <c r="E377" s="222" t="s">
        <v>37</v>
      </c>
      <c r="F377" s="223" t="s">
        <v>869</v>
      </c>
      <c r="G377" s="220"/>
      <c r="H377" s="224">
        <v>176.053</v>
      </c>
      <c r="I377" s="225"/>
      <c r="J377" s="220"/>
      <c r="K377" s="220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430</v>
      </c>
      <c r="AU377" s="230" t="s">
        <v>91</v>
      </c>
      <c r="AV377" s="11" t="s">
        <v>91</v>
      </c>
      <c r="AW377" s="11" t="s">
        <v>45</v>
      </c>
      <c r="AX377" s="11" t="s">
        <v>82</v>
      </c>
      <c r="AY377" s="230" t="s">
        <v>162</v>
      </c>
    </row>
    <row r="378" spans="2:65" s="11" customFormat="1" ht="12">
      <c r="B378" s="219"/>
      <c r="C378" s="220"/>
      <c r="D378" s="221" t="s">
        <v>430</v>
      </c>
      <c r="E378" s="222" t="s">
        <v>37</v>
      </c>
      <c r="F378" s="223" t="s">
        <v>885</v>
      </c>
      <c r="G378" s="220"/>
      <c r="H378" s="224">
        <v>19.082999999999998</v>
      </c>
      <c r="I378" s="225"/>
      <c r="J378" s="220"/>
      <c r="K378" s="220"/>
      <c r="L378" s="226"/>
      <c r="M378" s="227"/>
      <c r="N378" s="228"/>
      <c r="O378" s="228"/>
      <c r="P378" s="228"/>
      <c r="Q378" s="228"/>
      <c r="R378" s="228"/>
      <c r="S378" s="228"/>
      <c r="T378" s="229"/>
      <c r="AT378" s="230" t="s">
        <v>430</v>
      </c>
      <c r="AU378" s="230" t="s">
        <v>91</v>
      </c>
      <c r="AV378" s="11" t="s">
        <v>91</v>
      </c>
      <c r="AW378" s="11" t="s">
        <v>45</v>
      </c>
      <c r="AX378" s="11" t="s">
        <v>82</v>
      </c>
      <c r="AY378" s="230" t="s">
        <v>162</v>
      </c>
    </row>
    <row r="379" spans="2:65" s="12" customFormat="1" ht="12">
      <c r="B379" s="231"/>
      <c r="C379" s="232"/>
      <c r="D379" s="221" t="s">
        <v>430</v>
      </c>
      <c r="E379" s="233" t="s">
        <v>37</v>
      </c>
      <c r="F379" s="234" t="s">
        <v>433</v>
      </c>
      <c r="G379" s="232"/>
      <c r="H379" s="235">
        <v>195.136</v>
      </c>
      <c r="I379" s="236"/>
      <c r="J379" s="232"/>
      <c r="K379" s="232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430</v>
      </c>
      <c r="AU379" s="241" t="s">
        <v>91</v>
      </c>
      <c r="AV379" s="12" t="s">
        <v>161</v>
      </c>
      <c r="AW379" s="12" t="s">
        <v>45</v>
      </c>
      <c r="AX379" s="12" t="s">
        <v>24</v>
      </c>
      <c r="AY379" s="241" t="s">
        <v>162</v>
      </c>
    </row>
    <row r="380" spans="2:65" s="1" customFormat="1" ht="16.5" customHeight="1">
      <c r="B380" s="42"/>
      <c r="C380" s="175" t="s">
        <v>886</v>
      </c>
      <c r="D380" s="175" t="s">
        <v>277</v>
      </c>
      <c r="E380" s="176" t="s">
        <v>887</v>
      </c>
      <c r="F380" s="177" t="s">
        <v>888</v>
      </c>
      <c r="G380" s="178" t="s">
        <v>159</v>
      </c>
      <c r="H380" s="179">
        <v>199.03899999999999</v>
      </c>
      <c r="I380" s="180"/>
      <c r="J380" s="181">
        <f>ROUND(I380*H380,2)</f>
        <v>0</v>
      </c>
      <c r="K380" s="177" t="s">
        <v>428</v>
      </c>
      <c r="L380" s="182"/>
      <c r="M380" s="183" t="s">
        <v>37</v>
      </c>
      <c r="N380" s="184" t="s">
        <v>53</v>
      </c>
      <c r="O380" s="43"/>
      <c r="P380" s="172">
        <f>O380*H380</f>
        <v>0</v>
      </c>
      <c r="Q380" s="172">
        <v>0</v>
      </c>
      <c r="R380" s="172">
        <f>Q380*H380</f>
        <v>0</v>
      </c>
      <c r="S380" s="172">
        <v>0</v>
      </c>
      <c r="T380" s="173">
        <f>S380*H380</f>
        <v>0</v>
      </c>
      <c r="AR380" s="24" t="s">
        <v>272</v>
      </c>
      <c r="AT380" s="24" t="s">
        <v>277</v>
      </c>
      <c r="AU380" s="24" t="s">
        <v>91</v>
      </c>
      <c r="AY380" s="24" t="s">
        <v>162</v>
      </c>
      <c r="BE380" s="174">
        <f>IF(N380="základní",J380,0)</f>
        <v>0</v>
      </c>
      <c r="BF380" s="174">
        <f>IF(N380="snížená",J380,0)</f>
        <v>0</v>
      </c>
      <c r="BG380" s="174">
        <f>IF(N380="zákl. přenesená",J380,0)</f>
        <v>0</v>
      </c>
      <c r="BH380" s="174">
        <f>IF(N380="sníž. přenesená",J380,0)</f>
        <v>0</v>
      </c>
      <c r="BI380" s="174">
        <f>IF(N380="nulová",J380,0)</f>
        <v>0</v>
      </c>
      <c r="BJ380" s="24" t="s">
        <v>24</v>
      </c>
      <c r="BK380" s="174">
        <f>ROUND(I380*H380,2)</f>
        <v>0</v>
      </c>
      <c r="BL380" s="24" t="s">
        <v>219</v>
      </c>
      <c r="BM380" s="24" t="s">
        <v>889</v>
      </c>
    </row>
    <row r="381" spans="2:65" s="1" customFormat="1" ht="25.5" customHeight="1">
      <c r="B381" s="42"/>
      <c r="C381" s="163" t="s">
        <v>890</v>
      </c>
      <c r="D381" s="163" t="s">
        <v>156</v>
      </c>
      <c r="E381" s="164" t="s">
        <v>891</v>
      </c>
      <c r="F381" s="165" t="s">
        <v>892</v>
      </c>
      <c r="G381" s="166" t="s">
        <v>159</v>
      </c>
      <c r="H381" s="167">
        <v>97.566999999999993</v>
      </c>
      <c r="I381" s="168"/>
      <c r="J381" s="169">
        <f>ROUND(I381*H381,2)</f>
        <v>0</v>
      </c>
      <c r="K381" s="165" t="s">
        <v>428</v>
      </c>
      <c r="L381" s="62"/>
      <c r="M381" s="170" t="s">
        <v>37</v>
      </c>
      <c r="N381" s="171" t="s">
        <v>53</v>
      </c>
      <c r="O381" s="43"/>
      <c r="P381" s="172">
        <f>O381*H381</f>
        <v>0</v>
      </c>
      <c r="Q381" s="172">
        <v>0</v>
      </c>
      <c r="R381" s="172">
        <f>Q381*H381</f>
        <v>0</v>
      </c>
      <c r="S381" s="172">
        <v>0</v>
      </c>
      <c r="T381" s="173">
        <f>S381*H381</f>
        <v>0</v>
      </c>
      <c r="AR381" s="24" t="s">
        <v>219</v>
      </c>
      <c r="AT381" s="24" t="s">
        <v>156</v>
      </c>
      <c r="AU381" s="24" t="s">
        <v>91</v>
      </c>
      <c r="AY381" s="24" t="s">
        <v>162</v>
      </c>
      <c r="BE381" s="174">
        <f>IF(N381="základní",J381,0)</f>
        <v>0</v>
      </c>
      <c r="BF381" s="174">
        <f>IF(N381="snížená",J381,0)</f>
        <v>0</v>
      </c>
      <c r="BG381" s="174">
        <f>IF(N381="zákl. přenesená",J381,0)</f>
        <v>0</v>
      </c>
      <c r="BH381" s="174">
        <f>IF(N381="sníž. přenesená",J381,0)</f>
        <v>0</v>
      </c>
      <c r="BI381" s="174">
        <f>IF(N381="nulová",J381,0)</f>
        <v>0</v>
      </c>
      <c r="BJ381" s="24" t="s">
        <v>24</v>
      </c>
      <c r="BK381" s="174">
        <f>ROUND(I381*H381,2)</f>
        <v>0</v>
      </c>
      <c r="BL381" s="24" t="s">
        <v>219</v>
      </c>
      <c r="BM381" s="24" t="s">
        <v>893</v>
      </c>
    </row>
    <row r="382" spans="2:65" s="11" customFormat="1" ht="12">
      <c r="B382" s="219"/>
      <c r="C382" s="220"/>
      <c r="D382" s="221" t="s">
        <v>430</v>
      </c>
      <c r="E382" s="222" t="s">
        <v>37</v>
      </c>
      <c r="F382" s="223" t="s">
        <v>894</v>
      </c>
      <c r="G382" s="220"/>
      <c r="H382" s="224">
        <v>88.025999999999996</v>
      </c>
      <c r="I382" s="225"/>
      <c r="J382" s="220"/>
      <c r="K382" s="220"/>
      <c r="L382" s="226"/>
      <c r="M382" s="227"/>
      <c r="N382" s="228"/>
      <c r="O382" s="228"/>
      <c r="P382" s="228"/>
      <c r="Q382" s="228"/>
      <c r="R382" s="228"/>
      <c r="S382" s="228"/>
      <c r="T382" s="229"/>
      <c r="AT382" s="230" t="s">
        <v>430</v>
      </c>
      <c r="AU382" s="230" t="s">
        <v>91</v>
      </c>
      <c r="AV382" s="11" t="s">
        <v>91</v>
      </c>
      <c r="AW382" s="11" t="s">
        <v>45</v>
      </c>
      <c r="AX382" s="11" t="s">
        <v>82</v>
      </c>
      <c r="AY382" s="230" t="s">
        <v>162</v>
      </c>
    </row>
    <row r="383" spans="2:65" s="11" customFormat="1" ht="12">
      <c r="B383" s="219"/>
      <c r="C383" s="220"/>
      <c r="D383" s="221" t="s">
        <v>430</v>
      </c>
      <c r="E383" s="222" t="s">
        <v>37</v>
      </c>
      <c r="F383" s="223" t="s">
        <v>895</v>
      </c>
      <c r="G383" s="220"/>
      <c r="H383" s="224">
        <v>9.5410000000000004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430</v>
      </c>
      <c r="AU383" s="230" t="s">
        <v>91</v>
      </c>
      <c r="AV383" s="11" t="s">
        <v>91</v>
      </c>
      <c r="AW383" s="11" t="s">
        <v>45</v>
      </c>
      <c r="AX383" s="11" t="s">
        <v>82</v>
      </c>
      <c r="AY383" s="230" t="s">
        <v>162</v>
      </c>
    </row>
    <row r="384" spans="2:65" s="12" customFormat="1" ht="12">
      <c r="B384" s="231"/>
      <c r="C384" s="232"/>
      <c r="D384" s="221" t="s">
        <v>430</v>
      </c>
      <c r="E384" s="233" t="s">
        <v>37</v>
      </c>
      <c r="F384" s="234" t="s">
        <v>433</v>
      </c>
      <c r="G384" s="232"/>
      <c r="H384" s="235">
        <v>97.566999999999993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430</v>
      </c>
      <c r="AU384" s="241" t="s">
        <v>91</v>
      </c>
      <c r="AV384" s="12" t="s">
        <v>161</v>
      </c>
      <c r="AW384" s="12" t="s">
        <v>45</v>
      </c>
      <c r="AX384" s="12" t="s">
        <v>24</v>
      </c>
      <c r="AY384" s="241" t="s">
        <v>162</v>
      </c>
    </row>
    <row r="385" spans="2:65" s="1" customFormat="1" ht="16.5" customHeight="1">
      <c r="B385" s="42"/>
      <c r="C385" s="175" t="s">
        <v>896</v>
      </c>
      <c r="D385" s="175" t="s">
        <v>277</v>
      </c>
      <c r="E385" s="176" t="s">
        <v>897</v>
      </c>
      <c r="F385" s="177" t="s">
        <v>898</v>
      </c>
      <c r="G385" s="178" t="s">
        <v>159</v>
      </c>
      <c r="H385" s="179">
        <v>99.518000000000001</v>
      </c>
      <c r="I385" s="180"/>
      <c r="J385" s="181">
        <f>ROUND(I385*H385,2)</f>
        <v>0</v>
      </c>
      <c r="K385" s="177" t="s">
        <v>428</v>
      </c>
      <c r="L385" s="182"/>
      <c r="M385" s="183" t="s">
        <v>37</v>
      </c>
      <c r="N385" s="184" t="s">
        <v>53</v>
      </c>
      <c r="O385" s="43"/>
      <c r="P385" s="172">
        <f>O385*H385</f>
        <v>0</v>
      </c>
      <c r="Q385" s="172">
        <v>0</v>
      </c>
      <c r="R385" s="172">
        <f>Q385*H385</f>
        <v>0</v>
      </c>
      <c r="S385" s="172">
        <v>0</v>
      </c>
      <c r="T385" s="173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174">
        <f>IF(N385="základní",J385,0)</f>
        <v>0</v>
      </c>
      <c r="BF385" s="174">
        <f>IF(N385="snížená",J385,0)</f>
        <v>0</v>
      </c>
      <c r="BG385" s="174">
        <f>IF(N385="zákl. přenesená",J385,0)</f>
        <v>0</v>
      </c>
      <c r="BH385" s="174">
        <f>IF(N385="sníž. přenesená",J385,0)</f>
        <v>0</v>
      </c>
      <c r="BI385" s="174">
        <f>IF(N385="nulová",J385,0)</f>
        <v>0</v>
      </c>
      <c r="BJ385" s="24" t="s">
        <v>24</v>
      </c>
      <c r="BK385" s="174">
        <f>ROUND(I385*H385,2)</f>
        <v>0</v>
      </c>
      <c r="BL385" s="24" t="s">
        <v>219</v>
      </c>
      <c r="BM385" s="24" t="s">
        <v>899</v>
      </c>
    </row>
    <row r="386" spans="2:65" s="1" customFormat="1" ht="16.5" customHeight="1">
      <c r="B386" s="42"/>
      <c r="C386" s="163" t="s">
        <v>900</v>
      </c>
      <c r="D386" s="163" t="s">
        <v>156</v>
      </c>
      <c r="E386" s="164" t="s">
        <v>901</v>
      </c>
      <c r="F386" s="165" t="s">
        <v>902</v>
      </c>
      <c r="G386" s="166" t="s">
        <v>214</v>
      </c>
      <c r="H386" s="167">
        <v>119.375</v>
      </c>
      <c r="I386" s="168"/>
      <c r="J386" s="169">
        <f>ROUND(I386*H386,2)</f>
        <v>0</v>
      </c>
      <c r="K386" s="165" t="s">
        <v>428</v>
      </c>
      <c r="L386" s="62"/>
      <c r="M386" s="170" t="s">
        <v>37</v>
      </c>
      <c r="N386" s="171" t="s">
        <v>53</v>
      </c>
      <c r="O386" s="43"/>
      <c r="P386" s="172">
        <f>O386*H386</f>
        <v>0</v>
      </c>
      <c r="Q386" s="172">
        <v>0</v>
      </c>
      <c r="R386" s="172">
        <f>Q386*H386</f>
        <v>0</v>
      </c>
      <c r="S386" s="172">
        <v>0</v>
      </c>
      <c r="T386" s="173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174">
        <f>IF(N386="základní",J386,0)</f>
        <v>0</v>
      </c>
      <c r="BF386" s="174">
        <f>IF(N386="snížená",J386,0)</f>
        <v>0</v>
      </c>
      <c r="BG386" s="174">
        <f>IF(N386="zákl. přenesená",J386,0)</f>
        <v>0</v>
      </c>
      <c r="BH386" s="174">
        <f>IF(N386="sníž. přenesená",J386,0)</f>
        <v>0</v>
      </c>
      <c r="BI386" s="174">
        <f>IF(N386="nulová",J386,0)</f>
        <v>0</v>
      </c>
      <c r="BJ386" s="24" t="s">
        <v>24</v>
      </c>
      <c r="BK386" s="174">
        <f>ROUND(I386*H386,2)</f>
        <v>0</v>
      </c>
      <c r="BL386" s="24" t="s">
        <v>219</v>
      </c>
      <c r="BM386" s="24" t="s">
        <v>903</v>
      </c>
    </row>
    <row r="387" spans="2:65" s="11" customFormat="1" ht="12">
      <c r="B387" s="219"/>
      <c r="C387" s="220"/>
      <c r="D387" s="221" t="s">
        <v>430</v>
      </c>
      <c r="E387" s="222" t="s">
        <v>37</v>
      </c>
      <c r="F387" s="223" t="s">
        <v>904</v>
      </c>
      <c r="G387" s="220"/>
      <c r="H387" s="224">
        <v>81.275000000000006</v>
      </c>
      <c r="I387" s="225"/>
      <c r="J387" s="220"/>
      <c r="K387" s="220"/>
      <c r="L387" s="226"/>
      <c r="M387" s="227"/>
      <c r="N387" s="228"/>
      <c r="O387" s="228"/>
      <c r="P387" s="228"/>
      <c r="Q387" s="228"/>
      <c r="R387" s="228"/>
      <c r="S387" s="228"/>
      <c r="T387" s="229"/>
      <c r="AT387" s="230" t="s">
        <v>430</v>
      </c>
      <c r="AU387" s="230" t="s">
        <v>91</v>
      </c>
      <c r="AV387" s="11" t="s">
        <v>91</v>
      </c>
      <c r="AW387" s="11" t="s">
        <v>45</v>
      </c>
      <c r="AX387" s="11" t="s">
        <v>82</v>
      </c>
      <c r="AY387" s="230" t="s">
        <v>162</v>
      </c>
    </row>
    <row r="388" spans="2:65" s="11" customFormat="1" ht="12">
      <c r="B388" s="219"/>
      <c r="C388" s="220"/>
      <c r="D388" s="221" t="s">
        <v>430</v>
      </c>
      <c r="E388" s="222" t="s">
        <v>37</v>
      </c>
      <c r="F388" s="223" t="s">
        <v>905</v>
      </c>
      <c r="G388" s="220"/>
      <c r="H388" s="224">
        <v>38.1</v>
      </c>
      <c r="I388" s="225"/>
      <c r="J388" s="220"/>
      <c r="K388" s="220"/>
      <c r="L388" s="226"/>
      <c r="M388" s="227"/>
      <c r="N388" s="228"/>
      <c r="O388" s="228"/>
      <c r="P388" s="228"/>
      <c r="Q388" s="228"/>
      <c r="R388" s="228"/>
      <c r="S388" s="228"/>
      <c r="T388" s="229"/>
      <c r="AT388" s="230" t="s">
        <v>430</v>
      </c>
      <c r="AU388" s="230" t="s">
        <v>91</v>
      </c>
      <c r="AV388" s="11" t="s">
        <v>91</v>
      </c>
      <c r="AW388" s="11" t="s">
        <v>45</v>
      </c>
      <c r="AX388" s="11" t="s">
        <v>82</v>
      </c>
      <c r="AY388" s="230" t="s">
        <v>162</v>
      </c>
    </row>
    <row r="389" spans="2:65" s="12" customFormat="1" ht="12">
      <c r="B389" s="231"/>
      <c r="C389" s="232"/>
      <c r="D389" s="221" t="s">
        <v>430</v>
      </c>
      <c r="E389" s="233" t="s">
        <v>37</v>
      </c>
      <c r="F389" s="234" t="s">
        <v>433</v>
      </c>
      <c r="G389" s="232"/>
      <c r="H389" s="235">
        <v>119.375</v>
      </c>
      <c r="I389" s="236"/>
      <c r="J389" s="232"/>
      <c r="K389" s="232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430</v>
      </c>
      <c r="AU389" s="241" t="s">
        <v>91</v>
      </c>
      <c r="AV389" s="12" t="s">
        <v>161</v>
      </c>
      <c r="AW389" s="12" t="s">
        <v>45</v>
      </c>
      <c r="AX389" s="12" t="s">
        <v>24</v>
      </c>
      <c r="AY389" s="241" t="s">
        <v>162</v>
      </c>
    </row>
    <row r="390" spans="2:65" s="1" customFormat="1" ht="16.5" customHeight="1">
      <c r="B390" s="42"/>
      <c r="C390" s="175" t="s">
        <v>906</v>
      </c>
      <c r="D390" s="175" t="s">
        <v>277</v>
      </c>
      <c r="E390" s="176" t="s">
        <v>907</v>
      </c>
      <c r="F390" s="177" t="s">
        <v>908</v>
      </c>
      <c r="G390" s="178" t="s">
        <v>159</v>
      </c>
      <c r="H390" s="179">
        <v>17.905999999999999</v>
      </c>
      <c r="I390" s="180"/>
      <c r="J390" s="181">
        <f>ROUND(I390*H390,2)</f>
        <v>0</v>
      </c>
      <c r="K390" s="177" t="s">
        <v>428</v>
      </c>
      <c r="L390" s="182"/>
      <c r="M390" s="183" t="s">
        <v>37</v>
      </c>
      <c r="N390" s="184" t="s">
        <v>53</v>
      </c>
      <c r="O390" s="43"/>
      <c r="P390" s="172">
        <f>O390*H390</f>
        <v>0</v>
      </c>
      <c r="Q390" s="172">
        <v>0</v>
      </c>
      <c r="R390" s="172">
        <f>Q390*H390</f>
        <v>0</v>
      </c>
      <c r="S390" s="172">
        <v>0</v>
      </c>
      <c r="T390" s="173">
        <f>S390*H390</f>
        <v>0</v>
      </c>
      <c r="AR390" s="24" t="s">
        <v>272</v>
      </c>
      <c r="AT390" s="24" t="s">
        <v>277</v>
      </c>
      <c r="AU390" s="24" t="s">
        <v>91</v>
      </c>
      <c r="AY390" s="24" t="s">
        <v>162</v>
      </c>
      <c r="BE390" s="174">
        <f>IF(N390="základní",J390,0)</f>
        <v>0</v>
      </c>
      <c r="BF390" s="174">
        <f>IF(N390="snížená",J390,0)</f>
        <v>0</v>
      </c>
      <c r="BG390" s="174">
        <f>IF(N390="zákl. přenesená",J390,0)</f>
        <v>0</v>
      </c>
      <c r="BH390" s="174">
        <f>IF(N390="sníž. přenesená",J390,0)</f>
        <v>0</v>
      </c>
      <c r="BI390" s="174">
        <f>IF(N390="nulová",J390,0)</f>
        <v>0</v>
      </c>
      <c r="BJ390" s="24" t="s">
        <v>24</v>
      </c>
      <c r="BK390" s="174">
        <f>ROUND(I390*H390,2)</f>
        <v>0</v>
      </c>
      <c r="BL390" s="24" t="s">
        <v>219</v>
      </c>
      <c r="BM390" s="24" t="s">
        <v>909</v>
      </c>
    </row>
    <row r="391" spans="2:65" s="11" customFormat="1" ht="12">
      <c r="B391" s="219"/>
      <c r="C391" s="220"/>
      <c r="D391" s="221" t="s">
        <v>430</v>
      </c>
      <c r="E391" s="222" t="s">
        <v>37</v>
      </c>
      <c r="F391" s="223" t="s">
        <v>910</v>
      </c>
      <c r="G391" s="220"/>
      <c r="H391" s="224">
        <v>17.905999999999999</v>
      </c>
      <c r="I391" s="225"/>
      <c r="J391" s="220"/>
      <c r="K391" s="220"/>
      <c r="L391" s="226"/>
      <c r="M391" s="227"/>
      <c r="N391" s="228"/>
      <c r="O391" s="228"/>
      <c r="P391" s="228"/>
      <c r="Q391" s="228"/>
      <c r="R391" s="228"/>
      <c r="S391" s="228"/>
      <c r="T391" s="229"/>
      <c r="AT391" s="230" t="s">
        <v>430</v>
      </c>
      <c r="AU391" s="230" t="s">
        <v>91</v>
      </c>
      <c r="AV391" s="11" t="s">
        <v>91</v>
      </c>
      <c r="AW391" s="11" t="s">
        <v>45</v>
      </c>
      <c r="AX391" s="11" t="s">
        <v>82</v>
      </c>
      <c r="AY391" s="230" t="s">
        <v>162</v>
      </c>
    </row>
    <row r="392" spans="2:65" s="12" customFormat="1" ht="12">
      <c r="B392" s="231"/>
      <c r="C392" s="232"/>
      <c r="D392" s="221" t="s">
        <v>430</v>
      </c>
      <c r="E392" s="233" t="s">
        <v>37</v>
      </c>
      <c r="F392" s="234" t="s">
        <v>433</v>
      </c>
      <c r="G392" s="232"/>
      <c r="H392" s="235">
        <v>17.905999999999999</v>
      </c>
      <c r="I392" s="236"/>
      <c r="J392" s="232"/>
      <c r="K392" s="232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430</v>
      </c>
      <c r="AU392" s="241" t="s">
        <v>91</v>
      </c>
      <c r="AV392" s="12" t="s">
        <v>161</v>
      </c>
      <c r="AW392" s="12" t="s">
        <v>45</v>
      </c>
      <c r="AX392" s="12" t="s">
        <v>24</v>
      </c>
      <c r="AY392" s="241" t="s">
        <v>162</v>
      </c>
    </row>
    <row r="393" spans="2:65" s="1" customFormat="1" ht="25.5" customHeight="1">
      <c r="B393" s="42"/>
      <c r="C393" s="163" t="s">
        <v>911</v>
      </c>
      <c r="D393" s="163" t="s">
        <v>156</v>
      </c>
      <c r="E393" s="164" t="s">
        <v>912</v>
      </c>
      <c r="F393" s="165" t="s">
        <v>913</v>
      </c>
      <c r="G393" s="166" t="s">
        <v>159</v>
      </c>
      <c r="H393" s="167">
        <v>97.566999999999993</v>
      </c>
      <c r="I393" s="168"/>
      <c r="J393" s="169">
        <f>ROUND(I393*H393,2)</f>
        <v>0</v>
      </c>
      <c r="K393" s="165" t="s">
        <v>428</v>
      </c>
      <c r="L393" s="62"/>
      <c r="M393" s="170" t="s">
        <v>37</v>
      </c>
      <c r="N393" s="171" t="s">
        <v>53</v>
      </c>
      <c r="O393" s="43"/>
      <c r="P393" s="172">
        <f>O393*H393</f>
        <v>0</v>
      </c>
      <c r="Q393" s="172">
        <v>0</v>
      </c>
      <c r="R393" s="172">
        <f>Q393*H393</f>
        <v>0</v>
      </c>
      <c r="S393" s="172">
        <v>0</v>
      </c>
      <c r="T393" s="173">
        <f>S393*H393</f>
        <v>0</v>
      </c>
      <c r="AR393" s="24" t="s">
        <v>219</v>
      </c>
      <c r="AT393" s="24" t="s">
        <v>156</v>
      </c>
      <c r="AU393" s="24" t="s">
        <v>91</v>
      </c>
      <c r="AY393" s="24" t="s">
        <v>162</v>
      </c>
      <c r="BE393" s="174">
        <f>IF(N393="základní",J393,0)</f>
        <v>0</v>
      </c>
      <c r="BF393" s="174">
        <f>IF(N393="snížená",J393,0)</f>
        <v>0</v>
      </c>
      <c r="BG393" s="174">
        <f>IF(N393="zákl. přenesená",J393,0)</f>
        <v>0</v>
      </c>
      <c r="BH393" s="174">
        <f>IF(N393="sníž. přenesená",J393,0)</f>
        <v>0</v>
      </c>
      <c r="BI393" s="174">
        <f>IF(N393="nulová",J393,0)</f>
        <v>0</v>
      </c>
      <c r="BJ393" s="24" t="s">
        <v>24</v>
      </c>
      <c r="BK393" s="174">
        <f>ROUND(I393*H393,2)</f>
        <v>0</v>
      </c>
      <c r="BL393" s="24" t="s">
        <v>219</v>
      </c>
      <c r="BM393" s="24" t="s">
        <v>914</v>
      </c>
    </row>
    <row r="394" spans="2:65" s="11" customFormat="1" ht="12">
      <c r="B394" s="219"/>
      <c r="C394" s="220"/>
      <c r="D394" s="221" t="s">
        <v>430</v>
      </c>
      <c r="E394" s="222" t="s">
        <v>37</v>
      </c>
      <c r="F394" s="223" t="s">
        <v>915</v>
      </c>
      <c r="G394" s="220"/>
      <c r="H394" s="224">
        <v>97.566999999999993</v>
      </c>
      <c r="I394" s="225"/>
      <c r="J394" s="220"/>
      <c r="K394" s="220"/>
      <c r="L394" s="226"/>
      <c r="M394" s="227"/>
      <c r="N394" s="228"/>
      <c r="O394" s="228"/>
      <c r="P394" s="228"/>
      <c r="Q394" s="228"/>
      <c r="R394" s="228"/>
      <c r="S394" s="228"/>
      <c r="T394" s="229"/>
      <c r="AT394" s="230" t="s">
        <v>430</v>
      </c>
      <c r="AU394" s="230" t="s">
        <v>91</v>
      </c>
      <c r="AV394" s="11" t="s">
        <v>91</v>
      </c>
      <c r="AW394" s="11" t="s">
        <v>45</v>
      </c>
      <c r="AX394" s="11" t="s">
        <v>82</v>
      </c>
      <c r="AY394" s="230" t="s">
        <v>162</v>
      </c>
    </row>
    <row r="395" spans="2:65" s="12" customFormat="1" ht="12">
      <c r="B395" s="231"/>
      <c r="C395" s="232"/>
      <c r="D395" s="221" t="s">
        <v>430</v>
      </c>
      <c r="E395" s="233" t="s">
        <v>37</v>
      </c>
      <c r="F395" s="234" t="s">
        <v>433</v>
      </c>
      <c r="G395" s="232"/>
      <c r="H395" s="235">
        <v>97.566999999999993</v>
      </c>
      <c r="I395" s="236"/>
      <c r="J395" s="232"/>
      <c r="K395" s="232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430</v>
      </c>
      <c r="AU395" s="241" t="s">
        <v>91</v>
      </c>
      <c r="AV395" s="12" t="s">
        <v>161</v>
      </c>
      <c r="AW395" s="12" t="s">
        <v>45</v>
      </c>
      <c r="AX395" s="12" t="s">
        <v>24</v>
      </c>
      <c r="AY395" s="241" t="s">
        <v>162</v>
      </c>
    </row>
    <row r="396" spans="2:65" s="1" customFormat="1" ht="16.5" customHeight="1">
      <c r="B396" s="42"/>
      <c r="C396" s="175" t="s">
        <v>916</v>
      </c>
      <c r="D396" s="175" t="s">
        <v>277</v>
      </c>
      <c r="E396" s="176" t="s">
        <v>917</v>
      </c>
      <c r="F396" s="177" t="s">
        <v>918</v>
      </c>
      <c r="G396" s="178" t="s">
        <v>159</v>
      </c>
      <c r="H396" s="179">
        <v>107.324</v>
      </c>
      <c r="I396" s="180"/>
      <c r="J396" s="181">
        <f>ROUND(I396*H396,2)</f>
        <v>0</v>
      </c>
      <c r="K396" s="177" t="s">
        <v>428</v>
      </c>
      <c r="L396" s="182"/>
      <c r="M396" s="183" t="s">
        <v>37</v>
      </c>
      <c r="N396" s="184" t="s">
        <v>53</v>
      </c>
      <c r="O396" s="43"/>
      <c r="P396" s="172">
        <f>O396*H396</f>
        <v>0</v>
      </c>
      <c r="Q396" s="172">
        <v>0</v>
      </c>
      <c r="R396" s="172">
        <f>Q396*H396</f>
        <v>0</v>
      </c>
      <c r="S396" s="172">
        <v>0</v>
      </c>
      <c r="T396" s="173">
        <f>S396*H396</f>
        <v>0</v>
      </c>
      <c r="AR396" s="24" t="s">
        <v>272</v>
      </c>
      <c r="AT396" s="24" t="s">
        <v>277</v>
      </c>
      <c r="AU396" s="24" t="s">
        <v>91</v>
      </c>
      <c r="AY396" s="24" t="s">
        <v>162</v>
      </c>
      <c r="BE396" s="174">
        <f>IF(N396="základní",J396,0)</f>
        <v>0</v>
      </c>
      <c r="BF396" s="174">
        <f>IF(N396="snížená",J396,0)</f>
        <v>0</v>
      </c>
      <c r="BG396" s="174">
        <f>IF(N396="zákl. přenesená",J396,0)</f>
        <v>0</v>
      </c>
      <c r="BH396" s="174">
        <f>IF(N396="sníž. přenesená",J396,0)</f>
        <v>0</v>
      </c>
      <c r="BI396" s="174">
        <f>IF(N396="nulová",J396,0)</f>
        <v>0</v>
      </c>
      <c r="BJ396" s="24" t="s">
        <v>24</v>
      </c>
      <c r="BK396" s="174">
        <f>ROUND(I396*H396,2)</f>
        <v>0</v>
      </c>
      <c r="BL396" s="24" t="s">
        <v>219</v>
      </c>
      <c r="BM396" s="24" t="s">
        <v>919</v>
      </c>
    </row>
    <row r="397" spans="2:65" s="1" customFormat="1" ht="16.5" customHeight="1">
      <c r="B397" s="42"/>
      <c r="C397" s="163" t="s">
        <v>920</v>
      </c>
      <c r="D397" s="163" t="s">
        <v>156</v>
      </c>
      <c r="E397" s="164" t="s">
        <v>921</v>
      </c>
      <c r="F397" s="165" t="s">
        <v>922</v>
      </c>
      <c r="G397" s="166" t="s">
        <v>201</v>
      </c>
      <c r="H397" s="167">
        <v>0.96</v>
      </c>
      <c r="I397" s="168"/>
      <c r="J397" s="169">
        <f>ROUND(I397*H397,2)</f>
        <v>0</v>
      </c>
      <c r="K397" s="165" t="s">
        <v>428</v>
      </c>
      <c r="L397" s="62"/>
      <c r="M397" s="170" t="s">
        <v>37</v>
      </c>
      <c r="N397" s="171" t="s">
        <v>53</v>
      </c>
      <c r="O397" s="43"/>
      <c r="P397" s="172">
        <f>O397*H397</f>
        <v>0</v>
      </c>
      <c r="Q397" s="172">
        <v>0</v>
      </c>
      <c r="R397" s="172">
        <f>Q397*H397</f>
        <v>0</v>
      </c>
      <c r="S397" s="172">
        <v>0</v>
      </c>
      <c r="T397" s="173">
        <f>S397*H397</f>
        <v>0</v>
      </c>
      <c r="AR397" s="24" t="s">
        <v>219</v>
      </c>
      <c r="AT397" s="24" t="s">
        <v>156</v>
      </c>
      <c r="AU397" s="24" t="s">
        <v>91</v>
      </c>
      <c r="AY397" s="24" t="s">
        <v>162</v>
      </c>
      <c r="BE397" s="174">
        <f>IF(N397="základní",J397,0)</f>
        <v>0</v>
      </c>
      <c r="BF397" s="174">
        <f>IF(N397="snížená",J397,0)</f>
        <v>0</v>
      </c>
      <c r="BG397" s="174">
        <f>IF(N397="zákl. přenesená",J397,0)</f>
        <v>0</v>
      </c>
      <c r="BH397" s="174">
        <f>IF(N397="sníž. přenesená",J397,0)</f>
        <v>0</v>
      </c>
      <c r="BI397" s="174">
        <f>IF(N397="nulová",J397,0)</f>
        <v>0</v>
      </c>
      <c r="BJ397" s="24" t="s">
        <v>24</v>
      </c>
      <c r="BK397" s="174">
        <f>ROUND(I397*H397,2)</f>
        <v>0</v>
      </c>
      <c r="BL397" s="24" t="s">
        <v>219</v>
      </c>
      <c r="BM397" s="24" t="s">
        <v>923</v>
      </c>
    </row>
    <row r="398" spans="2:65" s="10" customFormat="1" ht="29.85" customHeight="1">
      <c r="B398" s="203"/>
      <c r="C398" s="204"/>
      <c r="D398" s="205" t="s">
        <v>81</v>
      </c>
      <c r="E398" s="217" t="s">
        <v>924</v>
      </c>
      <c r="F398" s="217" t="s">
        <v>925</v>
      </c>
      <c r="G398" s="204"/>
      <c r="H398" s="204"/>
      <c r="I398" s="207"/>
      <c r="J398" s="218">
        <f>BK398</f>
        <v>0</v>
      </c>
      <c r="K398" s="204"/>
      <c r="L398" s="209"/>
      <c r="M398" s="210"/>
      <c r="N398" s="211"/>
      <c r="O398" s="211"/>
      <c r="P398" s="212">
        <f>SUM(P399:P414)</f>
        <v>0</v>
      </c>
      <c r="Q398" s="211"/>
      <c r="R398" s="212">
        <f>SUM(R399:R414)</f>
        <v>0</v>
      </c>
      <c r="S398" s="211"/>
      <c r="T398" s="213">
        <f>SUM(T399:T414)</f>
        <v>0</v>
      </c>
      <c r="AR398" s="214" t="s">
        <v>91</v>
      </c>
      <c r="AT398" s="215" t="s">
        <v>81</v>
      </c>
      <c r="AU398" s="215" t="s">
        <v>24</v>
      </c>
      <c r="AY398" s="214" t="s">
        <v>162</v>
      </c>
      <c r="BK398" s="216">
        <f>SUM(BK399:BK414)</f>
        <v>0</v>
      </c>
    </row>
    <row r="399" spans="2:65" s="1" customFormat="1" ht="25.5" customHeight="1">
      <c r="B399" s="42"/>
      <c r="C399" s="163" t="s">
        <v>926</v>
      </c>
      <c r="D399" s="163" t="s">
        <v>156</v>
      </c>
      <c r="E399" s="164" t="s">
        <v>927</v>
      </c>
      <c r="F399" s="165" t="s">
        <v>928</v>
      </c>
      <c r="G399" s="166" t="s">
        <v>159</v>
      </c>
      <c r="H399" s="167">
        <v>97.566999999999993</v>
      </c>
      <c r="I399" s="168"/>
      <c r="J399" s="169">
        <f>ROUND(I399*H399,2)</f>
        <v>0</v>
      </c>
      <c r="K399" s="165" t="s">
        <v>428</v>
      </c>
      <c r="L399" s="62"/>
      <c r="M399" s="170" t="s">
        <v>37</v>
      </c>
      <c r="N399" s="171" t="s">
        <v>53</v>
      </c>
      <c r="O399" s="43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174">
        <f>IF(N399="základní",J399,0)</f>
        <v>0</v>
      </c>
      <c r="BF399" s="174">
        <f>IF(N399="snížená",J399,0)</f>
        <v>0</v>
      </c>
      <c r="BG399" s="174">
        <f>IF(N399="zákl. přenesená",J399,0)</f>
        <v>0</v>
      </c>
      <c r="BH399" s="174">
        <f>IF(N399="sníž. přenesená",J399,0)</f>
        <v>0</v>
      </c>
      <c r="BI399" s="174">
        <f>IF(N399="nulová",J399,0)</f>
        <v>0</v>
      </c>
      <c r="BJ399" s="24" t="s">
        <v>24</v>
      </c>
      <c r="BK399" s="174">
        <f>ROUND(I399*H399,2)</f>
        <v>0</v>
      </c>
      <c r="BL399" s="24" t="s">
        <v>219</v>
      </c>
      <c r="BM399" s="24" t="s">
        <v>929</v>
      </c>
    </row>
    <row r="400" spans="2:65" s="11" customFormat="1" ht="12">
      <c r="B400" s="219"/>
      <c r="C400" s="220"/>
      <c r="D400" s="221" t="s">
        <v>430</v>
      </c>
      <c r="E400" s="222" t="s">
        <v>37</v>
      </c>
      <c r="F400" s="223" t="s">
        <v>894</v>
      </c>
      <c r="G400" s="220"/>
      <c r="H400" s="224">
        <v>88.025999999999996</v>
      </c>
      <c r="I400" s="225"/>
      <c r="J400" s="220"/>
      <c r="K400" s="220"/>
      <c r="L400" s="226"/>
      <c r="M400" s="227"/>
      <c r="N400" s="228"/>
      <c r="O400" s="228"/>
      <c r="P400" s="228"/>
      <c r="Q400" s="228"/>
      <c r="R400" s="228"/>
      <c r="S400" s="228"/>
      <c r="T400" s="229"/>
      <c r="AT400" s="230" t="s">
        <v>430</v>
      </c>
      <c r="AU400" s="230" t="s">
        <v>91</v>
      </c>
      <c r="AV400" s="11" t="s">
        <v>91</v>
      </c>
      <c r="AW400" s="11" t="s">
        <v>45</v>
      </c>
      <c r="AX400" s="11" t="s">
        <v>82</v>
      </c>
      <c r="AY400" s="230" t="s">
        <v>162</v>
      </c>
    </row>
    <row r="401" spans="2:65" s="11" customFormat="1" ht="12">
      <c r="B401" s="219"/>
      <c r="C401" s="220"/>
      <c r="D401" s="221" t="s">
        <v>430</v>
      </c>
      <c r="E401" s="222" t="s">
        <v>37</v>
      </c>
      <c r="F401" s="223" t="s">
        <v>895</v>
      </c>
      <c r="G401" s="220"/>
      <c r="H401" s="224">
        <v>9.5410000000000004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430</v>
      </c>
      <c r="AU401" s="230" t="s">
        <v>91</v>
      </c>
      <c r="AV401" s="11" t="s">
        <v>91</v>
      </c>
      <c r="AW401" s="11" t="s">
        <v>45</v>
      </c>
      <c r="AX401" s="11" t="s">
        <v>82</v>
      </c>
      <c r="AY401" s="230" t="s">
        <v>162</v>
      </c>
    </row>
    <row r="402" spans="2:65" s="12" customFormat="1" ht="12">
      <c r="B402" s="231"/>
      <c r="C402" s="232"/>
      <c r="D402" s="221" t="s">
        <v>430</v>
      </c>
      <c r="E402" s="233" t="s">
        <v>37</v>
      </c>
      <c r="F402" s="234" t="s">
        <v>433</v>
      </c>
      <c r="G402" s="232"/>
      <c r="H402" s="235">
        <v>97.566999999999993</v>
      </c>
      <c r="I402" s="236"/>
      <c r="J402" s="232"/>
      <c r="K402" s="232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430</v>
      </c>
      <c r="AU402" s="241" t="s">
        <v>91</v>
      </c>
      <c r="AV402" s="12" t="s">
        <v>161</v>
      </c>
      <c r="AW402" s="12" t="s">
        <v>45</v>
      </c>
      <c r="AX402" s="12" t="s">
        <v>24</v>
      </c>
      <c r="AY402" s="241" t="s">
        <v>162</v>
      </c>
    </row>
    <row r="403" spans="2:65" s="1" customFormat="1" ht="16.5" customHeight="1">
      <c r="B403" s="42"/>
      <c r="C403" s="163" t="s">
        <v>930</v>
      </c>
      <c r="D403" s="163" t="s">
        <v>156</v>
      </c>
      <c r="E403" s="164" t="s">
        <v>931</v>
      </c>
      <c r="F403" s="165" t="s">
        <v>932</v>
      </c>
      <c r="G403" s="166" t="s">
        <v>159</v>
      </c>
      <c r="H403" s="167">
        <v>97.566999999999993</v>
      </c>
      <c r="I403" s="168"/>
      <c r="J403" s="169">
        <f>ROUND(I403*H403,2)</f>
        <v>0</v>
      </c>
      <c r="K403" s="165" t="s">
        <v>428</v>
      </c>
      <c r="L403" s="62"/>
      <c r="M403" s="170" t="s">
        <v>37</v>
      </c>
      <c r="N403" s="171" t="s">
        <v>53</v>
      </c>
      <c r="O403" s="43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174">
        <f>IF(N403="základní",J403,0)</f>
        <v>0</v>
      </c>
      <c r="BF403" s="174">
        <f>IF(N403="snížená",J403,0)</f>
        <v>0</v>
      </c>
      <c r="BG403" s="174">
        <f>IF(N403="zákl. přenesená",J403,0)</f>
        <v>0</v>
      </c>
      <c r="BH403" s="174">
        <f>IF(N403="sníž. přenesená",J403,0)</f>
        <v>0</v>
      </c>
      <c r="BI403" s="174">
        <f>IF(N403="nulová",J403,0)</f>
        <v>0</v>
      </c>
      <c r="BJ403" s="24" t="s">
        <v>24</v>
      </c>
      <c r="BK403" s="174">
        <f>ROUND(I403*H403,2)</f>
        <v>0</v>
      </c>
      <c r="BL403" s="24" t="s">
        <v>219</v>
      </c>
      <c r="BM403" s="24" t="s">
        <v>933</v>
      </c>
    </row>
    <row r="404" spans="2:65" s="1" customFormat="1" ht="16.5" customHeight="1">
      <c r="B404" s="42"/>
      <c r="C404" s="163" t="s">
        <v>934</v>
      </c>
      <c r="D404" s="163" t="s">
        <v>156</v>
      </c>
      <c r="E404" s="164" t="s">
        <v>935</v>
      </c>
      <c r="F404" s="165" t="s">
        <v>936</v>
      </c>
      <c r="G404" s="166" t="s">
        <v>159</v>
      </c>
      <c r="H404" s="167">
        <v>25</v>
      </c>
      <c r="I404" s="168"/>
      <c r="J404" s="169">
        <f>ROUND(I404*H404,2)</f>
        <v>0</v>
      </c>
      <c r="K404" s="165" t="s">
        <v>428</v>
      </c>
      <c r="L404" s="62"/>
      <c r="M404" s="170" t="s">
        <v>37</v>
      </c>
      <c r="N404" s="171" t="s">
        <v>53</v>
      </c>
      <c r="O404" s="43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174">
        <f>IF(N404="základní",J404,0)</f>
        <v>0</v>
      </c>
      <c r="BF404" s="174">
        <f>IF(N404="snížená",J404,0)</f>
        <v>0</v>
      </c>
      <c r="BG404" s="174">
        <f>IF(N404="zákl. přenesená",J404,0)</f>
        <v>0</v>
      </c>
      <c r="BH404" s="174">
        <f>IF(N404="sníž. přenesená",J404,0)</f>
        <v>0</v>
      </c>
      <c r="BI404" s="174">
        <f>IF(N404="nulová",J404,0)</f>
        <v>0</v>
      </c>
      <c r="BJ404" s="24" t="s">
        <v>24</v>
      </c>
      <c r="BK404" s="174">
        <f>ROUND(I404*H404,2)</f>
        <v>0</v>
      </c>
      <c r="BL404" s="24" t="s">
        <v>219</v>
      </c>
      <c r="BM404" s="24" t="s">
        <v>937</v>
      </c>
    </row>
    <row r="405" spans="2:65" s="1" customFormat="1" ht="25.5" customHeight="1">
      <c r="B405" s="42"/>
      <c r="C405" s="163" t="s">
        <v>938</v>
      </c>
      <c r="D405" s="163" t="s">
        <v>156</v>
      </c>
      <c r="E405" s="164" t="s">
        <v>939</v>
      </c>
      <c r="F405" s="165" t="s">
        <v>940</v>
      </c>
      <c r="G405" s="166" t="s">
        <v>214</v>
      </c>
      <c r="H405" s="167">
        <v>110.455</v>
      </c>
      <c r="I405" s="168"/>
      <c r="J405" s="169">
        <f>ROUND(I405*H405,2)</f>
        <v>0</v>
      </c>
      <c r="K405" s="165" t="s">
        <v>428</v>
      </c>
      <c r="L405" s="62"/>
      <c r="M405" s="170" t="s">
        <v>37</v>
      </c>
      <c r="N405" s="171" t="s">
        <v>53</v>
      </c>
      <c r="O405" s="43"/>
      <c r="P405" s="172">
        <f>O405*H405</f>
        <v>0</v>
      </c>
      <c r="Q405" s="172">
        <v>0</v>
      </c>
      <c r="R405" s="172">
        <f>Q405*H405</f>
        <v>0</v>
      </c>
      <c r="S405" s="172">
        <v>0</v>
      </c>
      <c r="T405" s="173">
        <f>S405*H405</f>
        <v>0</v>
      </c>
      <c r="AR405" s="24" t="s">
        <v>219</v>
      </c>
      <c r="AT405" s="24" t="s">
        <v>156</v>
      </c>
      <c r="AU405" s="24" t="s">
        <v>91</v>
      </c>
      <c r="AY405" s="24" t="s">
        <v>162</v>
      </c>
      <c r="BE405" s="174">
        <f>IF(N405="základní",J405,0)</f>
        <v>0</v>
      </c>
      <c r="BF405" s="174">
        <f>IF(N405="snížená",J405,0)</f>
        <v>0</v>
      </c>
      <c r="BG405" s="174">
        <f>IF(N405="zákl. přenesená",J405,0)</f>
        <v>0</v>
      </c>
      <c r="BH405" s="174">
        <f>IF(N405="sníž. přenesená",J405,0)</f>
        <v>0</v>
      </c>
      <c r="BI405" s="174">
        <f>IF(N405="nulová",J405,0)</f>
        <v>0</v>
      </c>
      <c r="BJ405" s="24" t="s">
        <v>24</v>
      </c>
      <c r="BK405" s="174">
        <f>ROUND(I405*H405,2)</f>
        <v>0</v>
      </c>
      <c r="BL405" s="24" t="s">
        <v>219</v>
      </c>
      <c r="BM405" s="24" t="s">
        <v>941</v>
      </c>
    </row>
    <row r="406" spans="2:65" s="11" customFormat="1" ht="12">
      <c r="B406" s="219"/>
      <c r="C406" s="220"/>
      <c r="D406" s="221" t="s">
        <v>430</v>
      </c>
      <c r="E406" s="222" t="s">
        <v>37</v>
      </c>
      <c r="F406" s="223" t="s">
        <v>942</v>
      </c>
      <c r="G406" s="220"/>
      <c r="H406" s="224">
        <v>110.455</v>
      </c>
      <c r="I406" s="225"/>
      <c r="J406" s="220"/>
      <c r="K406" s="220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430</v>
      </c>
      <c r="AU406" s="230" t="s">
        <v>91</v>
      </c>
      <c r="AV406" s="11" t="s">
        <v>91</v>
      </c>
      <c r="AW406" s="11" t="s">
        <v>45</v>
      </c>
      <c r="AX406" s="11" t="s">
        <v>82</v>
      </c>
      <c r="AY406" s="230" t="s">
        <v>162</v>
      </c>
    </row>
    <row r="407" spans="2:65" s="12" customFormat="1" ht="12">
      <c r="B407" s="231"/>
      <c r="C407" s="232"/>
      <c r="D407" s="221" t="s">
        <v>430</v>
      </c>
      <c r="E407" s="233" t="s">
        <v>37</v>
      </c>
      <c r="F407" s="234" t="s">
        <v>433</v>
      </c>
      <c r="G407" s="232"/>
      <c r="H407" s="235">
        <v>110.455</v>
      </c>
      <c r="I407" s="236"/>
      <c r="J407" s="232"/>
      <c r="K407" s="232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430</v>
      </c>
      <c r="AU407" s="241" t="s">
        <v>91</v>
      </c>
      <c r="AV407" s="12" t="s">
        <v>161</v>
      </c>
      <c r="AW407" s="12" t="s">
        <v>45</v>
      </c>
      <c r="AX407" s="12" t="s">
        <v>24</v>
      </c>
      <c r="AY407" s="241" t="s">
        <v>162</v>
      </c>
    </row>
    <row r="408" spans="2:65" s="1" customFormat="1" ht="16.5" customHeight="1">
      <c r="B408" s="42"/>
      <c r="C408" s="175" t="s">
        <v>943</v>
      </c>
      <c r="D408" s="175" t="s">
        <v>277</v>
      </c>
      <c r="E408" s="176" t="s">
        <v>944</v>
      </c>
      <c r="F408" s="177" t="s">
        <v>945</v>
      </c>
      <c r="G408" s="178" t="s">
        <v>173</v>
      </c>
      <c r="H408" s="179">
        <v>2.9159999999999999</v>
      </c>
      <c r="I408" s="180"/>
      <c r="J408" s="181">
        <f>ROUND(I408*H408,2)</f>
        <v>0</v>
      </c>
      <c r="K408" s="177" t="s">
        <v>428</v>
      </c>
      <c r="L408" s="182"/>
      <c r="M408" s="183" t="s">
        <v>37</v>
      </c>
      <c r="N408" s="184" t="s">
        <v>53</v>
      </c>
      <c r="O408" s="43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174">
        <f>IF(N408="základní",J408,0)</f>
        <v>0</v>
      </c>
      <c r="BF408" s="174">
        <f>IF(N408="snížená",J408,0)</f>
        <v>0</v>
      </c>
      <c r="BG408" s="174">
        <f>IF(N408="zákl. přenesená",J408,0)</f>
        <v>0</v>
      </c>
      <c r="BH408" s="174">
        <f>IF(N408="sníž. přenesená",J408,0)</f>
        <v>0</v>
      </c>
      <c r="BI408" s="174">
        <f>IF(N408="nulová",J408,0)</f>
        <v>0</v>
      </c>
      <c r="BJ408" s="24" t="s">
        <v>24</v>
      </c>
      <c r="BK408" s="174">
        <f>ROUND(I408*H408,2)</f>
        <v>0</v>
      </c>
      <c r="BL408" s="24" t="s">
        <v>219</v>
      </c>
      <c r="BM408" s="24" t="s">
        <v>946</v>
      </c>
    </row>
    <row r="409" spans="2:65" s="1" customFormat="1" ht="16.5" customHeight="1">
      <c r="B409" s="42"/>
      <c r="C409" s="163" t="s">
        <v>947</v>
      </c>
      <c r="D409" s="163" t="s">
        <v>156</v>
      </c>
      <c r="E409" s="164" t="s">
        <v>948</v>
      </c>
      <c r="F409" s="165" t="s">
        <v>949</v>
      </c>
      <c r="G409" s="166" t="s">
        <v>214</v>
      </c>
      <c r="H409" s="167">
        <v>27.84</v>
      </c>
      <c r="I409" s="168"/>
      <c r="J409" s="169">
        <f>ROUND(I409*H409,2)</f>
        <v>0</v>
      </c>
      <c r="K409" s="165" t="s">
        <v>428</v>
      </c>
      <c r="L409" s="62"/>
      <c r="M409" s="170" t="s">
        <v>37</v>
      </c>
      <c r="N409" s="171" t="s">
        <v>53</v>
      </c>
      <c r="O409" s="43"/>
      <c r="P409" s="172">
        <f>O409*H409</f>
        <v>0</v>
      </c>
      <c r="Q409" s="172">
        <v>0</v>
      </c>
      <c r="R409" s="172">
        <f>Q409*H409</f>
        <v>0</v>
      </c>
      <c r="S409" s="172">
        <v>0</v>
      </c>
      <c r="T409" s="173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174">
        <f>IF(N409="základní",J409,0)</f>
        <v>0</v>
      </c>
      <c r="BF409" s="174">
        <f>IF(N409="snížená",J409,0)</f>
        <v>0</v>
      </c>
      <c r="BG409" s="174">
        <f>IF(N409="zákl. přenesená",J409,0)</f>
        <v>0</v>
      </c>
      <c r="BH409" s="174">
        <f>IF(N409="sníž. přenesená",J409,0)</f>
        <v>0</v>
      </c>
      <c r="BI409" s="174">
        <f>IF(N409="nulová",J409,0)</f>
        <v>0</v>
      </c>
      <c r="BJ409" s="24" t="s">
        <v>24</v>
      </c>
      <c r="BK409" s="174">
        <f>ROUND(I409*H409,2)</f>
        <v>0</v>
      </c>
      <c r="BL409" s="24" t="s">
        <v>219</v>
      </c>
      <c r="BM409" s="24" t="s">
        <v>950</v>
      </c>
    </row>
    <row r="410" spans="2:65" s="11" customFormat="1" ht="12">
      <c r="B410" s="219"/>
      <c r="C410" s="220"/>
      <c r="D410" s="221" t="s">
        <v>430</v>
      </c>
      <c r="E410" s="222" t="s">
        <v>37</v>
      </c>
      <c r="F410" s="223" t="s">
        <v>951</v>
      </c>
      <c r="G410" s="220"/>
      <c r="H410" s="224">
        <v>27.84</v>
      </c>
      <c r="I410" s="225"/>
      <c r="J410" s="220"/>
      <c r="K410" s="220"/>
      <c r="L410" s="226"/>
      <c r="M410" s="227"/>
      <c r="N410" s="228"/>
      <c r="O410" s="228"/>
      <c r="P410" s="228"/>
      <c r="Q410" s="228"/>
      <c r="R410" s="228"/>
      <c r="S410" s="228"/>
      <c r="T410" s="229"/>
      <c r="AT410" s="230" t="s">
        <v>430</v>
      </c>
      <c r="AU410" s="230" t="s">
        <v>91</v>
      </c>
      <c r="AV410" s="11" t="s">
        <v>91</v>
      </c>
      <c r="AW410" s="11" t="s">
        <v>45</v>
      </c>
      <c r="AX410" s="11" t="s">
        <v>82</v>
      </c>
      <c r="AY410" s="230" t="s">
        <v>162</v>
      </c>
    </row>
    <row r="411" spans="2:65" s="12" customFormat="1" ht="12">
      <c r="B411" s="231"/>
      <c r="C411" s="232"/>
      <c r="D411" s="221" t="s">
        <v>430</v>
      </c>
      <c r="E411" s="233" t="s">
        <v>37</v>
      </c>
      <c r="F411" s="234" t="s">
        <v>433</v>
      </c>
      <c r="G411" s="232"/>
      <c r="H411" s="235">
        <v>27.84</v>
      </c>
      <c r="I411" s="236"/>
      <c r="J411" s="232"/>
      <c r="K411" s="232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430</v>
      </c>
      <c r="AU411" s="241" t="s">
        <v>91</v>
      </c>
      <c r="AV411" s="12" t="s">
        <v>161</v>
      </c>
      <c r="AW411" s="12" t="s">
        <v>45</v>
      </c>
      <c r="AX411" s="12" t="s">
        <v>24</v>
      </c>
      <c r="AY411" s="241" t="s">
        <v>162</v>
      </c>
    </row>
    <row r="412" spans="2:65" s="1" customFormat="1" ht="25.5" customHeight="1">
      <c r="B412" s="42"/>
      <c r="C412" s="163" t="s">
        <v>952</v>
      </c>
      <c r="D412" s="163" t="s">
        <v>156</v>
      </c>
      <c r="E412" s="164" t="s">
        <v>953</v>
      </c>
      <c r="F412" s="165" t="s">
        <v>954</v>
      </c>
      <c r="G412" s="166" t="s">
        <v>159</v>
      </c>
      <c r="H412" s="167">
        <v>25</v>
      </c>
      <c r="I412" s="168"/>
      <c r="J412" s="169">
        <f>ROUND(I412*H412,2)</f>
        <v>0</v>
      </c>
      <c r="K412" s="165" t="s">
        <v>428</v>
      </c>
      <c r="L412" s="62"/>
      <c r="M412" s="170" t="s">
        <v>37</v>
      </c>
      <c r="N412" s="171" t="s">
        <v>53</v>
      </c>
      <c r="O412" s="43"/>
      <c r="P412" s="172">
        <f>O412*H412</f>
        <v>0</v>
      </c>
      <c r="Q412" s="172">
        <v>0</v>
      </c>
      <c r="R412" s="172">
        <f>Q412*H412</f>
        <v>0</v>
      </c>
      <c r="S412" s="172">
        <v>0</v>
      </c>
      <c r="T412" s="173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174">
        <f>IF(N412="základní",J412,0)</f>
        <v>0</v>
      </c>
      <c r="BF412" s="174">
        <f>IF(N412="snížená",J412,0)</f>
        <v>0</v>
      </c>
      <c r="BG412" s="174">
        <f>IF(N412="zákl. přenesená",J412,0)</f>
        <v>0</v>
      </c>
      <c r="BH412" s="174">
        <f>IF(N412="sníž. přenesená",J412,0)</f>
        <v>0</v>
      </c>
      <c r="BI412" s="174">
        <f>IF(N412="nulová",J412,0)</f>
        <v>0</v>
      </c>
      <c r="BJ412" s="24" t="s">
        <v>24</v>
      </c>
      <c r="BK412" s="174">
        <f>ROUND(I412*H412,2)</f>
        <v>0</v>
      </c>
      <c r="BL412" s="24" t="s">
        <v>219</v>
      </c>
      <c r="BM412" s="24" t="s">
        <v>955</v>
      </c>
    </row>
    <row r="413" spans="2:65" s="1" customFormat="1" ht="16.5" customHeight="1">
      <c r="B413" s="42"/>
      <c r="C413" s="163" t="s">
        <v>956</v>
      </c>
      <c r="D413" s="163" t="s">
        <v>156</v>
      </c>
      <c r="E413" s="164" t="s">
        <v>957</v>
      </c>
      <c r="F413" s="165" t="s">
        <v>958</v>
      </c>
      <c r="G413" s="166" t="s">
        <v>173</v>
      </c>
      <c r="H413" s="167">
        <v>2.6509999999999998</v>
      </c>
      <c r="I413" s="168"/>
      <c r="J413" s="169">
        <f>ROUND(I413*H413,2)</f>
        <v>0</v>
      </c>
      <c r="K413" s="165" t="s">
        <v>428</v>
      </c>
      <c r="L413" s="62"/>
      <c r="M413" s="170" t="s">
        <v>37</v>
      </c>
      <c r="N413" s="171" t="s">
        <v>53</v>
      </c>
      <c r="O413" s="43"/>
      <c r="P413" s="172">
        <f>O413*H413</f>
        <v>0</v>
      </c>
      <c r="Q413" s="172">
        <v>0</v>
      </c>
      <c r="R413" s="172">
        <f>Q413*H413</f>
        <v>0</v>
      </c>
      <c r="S413" s="172">
        <v>0</v>
      </c>
      <c r="T413" s="173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174">
        <f>IF(N413="základní",J413,0)</f>
        <v>0</v>
      </c>
      <c r="BF413" s="174">
        <f>IF(N413="snížená",J413,0)</f>
        <v>0</v>
      </c>
      <c r="BG413" s="174">
        <f>IF(N413="zákl. přenesená",J413,0)</f>
        <v>0</v>
      </c>
      <c r="BH413" s="174">
        <f>IF(N413="sníž. přenesená",J413,0)</f>
        <v>0</v>
      </c>
      <c r="BI413" s="174">
        <f>IF(N413="nulová",J413,0)</f>
        <v>0</v>
      </c>
      <c r="BJ413" s="24" t="s">
        <v>24</v>
      </c>
      <c r="BK413" s="174">
        <f>ROUND(I413*H413,2)</f>
        <v>0</v>
      </c>
      <c r="BL413" s="24" t="s">
        <v>219</v>
      </c>
      <c r="BM413" s="24" t="s">
        <v>959</v>
      </c>
    </row>
    <row r="414" spans="2:65" s="1" customFormat="1" ht="16.5" customHeight="1">
      <c r="B414" s="42"/>
      <c r="C414" s="163" t="s">
        <v>960</v>
      </c>
      <c r="D414" s="163" t="s">
        <v>156</v>
      </c>
      <c r="E414" s="164" t="s">
        <v>961</v>
      </c>
      <c r="F414" s="165" t="s">
        <v>962</v>
      </c>
      <c r="G414" s="166" t="s">
        <v>201</v>
      </c>
      <c r="H414" s="167">
        <v>2.984</v>
      </c>
      <c r="I414" s="168"/>
      <c r="J414" s="169">
        <f>ROUND(I414*H414,2)</f>
        <v>0</v>
      </c>
      <c r="K414" s="165" t="s">
        <v>428</v>
      </c>
      <c r="L414" s="62"/>
      <c r="M414" s="170" t="s">
        <v>37</v>
      </c>
      <c r="N414" s="171" t="s">
        <v>53</v>
      </c>
      <c r="O414" s="43"/>
      <c r="P414" s="172">
        <f>O414*H414</f>
        <v>0</v>
      </c>
      <c r="Q414" s="172">
        <v>0</v>
      </c>
      <c r="R414" s="172">
        <f>Q414*H414</f>
        <v>0</v>
      </c>
      <c r="S414" s="172">
        <v>0</v>
      </c>
      <c r="T414" s="173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174">
        <f>IF(N414="základní",J414,0)</f>
        <v>0</v>
      </c>
      <c r="BF414" s="174">
        <f>IF(N414="snížená",J414,0)</f>
        <v>0</v>
      </c>
      <c r="BG414" s="174">
        <f>IF(N414="zákl. přenesená",J414,0)</f>
        <v>0</v>
      </c>
      <c r="BH414" s="174">
        <f>IF(N414="sníž. přenesená",J414,0)</f>
        <v>0</v>
      </c>
      <c r="BI414" s="174">
        <f>IF(N414="nulová",J414,0)</f>
        <v>0</v>
      </c>
      <c r="BJ414" s="24" t="s">
        <v>24</v>
      </c>
      <c r="BK414" s="174">
        <f>ROUND(I414*H414,2)</f>
        <v>0</v>
      </c>
      <c r="BL414" s="24" t="s">
        <v>219</v>
      </c>
      <c r="BM414" s="24" t="s">
        <v>963</v>
      </c>
    </row>
    <row r="415" spans="2:65" s="10" customFormat="1" ht="29.85" customHeight="1">
      <c r="B415" s="203"/>
      <c r="C415" s="204"/>
      <c r="D415" s="205" t="s">
        <v>81</v>
      </c>
      <c r="E415" s="217" t="s">
        <v>964</v>
      </c>
      <c r="F415" s="217" t="s">
        <v>965</v>
      </c>
      <c r="G415" s="204"/>
      <c r="H415" s="204"/>
      <c r="I415" s="207"/>
      <c r="J415" s="218">
        <f>BK415</f>
        <v>0</v>
      </c>
      <c r="K415" s="204"/>
      <c r="L415" s="209"/>
      <c r="M415" s="210"/>
      <c r="N415" s="211"/>
      <c r="O415" s="211"/>
      <c r="P415" s="212">
        <f>SUM(P416:P431)</f>
        <v>0</v>
      </c>
      <c r="Q415" s="211"/>
      <c r="R415" s="212">
        <f>SUM(R416:R431)</f>
        <v>0</v>
      </c>
      <c r="S415" s="211"/>
      <c r="T415" s="213">
        <f>SUM(T416:T431)</f>
        <v>0</v>
      </c>
      <c r="AR415" s="214" t="s">
        <v>91</v>
      </c>
      <c r="AT415" s="215" t="s">
        <v>81</v>
      </c>
      <c r="AU415" s="215" t="s">
        <v>24</v>
      </c>
      <c r="AY415" s="214" t="s">
        <v>162</v>
      </c>
      <c r="BK415" s="216">
        <f>SUM(BK416:BK431)</f>
        <v>0</v>
      </c>
    </row>
    <row r="416" spans="2:65" s="1" customFormat="1" ht="16.5" customHeight="1">
      <c r="B416" s="42"/>
      <c r="C416" s="163" t="s">
        <v>966</v>
      </c>
      <c r="D416" s="163" t="s">
        <v>156</v>
      </c>
      <c r="E416" s="164" t="s">
        <v>967</v>
      </c>
      <c r="F416" s="165" t="s">
        <v>968</v>
      </c>
      <c r="G416" s="166" t="s">
        <v>159</v>
      </c>
      <c r="H416" s="167">
        <v>40.128999999999998</v>
      </c>
      <c r="I416" s="168"/>
      <c r="J416" s="169">
        <f>ROUND(I416*H416,2)</f>
        <v>0</v>
      </c>
      <c r="K416" s="165" t="s">
        <v>428</v>
      </c>
      <c r="L416" s="62"/>
      <c r="M416" s="170" t="s">
        <v>37</v>
      </c>
      <c r="N416" s="171" t="s">
        <v>53</v>
      </c>
      <c r="O416" s="43"/>
      <c r="P416" s="172">
        <f>O416*H416</f>
        <v>0</v>
      </c>
      <c r="Q416" s="172">
        <v>0</v>
      </c>
      <c r="R416" s="172">
        <f>Q416*H416</f>
        <v>0</v>
      </c>
      <c r="S416" s="172">
        <v>0</v>
      </c>
      <c r="T416" s="173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174">
        <f>IF(N416="základní",J416,0)</f>
        <v>0</v>
      </c>
      <c r="BF416" s="174">
        <f>IF(N416="snížená",J416,0)</f>
        <v>0</v>
      </c>
      <c r="BG416" s="174">
        <f>IF(N416="zákl. přenesená",J416,0)</f>
        <v>0</v>
      </c>
      <c r="BH416" s="174">
        <f>IF(N416="sníž. přenesená",J416,0)</f>
        <v>0</v>
      </c>
      <c r="BI416" s="174">
        <f>IF(N416="nulová",J416,0)</f>
        <v>0</v>
      </c>
      <c r="BJ416" s="24" t="s">
        <v>24</v>
      </c>
      <c r="BK416" s="174">
        <f>ROUND(I416*H416,2)</f>
        <v>0</v>
      </c>
      <c r="BL416" s="24" t="s">
        <v>219</v>
      </c>
      <c r="BM416" s="24" t="s">
        <v>969</v>
      </c>
    </row>
    <row r="417" spans="2:65" s="11" customFormat="1" ht="12">
      <c r="B417" s="219"/>
      <c r="C417" s="220"/>
      <c r="D417" s="221" t="s">
        <v>430</v>
      </c>
      <c r="E417" s="222" t="s">
        <v>37</v>
      </c>
      <c r="F417" s="223" t="s">
        <v>970</v>
      </c>
      <c r="G417" s="220"/>
      <c r="H417" s="224">
        <v>40.128999999999998</v>
      </c>
      <c r="I417" s="225"/>
      <c r="J417" s="220"/>
      <c r="K417" s="220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430</v>
      </c>
      <c r="AU417" s="230" t="s">
        <v>91</v>
      </c>
      <c r="AV417" s="11" t="s">
        <v>91</v>
      </c>
      <c r="AW417" s="11" t="s">
        <v>45</v>
      </c>
      <c r="AX417" s="11" t="s">
        <v>82</v>
      </c>
      <c r="AY417" s="230" t="s">
        <v>162</v>
      </c>
    </row>
    <row r="418" spans="2:65" s="12" customFormat="1" ht="12">
      <c r="B418" s="231"/>
      <c r="C418" s="232"/>
      <c r="D418" s="221" t="s">
        <v>430</v>
      </c>
      <c r="E418" s="233" t="s">
        <v>37</v>
      </c>
      <c r="F418" s="234" t="s">
        <v>433</v>
      </c>
      <c r="G418" s="232"/>
      <c r="H418" s="235">
        <v>40.128999999999998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430</v>
      </c>
      <c r="AU418" s="241" t="s">
        <v>91</v>
      </c>
      <c r="AV418" s="12" t="s">
        <v>161</v>
      </c>
      <c r="AW418" s="12" t="s">
        <v>45</v>
      </c>
      <c r="AX418" s="12" t="s">
        <v>24</v>
      </c>
      <c r="AY418" s="241" t="s">
        <v>162</v>
      </c>
    </row>
    <row r="419" spans="2:65" s="1" customFormat="1" ht="16.5" customHeight="1">
      <c r="B419" s="42"/>
      <c r="C419" s="163" t="s">
        <v>971</v>
      </c>
      <c r="D419" s="163" t="s">
        <v>156</v>
      </c>
      <c r="E419" s="164" t="s">
        <v>972</v>
      </c>
      <c r="F419" s="165" t="s">
        <v>973</v>
      </c>
      <c r="G419" s="166" t="s">
        <v>159</v>
      </c>
      <c r="H419" s="167">
        <v>100.223</v>
      </c>
      <c r="I419" s="168"/>
      <c r="J419" s="169">
        <f>ROUND(I419*H419,2)</f>
        <v>0</v>
      </c>
      <c r="K419" s="165" t="s">
        <v>428</v>
      </c>
      <c r="L419" s="62"/>
      <c r="M419" s="170" t="s">
        <v>37</v>
      </c>
      <c r="N419" s="171" t="s">
        <v>53</v>
      </c>
      <c r="O419" s="43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174">
        <f>IF(N419="základní",J419,0)</f>
        <v>0</v>
      </c>
      <c r="BF419" s="174">
        <f>IF(N419="snížená",J419,0)</f>
        <v>0</v>
      </c>
      <c r="BG419" s="174">
        <f>IF(N419="zákl. přenesená",J419,0)</f>
        <v>0</v>
      </c>
      <c r="BH419" s="174">
        <f>IF(N419="sníž. přenesená",J419,0)</f>
        <v>0</v>
      </c>
      <c r="BI419" s="174">
        <f>IF(N419="nulová",J419,0)</f>
        <v>0</v>
      </c>
      <c r="BJ419" s="24" t="s">
        <v>24</v>
      </c>
      <c r="BK419" s="174">
        <f>ROUND(I419*H419,2)</f>
        <v>0</v>
      </c>
      <c r="BL419" s="24" t="s">
        <v>219</v>
      </c>
      <c r="BM419" s="24" t="s">
        <v>974</v>
      </c>
    </row>
    <row r="420" spans="2:65" s="11" customFormat="1" ht="12">
      <c r="B420" s="219"/>
      <c r="C420" s="220"/>
      <c r="D420" s="221" t="s">
        <v>430</v>
      </c>
      <c r="E420" s="222" t="s">
        <v>37</v>
      </c>
      <c r="F420" s="223" t="s">
        <v>975</v>
      </c>
      <c r="G420" s="220"/>
      <c r="H420" s="224">
        <v>100.223</v>
      </c>
      <c r="I420" s="225"/>
      <c r="J420" s="220"/>
      <c r="K420" s="220"/>
      <c r="L420" s="226"/>
      <c r="M420" s="227"/>
      <c r="N420" s="228"/>
      <c r="O420" s="228"/>
      <c r="P420" s="228"/>
      <c r="Q420" s="228"/>
      <c r="R420" s="228"/>
      <c r="S420" s="228"/>
      <c r="T420" s="229"/>
      <c r="AT420" s="230" t="s">
        <v>430</v>
      </c>
      <c r="AU420" s="230" t="s">
        <v>91</v>
      </c>
      <c r="AV420" s="11" t="s">
        <v>91</v>
      </c>
      <c r="AW420" s="11" t="s">
        <v>45</v>
      </c>
      <c r="AX420" s="11" t="s">
        <v>82</v>
      </c>
      <c r="AY420" s="230" t="s">
        <v>162</v>
      </c>
    </row>
    <row r="421" spans="2:65" s="12" customFormat="1" ht="12">
      <c r="B421" s="231"/>
      <c r="C421" s="232"/>
      <c r="D421" s="221" t="s">
        <v>430</v>
      </c>
      <c r="E421" s="233" t="s">
        <v>37</v>
      </c>
      <c r="F421" s="234" t="s">
        <v>433</v>
      </c>
      <c r="G421" s="232"/>
      <c r="H421" s="235">
        <v>100.223</v>
      </c>
      <c r="I421" s="236"/>
      <c r="J421" s="232"/>
      <c r="K421" s="232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430</v>
      </c>
      <c r="AU421" s="241" t="s">
        <v>91</v>
      </c>
      <c r="AV421" s="12" t="s">
        <v>161</v>
      </c>
      <c r="AW421" s="12" t="s">
        <v>45</v>
      </c>
      <c r="AX421" s="12" t="s">
        <v>24</v>
      </c>
      <c r="AY421" s="241" t="s">
        <v>162</v>
      </c>
    </row>
    <row r="422" spans="2:65" s="1" customFormat="1" ht="16.5" customHeight="1">
      <c r="B422" s="42"/>
      <c r="C422" s="163" t="s">
        <v>976</v>
      </c>
      <c r="D422" s="163" t="s">
        <v>156</v>
      </c>
      <c r="E422" s="164" t="s">
        <v>977</v>
      </c>
      <c r="F422" s="165" t="s">
        <v>978</v>
      </c>
      <c r="G422" s="166" t="s">
        <v>159</v>
      </c>
      <c r="H422" s="167">
        <v>8.8529999999999998</v>
      </c>
      <c r="I422" s="168"/>
      <c r="J422" s="169">
        <f>ROUND(I422*H422,2)</f>
        <v>0</v>
      </c>
      <c r="K422" s="165" t="s">
        <v>428</v>
      </c>
      <c r="L422" s="62"/>
      <c r="M422" s="170" t="s">
        <v>37</v>
      </c>
      <c r="N422" s="171" t="s">
        <v>53</v>
      </c>
      <c r="O422" s="43"/>
      <c r="P422" s="172">
        <f>O422*H422</f>
        <v>0</v>
      </c>
      <c r="Q422" s="172">
        <v>0</v>
      </c>
      <c r="R422" s="172">
        <f>Q422*H422</f>
        <v>0</v>
      </c>
      <c r="S422" s="172">
        <v>0</v>
      </c>
      <c r="T422" s="173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174">
        <f>IF(N422="základní",J422,0)</f>
        <v>0</v>
      </c>
      <c r="BF422" s="174">
        <f>IF(N422="snížená",J422,0)</f>
        <v>0</v>
      </c>
      <c r="BG422" s="174">
        <f>IF(N422="zákl. přenesená",J422,0)</f>
        <v>0</v>
      </c>
      <c r="BH422" s="174">
        <f>IF(N422="sníž. přenesená",J422,0)</f>
        <v>0</v>
      </c>
      <c r="BI422" s="174">
        <f>IF(N422="nulová",J422,0)</f>
        <v>0</v>
      </c>
      <c r="BJ422" s="24" t="s">
        <v>24</v>
      </c>
      <c r="BK422" s="174">
        <f>ROUND(I422*H422,2)</f>
        <v>0</v>
      </c>
      <c r="BL422" s="24" t="s">
        <v>219</v>
      </c>
      <c r="BM422" s="24" t="s">
        <v>979</v>
      </c>
    </row>
    <row r="423" spans="2:65" s="11" customFormat="1" ht="12">
      <c r="B423" s="219"/>
      <c r="C423" s="220"/>
      <c r="D423" s="221" t="s">
        <v>430</v>
      </c>
      <c r="E423" s="222" t="s">
        <v>37</v>
      </c>
      <c r="F423" s="223" t="s">
        <v>980</v>
      </c>
      <c r="G423" s="220"/>
      <c r="H423" s="224">
        <v>5.2130000000000001</v>
      </c>
      <c r="I423" s="225"/>
      <c r="J423" s="220"/>
      <c r="K423" s="220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430</v>
      </c>
      <c r="AU423" s="230" t="s">
        <v>91</v>
      </c>
      <c r="AV423" s="11" t="s">
        <v>91</v>
      </c>
      <c r="AW423" s="11" t="s">
        <v>45</v>
      </c>
      <c r="AX423" s="11" t="s">
        <v>82</v>
      </c>
      <c r="AY423" s="230" t="s">
        <v>162</v>
      </c>
    </row>
    <row r="424" spans="2:65" s="11" customFormat="1" ht="12">
      <c r="B424" s="219"/>
      <c r="C424" s="220"/>
      <c r="D424" s="221" t="s">
        <v>430</v>
      </c>
      <c r="E424" s="222" t="s">
        <v>37</v>
      </c>
      <c r="F424" s="223" t="s">
        <v>981</v>
      </c>
      <c r="G424" s="220"/>
      <c r="H424" s="224">
        <v>3.64</v>
      </c>
      <c r="I424" s="225"/>
      <c r="J424" s="220"/>
      <c r="K424" s="220"/>
      <c r="L424" s="226"/>
      <c r="M424" s="227"/>
      <c r="N424" s="228"/>
      <c r="O424" s="228"/>
      <c r="P424" s="228"/>
      <c r="Q424" s="228"/>
      <c r="R424" s="228"/>
      <c r="S424" s="228"/>
      <c r="T424" s="229"/>
      <c r="AT424" s="230" t="s">
        <v>430</v>
      </c>
      <c r="AU424" s="230" t="s">
        <v>91</v>
      </c>
      <c r="AV424" s="11" t="s">
        <v>91</v>
      </c>
      <c r="AW424" s="11" t="s">
        <v>45</v>
      </c>
      <c r="AX424" s="11" t="s">
        <v>82</v>
      </c>
      <c r="AY424" s="230" t="s">
        <v>162</v>
      </c>
    </row>
    <row r="425" spans="2:65" s="12" customFormat="1" ht="12">
      <c r="B425" s="231"/>
      <c r="C425" s="232"/>
      <c r="D425" s="221" t="s">
        <v>430</v>
      </c>
      <c r="E425" s="233" t="s">
        <v>37</v>
      </c>
      <c r="F425" s="234" t="s">
        <v>433</v>
      </c>
      <c r="G425" s="232"/>
      <c r="H425" s="235">
        <v>8.8529999999999998</v>
      </c>
      <c r="I425" s="236"/>
      <c r="J425" s="232"/>
      <c r="K425" s="232"/>
      <c r="L425" s="237"/>
      <c r="M425" s="238"/>
      <c r="N425" s="239"/>
      <c r="O425" s="239"/>
      <c r="P425" s="239"/>
      <c r="Q425" s="239"/>
      <c r="R425" s="239"/>
      <c r="S425" s="239"/>
      <c r="T425" s="240"/>
      <c r="AT425" s="241" t="s">
        <v>430</v>
      </c>
      <c r="AU425" s="241" t="s">
        <v>91</v>
      </c>
      <c r="AV425" s="12" t="s">
        <v>161</v>
      </c>
      <c r="AW425" s="12" t="s">
        <v>45</v>
      </c>
      <c r="AX425" s="12" t="s">
        <v>24</v>
      </c>
      <c r="AY425" s="241" t="s">
        <v>162</v>
      </c>
    </row>
    <row r="426" spans="2:65" s="1" customFormat="1" ht="25.5" customHeight="1">
      <c r="B426" s="42"/>
      <c r="C426" s="163" t="s">
        <v>982</v>
      </c>
      <c r="D426" s="163" t="s">
        <v>156</v>
      </c>
      <c r="E426" s="164" t="s">
        <v>983</v>
      </c>
      <c r="F426" s="165" t="s">
        <v>984</v>
      </c>
      <c r="G426" s="166" t="s">
        <v>159</v>
      </c>
      <c r="H426" s="167">
        <v>100.223</v>
      </c>
      <c r="I426" s="168"/>
      <c r="J426" s="169">
        <f>ROUND(I426*H426,2)</f>
        <v>0</v>
      </c>
      <c r="K426" s="165" t="s">
        <v>428</v>
      </c>
      <c r="L426" s="62"/>
      <c r="M426" s="170" t="s">
        <v>37</v>
      </c>
      <c r="N426" s="171" t="s">
        <v>53</v>
      </c>
      <c r="O426" s="43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174">
        <f>IF(N426="základní",J426,0)</f>
        <v>0</v>
      </c>
      <c r="BF426" s="174">
        <f>IF(N426="snížená",J426,0)</f>
        <v>0</v>
      </c>
      <c r="BG426" s="174">
        <f>IF(N426="zákl. přenesená",J426,0)</f>
        <v>0</v>
      </c>
      <c r="BH426" s="174">
        <f>IF(N426="sníž. přenesená",J426,0)</f>
        <v>0</v>
      </c>
      <c r="BI426" s="174">
        <f>IF(N426="nulová",J426,0)</f>
        <v>0</v>
      </c>
      <c r="BJ426" s="24" t="s">
        <v>24</v>
      </c>
      <c r="BK426" s="174">
        <f>ROUND(I426*H426,2)</f>
        <v>0</v>
      </c>
      <c r="BL426" s="24" t="s">
        <v>219</v>
      </c>
      <c r="BM426" s="24" t="s">
        <v>985</v>
      </c>
    </row>
    <row r="427" spans="2:65" s="11" customFormat="1" ht="12">
      <c r="B427" s="219"/>
      <c r="C427" s="220"/>
      <c r="D427" s="221" t="s">
        <v>430</v>
      </c>
      <c r="E427" s="222" t="s">
        <v>37</v>
      </c>
      <c r="F427" s="223" t="s">
        <v>975</v>
      </c>
      <c r="G427" s="220"/>
      <c r="H427" s="224">
        <v>100.223</v>
      </c>
      <c r="I427" s="225"/>
      <c r="J427" s="220"/>
      <c r="K427" s="220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430</v>
      </c>
      <c r="AU427" s="230" t="s">
        <v>91</v>
      </c>
      <c r="AV427" s="11" t="s">
        <v>91</v>
      </c>
      <c r="AW427" s="11" t="s">
        <v>45</v>
      </c>
      <c r="AX427" s="11" t="s">
        <v>82</v>
      </c>
      <c r="AY427" s="230" t="s">
        <v>162</v>
      </c>
    </row>
    <row r="428" spans="2:65" s="12" customFormat="1" ht="12">
      <c r="B428" s="231"/>
      <c r="C428" s="232"/>
      <c r="D428" s="221" t="s">
        <v>430</v>
      </c>
      <c r="E428" s="233" t="s">
        <v>37</v>
      </c>
      <c r="F428" s="234" t="s">
        <v>433</v>
      </c>
      <c r="G428" s="232"/>
      <c r="H428" s="235">
        <v>100.223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430</v>
      </c>
      <c r="AU428" s="241" t="s">
        <v>91</v>
      </c>
      <c r="AV428" s="12" t="s">
        <v>161</v>
      </c>
      <c r="AW428" s="12" t="s">
        <v>45</v>
      </c>
      <c r="AX428" s="12" t="s">
        <v>24</v>
      </c>
      <c r="AY428" s="241" t="s">
        <v>162</v>
      </c>
    </row>
    <row r="429" spans="2:65" s="1" customFormat="1" ht="16.5" customHeight="1">
      <c r="B429" s="42"/>
      <c r="C429" s="175" t="s">
        <v>986</v>
      </c>
      <c r="D429" s="175" t="s">
        <v>277</v>
      </c>
      <c r="E429" s="176" t="s">
        <v>987</v>
      </c>
      <c r="F429" s="177" t="s">
        <v>988</v>
      </c>
      <c r="G429" s="178" t="s">
        <v>159</v>
      </c>
      <c r="H429" s="179">
        <v>105.23399999999999</v>
      </c>
      <c r="I429" s="180"/>
      <c r="J429" s="181">
        <f>ROUND(I429*H429,2)</f>
        <v>0</v>
      </c>
      <c r="K429" s="177" t="s">
        <v>428</v>
      </c>
      <c r="L429" s="182"/>
      <c r="M429" s="183" t="s">
        <v>37</v>
      </c>
      <c r="N429" s="184" t="s">
        <v>53</v>
      </c>
      <c r="O429" s="43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AR429" s="24" t="s">
        <v>272</v>
      </c>
      <c r="AT429" s="24" t="s">
        <v>277</v>
      </c>
      <c r="AU429" s="24" t="s">
        <v>91</v>
      </c>
      <c r="AY429" s="24" t="s">
        <v>162</v>
      </c>
      <c r="BE429" s="174">
        <f>IF(N429="základní",J429,0)</f>
        <v>0</v>
      </c>
      <c r="BF429" s="174">
        <f>IF(N429="snížená",J429,0)</f>
        <v>0</v>
      </c>
      <c r="BG429" s="174">
        <f>IF(N429="zákl. přenesená",J429,0)</f>
        <v>0</v>
      </c>
      <c r="BH429" s="174">
        <f>IF(N429="sníž. přenesená",J429,0)</f>
        <v>0</v>
      </c>
      <c r="BI429" s="174">
        <f>IF(N429="nulová",J429,0)</f>
        <v>0</v>
      </c>
      <c r="BJ429" s="24" t="s">
        <v>24</v>
      </c>
      <c r="BK429" s="174">
        <f>ROUND(I429*H429,2)</f>
        <v>0</v>
      </c>
      <c r="BL429" s="24" t="s">
        <v>219</v>
      </c>
      <c r="BM429" s="24" t="s">
        <v>989</v>
      </c>
    </row>
    <row r="430" spans="2:65" s="1" customFormat="1" ht="16.5" customHeight="1">
      <c r="B430" s="42"/>
      <c r="C430" s="163" t="s">
        <v>990</v>
      </c>
      <c r="D430" s="163" t="s">
        <v>156</v>
      </c>
      <c r="E430" s="164" t="s">
        <v>991</v>
      </c>
      <c r="F430" s="165" t="s">
        <v>992</v>
      </c>
      <c r="G430" s="166" t="s">
        <v>159</v>
      </c>
      <c r="H430" s="167">
        <v>25</v>
      </c>
      <c r="I430" s="168"/>
      <c r="J430" s="169">
        <f>ROUND(I430*H430,2)</f>
        <v>0</v>
      </c>
      <c r="K430" s="165" t="s">
        <v>428</v>
      </c>
      <c r="L430" s="62"/>
      <c r="M430" s="170" t="s">
        <v>37</v>
      </c>
      <c r="N430" s="171" t="s">
        <v>53</v>
      </c>
      <c r="O430" s="43"/>
      <c r="P430" s="172">
        <f>O430*H430</f>
        <v>0</v>
      </c>
      <c r="Q430" s="172">
        <v>0</v>
      </c>
      <c r="R430" s="172">
        <f>Q430*H430</f>
        <v>0</v>
      </c>
      <c r="S430" s="172">
        <v>0</v>
      </c>
      <c r="T430" s="173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174">
        <f>IF(N430="základní",J430,0)</f>
        <v>0</v>
      </c>
      <c r="BF430" s="174">
        <f>IF(N430="snížená",J430,0)</f>
        <v>0</v>
      </c>
      <c r="BG430" s="174">
        <f>IF(N430="zákl. přenesená",J430,0)</f>
        <v>0</v>
      </c>
      <c r="BH430" s="174">
        <f>IF(N430="sníž. přenesená",J430,0)</f>
        <v>0</v>
      </c>
      <c r="BI430" s="174">
        <f>IF(N430="nulová",J430,0)</f>
        <v>0</v>
      </c>
      <c r="BJ430" s="24" t="s">
        <v>24</v>
      </c>
      <c r="BK430" s="174">
        <f>ROUND(I430*H430,2)</f>
        <v>0</v>
      </c>
      <c r="BL430" s="24" t="s">
        <v>219</v>
      </c>
      <c r="BM430" s="24" t="s">
        <v>993</v>
      </c>
    </row>
    <row r="431" spans="2:65" s="1" customFormat="1" ht="25.5" customHeight="1">
      <c r="B431" s="42"/>
      <c r="C431" s="163" t="s">
        <v>994</v>
      </c>
      <c r="D431" s="163" t="s">
        <v>156</v>
      </c>
      <c r="E431" s="164" t="s">
        <v>995</v>
      </c>
      <c r="F431" s="165" t="s">
        <v>996</v>
      </c>
      <c r="G431" s="166" t="s">
        <v>201</v>
      </c>
      <c r="H431" s="167">
        <v>3.3879999999999999</v>
      </c>
      <c r="I431" s="168"/>
      <c r="J431" s="169">
        <f>ROUND(I431*H431,2)</f>
        <v>0</v>
      </c>
      <c r="K431" s="165" t="s">
        <v>428</v>
      </c>
      <c r="L431" s="62"/>
      <c r="M431" s="170" t="s">
        <v>37</v>
      </c>
      <c r="N431" s="171" t="s">
        <v>53</v>
      </c>
      <c r="O431" s="43"/>
      <c r="P431" s="172">
        <f>O431*H431</f>
        <v>0</v>
      </c>
      <c r="Q431" s="172">
        <v>0</v>
      </c>
      <c r="R431" s="172">
        <f>Q431*H431</f>
        <v>0</v>
      </c>
      <c r="S431" s="172">
        <v>0</v>
      </c>
      <c r="T431" s="173">
        <f>S431*H431</f>
        <v>0</v>
      </c>
      <c r="AR431" s="24" t="s">
        <v>161</v>
      </c>
      <c r="AT431" s="24" t="s">
        <v>156</v>
      </c>
      <c r="AU431" s="24" t="s">
        <v>91</v>
      </c>
      <c r="AY431" s="24" t="s">
        <v>162</v>
      </c>
      <c r="BE431" s="174">
        <f>IF(N431="základní",J431,0)</f>
        <v>0</v>
      </c>
      <c r="BF431" s="174">
        <f>IF(N431="snížená",J431,0)</f>
        <v>0</v>
      </c>
      <c r="BG431" s="174">
        <f>IF(N431="zákl. přenesená",J431,0)</f>
        <v>0</v>
      </c>
      <c r="BH431" s="174">
        <f>IF(N431="sníž. přenesená",J431,0)</f>
        <v>0</v>
      </c>
      <c r="BI431" s="174">
        <f>IF(N431="nulová",J431,0)</f>
        <v>0</v>
      </c>
      <c r="BJ431" s="24" t="s">
        <v>24</v>
      </c>
      <c r="BK431" s="174">
        <f>ROUND(I431*H431,2)</f>
        <v>0</v>
      </c>
      <c r="BL431" s="24" t="s">
        <v>161</v>
      </c>
      <c r="BM431" s="24" t="s">
        <v>997</v>
      </c>
    </row>
    <row r="432" spans="2:65" s="10" customFormat="1" ht="37.35" customHeight="1">
      <c r="B432" s="203"/>
      <c r="C432" s="204"/>
      <c r="D432" s="205" t="s">
        <v>81</v>
      </c>
      <c r="E432" s="206" t="s">
        <v>998</v>
      </c>
      <c r="F432" s="206" t="s">
        <v>999</v>
      </c>
      <c r="G432" s="204"/>
      <c r="H432" s="204"/>
      <c r="I432" s="207"/>
      <c r="J432" s="208">
        <f>BK432</f>
        <v>0</v>
      </c>
      <c r="K432" s="204"/>
      <c r="L432" s="209"/>
      <c r="M432" s="210"/>
      <c r="N432" s="211"/>
      <c r="O432" s="211"/>
      <c r="P432" s="212">
        <f>SUM(P433:P471)</f>
        <v>0</v>
      </c>
      <c r="Q432" s="211"/>
      <c r="R432" s="212">
        <f>SUM(R433:R471)</f>
        <v>0</v>
      </c>
      <c r="S432" s="211"/>
      <c r="T432" s="213">
        <f>SUM(T433:T471)</f>
        <v>0</v>
      </c>
      <c r="AR432" s="214" t="s">
        <v>91</v>
      </c>
      <c r="AT432" s="215" t="s">
        <v>81</v>
      </c>
      <c r="AU432" s="215" t="s">
        <v>82</v>
      </c>
      <c r="AY432" s="214" t="s">
        <v>162</v>
      </c>
      <c r="BK432" s="216">
        <f>SUM(BK433:BK471)</f>
        <v>0</v>
      </c>
    </row>
    <row r="433" spans="2:65" s="1" customFormat="1" ht="16.5" customHeight="1">
      <c r="B433" s="42"/>
      <c r="C433" s="163" t="s">
        <v>1000</v>
      </c>
      <c r="D433" s="163" t="s">
        <v>156</v>
      </c>
      <c r="E433" s="164" t="s">
        <v>1001</v>
      </c>
      <c r="F433" s="165" t="s">
        <v>1002</v>
      </c>
      <c r="G433" s="166" t="s">
        <v>159</v>
      </c>
      <c r="H433" s="167">
        <v>277.5</v>
      </c>
      <c r="I433" s="168"/>
      <c r="J433" s="169">
        <f>ROUND(I433*H433,2)</f>
        <v>0</v>
      </c>
      <c r="K433" s="165" t="s">
        <v>428</v>
      </c>
      <c r="L433" s="62"/>
      <c r="M433" s="170" t="s">
        <v>37</v>
      </c>
      <c r="N433" s="171" t="s">
        <v>53</v>
      </c>
      <c r="O433" s="43"/>
      <c r="P433" s="172">
        <f>O433*H433</f>
        <v>0</v>
      </c>
      <c r="Q433" s="172">
        <v>0</v>
      </c>
      <c r="R433" s="172">
        <f>Q433*H433</f>
        <v>0</v>
      </c>
      <c r="S433" s="172">
        <v>0</v>
      </c>
      <c r="T433" s="173">
        <f>S433*H433</f>
        <v>0</v>
      </c>
      <c r="AR433" s="24" t="s">
        <v>219</v>
      </c>
      <c r="AT433" s="24" t="s">
        <v>156</v>
      </c>
      <c r="AU433" s="24" t="s">
        <v>24</v>
      </c>
      <c r="AY433" s="24" t="s">
        <v>162</v>
      </c>
      <c r="BE433" s="174">
        <f>IF(N433="základní",J433,0)</f>
        <v>0</v>
      </c>
      <c r="BF433" s="174">
        <f>IF(N433="snížená",J433,0)</f>
        <v>0</v>
      </c>
      <c r="BG433" s="174">
        <f>IF(N433="zákl. přenesená",J433,0)</f>
        <v>0</v>
      </c>
      <c r="BH433" s="174">
        <f>IF(N433="sníž. přenesená",J433,0)</f>
        <v>0</v>
      </c>
      <c r="BI433" s="174">
        <f>IF(N433="nulová",J433,0)</f>
        <v>0</v>
      </c>
      <c r="BJ433" s="24" t="s">
        <v>24</v>
      </c>
      <c r="BK433" s="174">
        <f>ROUND(I433*H433,2)</f>
        <v>0</v>
      </c>
      <c r="BL433" s="24" t="s">
        <v>219</v>
      </c>
      <c r="BM433" s="24" t="s">
        <v>1003</v>
      </c>
    </row>
    <row r="434" spans="2:65" s="11" customFormat="1" ht="12">
      <c r="B434" s="219"/>
      <c r="C434" s="220"/>
      <c r="D434" s="221" t="s">
        <v>430</v>
      </c>
      <c r="E434" s="222" t="s">
        <v>37</v>
      </c>
      <c r="F434" s="223" t="s">
        <v>1004</v>
      </c>
      <c r="G434" s="220"/>
      <c r="H434" s="224">
        <v>277.5</v>
      </c>
      <c r="I434" s="225"/>
      <c r="J434" s="220"/>
      <c r="K434" s="220"/>
      <c r="L434" s="226"/>
      <c r="M434" s="227"/>
      <c r="N434" s="228"/>
      <c r="O434" s="228"/>
      <c r="P434" s="228"/>
      <c r="Q434" s="228"/>
      <c r="R434" s="228"/>
      <c r="S434" s="228"/>
      <c r="T434" s="229"/>
      <c r="AT434" s="230" t="s">
        <v>430</v>
      </c>
      <c r="AU434" s="230" t="s">
        <v>24</v>
      </c>
      <c r="AV434" s="11" t="s">
        <v>91</v>
      </c>
      <c r="AW434" s="11" t="s">
        <v>45</v>
      </c>
      <c r="AX434" s="11" t="s">
        <v>82</v>
      </c>
      <c r="AY434" s="230" t="s">
        <v>162</v>
      </c>
    </row>
    <row r="435" spans="2:65" s="12" customFormat="1" ht="12">
      <c r="B435" s="231"/>
      <c r="C435" s="232"/>
      <c r="D435" s="221" t="s">
        <v>430</v>
      </c>
      <c r="E435" s="233" t="s">
        <v>37</v>
      </c>
      <c r="F435" s="234" t="s">
        <v>433</v>
      </c>
      <c r="G435" s="232"/>
      <c r="H435" s="235">
        <v>277.5</v>
      </c>
      <c r="I435" s="236"/>
      <c r="J435" s="232"/>
      <c r="K435" s="232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430</v>
      </c>
      <c r="AU435" s="241" t="s">
        <v>24</v>
      </c>
      <c r="AV435" s="12" t="s">
        <v>161</v>
      </c>
      <c r="AW435" s="12" t="s">
        <v>45</v>
      </c>
      <c r="AX435" s="12" t="s">
        <v>24</v>
      </c>
      <c r="AY435" s="241" t="s">
        <v>162</v>
      </c>
    </row>
    <row r="436" spans="2:65" s="1" customFormat="1" ht="16.5" customHeight="1">
      <c r="B436" s="42"/>
      <c r="C436" s="163" t="s">
        <v>1005</v>
      </c>
      <c r="D436" s="163" t="s">
        <v>156</v>
      </c>
      <c r="E436" s="164" t="s">
        <v>1006</v>
      </c>
      <c r="F436" s="165" t="s">
        <v>1007</v>
      </c>
      <c r="G436" s="166" t="s">
        <v>214</v>
      </c>
      <c r="H436" s="167">
        <v>18.5</v>
      </c>
      <c r="I436" s="168"/>
      <c r="J436" s="169">
        <f>ROUND(I436*H436,2)</f>
        <v>0</v>
      </c>
      <c r="K436" s="165" t="s">
        <v>428</v>
      </c>
      <c r="L436" s="62"/>
      <c r="M436" s="170" t="s">
        <v>37</v>
      </c>
      <c r="N436" s="171" t="s">
        <v>53</v>
      </c>
      <c r="O436" s="43"/>
      <c r="P436" s="172">
        <f>O436*H436</f>
        <v>0</v>
      </c>
      <c r="Q436" s="172">
        <v>0</v>
      </c>
      <c r="R436" s="172">
        <f>Q436*H436</f>
        <v>0</v>
      </c>
      <c r="S436" s="172">
        <v>0</v>
      </c>
      <c r="T436" s="173">
        <f>S436*H436</f>
        <v>0</v>
      </c>
      <c r="AR436" s="24" t="s">
        <v>219</v>
      </c>
      <c r="AT436" s="24" t="s">
        <v>156</v>
      </c>
      <c r="AU436" s="24" t="s">
        <v>24</v>
      </c>
      <c r="AY436" s="24" t="s">
        <v>162</v>
      </c>
      <c r="BE436" s="174">
        <f>IF(N436="základní",J436,0)</f>
        <v>0</v>
      </c>
      <c r="BF436" s="174">
        <f>IF(N436="snížená",J436,0)</f>
        <v>0</v>
      </c>
      <c r="BG436" s="174">
        <f>IF(N436="zákl. přenesená",J436,0)</f>
        <v>0</v>
      </c>
      <c r="BH436" s="174">
        <f>IF(N436="sníž. přenesená",J436,0)</f>
        <v>0</v>
      </c>
      <c r="BI436" s="174">
        <f>IF(N436="nulová",J436,0)</f>
        <v>0</v>
      </c>
      <c r="BJ436" s="24" t="s">
        <v>24</v>
      </c>
      <c r="BK436" s="174">
        <f>ROUND(I436*H436,2)</f>
        <v>0</v>
      </c>
      <c r="BL436" s="24" t="s">
        <v>219</v>
      </c>
      <c r="BM436" s="24" t="s">
        <v>1008</v>
      </c>
    </row>
    <row r="437" spans="2:65" s="11" customFormat="1" ht="12">
      <c r="B437" s="219"/>
      <c r="C437" s="220"/>
      <c r="D437" s="221" t="s">
        <v>430</v>
      </c>
      <c r="E437" s="222" t="s">
        <v>37</v>
      </c>
      <c r="F437" s="223" t="s">
        <v>1009</v>
      </c>
      <c r="G437" s="220"/>
      <c r="H437" s="224">
        <v>18.5</v>
      </c>
      <c r="I437" s="225"/>
      <c r="J437" s="220"/>
      <c r="K437" s="220"/>
      <c r="L437" s="226"/>
      <c r="M437" s="227"/>
      <c r="N437" s="228"/>
      <c r="O437" s="228"/>
      <c r="P437" s="228"/>
      <c r="Q437" s="228"/>
      <c r="R437" s="228"/>
      <c r="S437" s="228"/>
      <c r="T437" s="229"/>
      <c r="AT437" s="230" t="s">
        <v>430</v>
      </c>
      <c r="AU437" s="230" t="s">
        <v>24</v>
      </c>
      <c r="AV437" s="11" t="s">
        <v>91</v>
      </c>
      <c r="AW437" s="11" t="s">
        <v>45</v>
      </c>
      <c r="AX437" s="11" t="s">
        <v>82</v>
      </c>
      <c r="AY437" s="230" t="s">
        <v>162</v>
      </c>
    </row>
    <row r="438" spans="2:65" s="12" customFormat="1" ht="12">
      <c r="B438" s="231"/>
      <c r="C438" s="232"/>
      <c r="D438" s="221" t="s">
        <v>430</v>
      </c>
      <c r="E438" s="233" t="s">
        <v>37</v>
      </c>
      <c r="F438" s="234" t="s">
        <v>433</v>
      </c>
      <c r="G438" s="232"/>
      <c r="H438" s="235">
        <v>18.5</v>
      </c>
      <c r="I438" s="236"/>
      <c r="J438" s="232"/>
      <c r="K438" s="232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430</v>
      </c>
      <c r="AU438" s="241" t="s">
        <v>24</v>
      </c>
      <c r="AV438" s="12" t="s">
        <v>161</v>
      </c>
      <c r="AW438" s="12" t="s">
        <v>45</v>
      </c>
      <c r="AX438" s="12" t="s">
        <v>24</v>
      </c>
      <c r="AY438" s="241" t="s">
        <v>162</v>
      </c>
    </row>
    <row r="439" spans="2:65" s="1" customFormat="1" ht="16.5" customHeight="1">
      <c r="B439" s="42"/>
      <c r="C439" s="163" t="s">
        <v>1010</v>
      </c>
      <c r="D439" s="163" t="s">
        <v>156</v>
      </c>
      <c r="E439" s="164" t="s">
        <v>1011</v>
      </c>
      <c r="F439" s="165" t="s">
        <v>1012</v>
      </c>
      <c r="G439" s="166" t="s">
        <v>214</v>
      </c>
      <c r="H439" s="167">
        <v>37</v>
      </c>
      <c r="I439" s="168"/>
      <c r="J439" s="169">
        <f>ROUND(I439*H439,2)</f>
        <v>0</v>
      </c>
      <c r="K439" s="165" t="s">
        <v>428</v>
      </c>
      <c r="L439" s="62"/>
      <c r="M439" s="170" t="s">
        <v>37</v>
      </c>
      <c r="N439" s="171" t="s">
        <v>53</v>
      </c>
      <c r="O439" s="43"/>
      <c r="P439" s="172">
        <f>O439*H439</f>
        <v>0</v>
      </c>
      <c r="Q439" s="172">
        <v>0</v>
      </c>
      <c r="R439" s="172">
        <f>Q439*H439</f>
        <v>0</v>
      </c>
      <c r="S439" s="172">
        <v>0</v>
      </c>
      <c r="T439" s="173">
        <f>S439*H439</f>
        <v>0</v>
      </c>
      <c r="AR439" s="24" t="s">
        <v>219</v>
      </c>
      <c r="AT439" s="24" t="s">
        <v>156</v>
      </c>
      <c r="AU439" s="24" t="s">
        <v>24</v>
      </c>
      <c r="AY439" s="24" t="s">
        <v>162</v>
      </c>
      <c r="BE439" s="174">
        <f>IF(N439="základní",J439,0)</f>
        <v>0</v>
      </c>
      <c r="BF439" s="174">
        <f>IF(N439="snížená",J439,0)</f>
        <v>0</v>
      </c>
      <c r="BG439" s="174">
        <f>IF(N439="zákl. přenesená",J439,0)</f>
        <v>0</v>
      </c>
      <c r="BH439" s="174">
        <f>IF(N439="sníž. přenesená",J439,0)</f>
        <v>0</v>
      </c>
      <c r="BI439" s="174">
        <f>IF(N439="nulová",J439,0)</f>
        <v>0</v>
      </c>
      <c r="BJ439" s="24" t="s">
        <v>24</v>
      </c>
      <c r="BK439" s="174">
        <f>ROUND(I439*H439,2)</f>
        <v>0</v>
      </c>
      <c r="BL439" s="24" t="s">
        <v>219</v>
      </c>
      <c r="BM439" s="24" t="s">
        <v>1013</v>
      </c>
    </row>
    <row r="440" spans="2:65" s="1" customFormat="1" ht="16.5" customHeight="1">
      <c r="B440" s="42"/>
      <c r="C440" s="163" t="s">
        <v>1014</v>
      </c>
      <c r="D440" s="163" t="s">
        <v>156</v>
      </c>
      <c r="E440" s="164" t="s">
        <v>1015</v>
      </c>
      <c r="F440" s="165" t="s">
        <v>1016</v>
      </c>
      <c r="G440" s="166" t="s">
        <v>214</v>
      </c>
      <c r="H440" s="167">
        <v>25</v>
      </c>
      <c r="I440" s="168"/>
      <c r="J440" s="169">
        <f>ROUND(I440*H440,2)</f>
        <v>0</v>
      </c>
      <c r="K440" s="165" t="s">
        <v>428</v>
      </c>
      <c r="L440" s="62"/>
      <c r="M440" s="170" t="s">
        <v>37</v>
      </c>
      <c r="N440" s="171" t="s">
        <v>53</v>
      </c>
      <c r="O440" s="43"/>
      <c r="P440" s="172">
        <f>O440*H440</f>
        <v>0</v>
      </c>
      <c r="Q440" s="172">
        <v>0</v>
      </c>
      <c r="R440" s="172">
        <f>Q440*H440</f>
        <v>0</v>
      </c>
      <c r="S440" s="172">
        <v>0</v>
      </c>
      <c r="T440" s="173">
        <f>S440*H440</f>
        <v>0</v>
      </c>
      <c r="AR440" s="24" t="s">
        <v>219</v>
      </c>
      <c r="AT440" s="24" t="s">
        <v>156</v>
      </c>
      <c r="AU440" s="24" t="s">
        <v>24</v>
      </c>
      <c r="AY440" s="24" t="s">
        <v>162</v>
      </c>
      <c r="BE440" s="174">
        <f>IF(N440="základní",J440,0)</f>
        <v>0</v>
      </c>
      <c r="BF440" s="174">
        <f>IF(N440="snížená",J440,0)</f>
        <v>0</v>
      </c>
      <c r="BG440" s="174">
        <f>IF(N440="zákl. přenesená",J440,0)</f>
        <v>0</v>
      </c>
      <c r="BH440" s="174">
        <f>IF(N440="sníž. přenesená",J440,0)</f>
        <v>0</v>
      </c>
      <c r="BI440" s="174">
        <f>IF(N440="nulová",J440,0)</f>
        <v>0</v>
      </c>
      <c r="BJ440" s="24" t="s">
        <v>24</v>
      </c>
      <c r="BK440" s="174">
        <f>ROUND(I440*H440,2)</f>
        <v>0</v>
      </c>
      <c r="BL440" s="24" t="s">
        <v>219</v>
      </c>
      <c r="BM440" s="24" t="s">
        <v>1017</v>
      </c>
    </row>
    <row r="441" spans="2:65" s="1" customFormat="1" ht="25.5" customHeight="1">
      <c r="B441" s="42"/>
      <c r="C441" s="163" t="s">
        <v>1018</v>
      </c>
      <c r="D441" s="163" t="s">
        <v>156</v>
      </c>
      <c r="E441" s="164" t="s">
        <v>1019</v>
      </c>
      <c r="F441" s="165" t="s">
        <v>1020</v>
      </c>
      <c r="G441" s="166" t="s">
        <v>214</v>
      </c>
      <c r="H441" s="167">
        <v>3</v>
      </c>
      <c r="I441" s="168"/>
      <c r="J441" s="169">
        <f>ROUND(I441*H441,2)</f>
        <v>0</v>
      </c>
      <c r="K441" s="165" t="s">
        <v>428</v>
      </c>
      <c r="L441" s="62"/>
      <c r="M441" s="170" t="s">
        <v>37</v>
      </c>
      <c r="N441" s="171" t="s">
        <v>53</v>
      </c>
      <c r="O441" s="43"/>
      <c r="P441" s="172">
        <f>O441*H441</f>
        <v>0</v>
      </c>
      <c r="Q441" s="172">
        <v>0</v>
      </c>
      <c r="R441" s="172">
        <f>Q441*H441</f>
        <v>0</v>
      </c>
      <c r="S441" s="172">
        <v>0</v>
      </c>
      <c r="T441" s="173">
        <f>S441*H441</f>
        <v>0</v>
      </c>
      <c r="AR441" s="24" t="s">
        <v>219</v>
      </c>
      <c r="AT441" s="24" t="s">
        <v>156</v>
      </c>
      <c r="AU441" s="24" t="s">
        <v>24</v>
      </c>
      <c r="AY441" s="24" t="s">
        <v>162</v>
      </c>
      <c r="BE441" s="174">
        <f>IF(N441="základní",J441,0)</f>
        <v>0</v>
      </c>
      <c r="BF441" s="174">
        <f>IF(N441="snížená",J441,0)</f>
        <v>0</v>
      </c>
      <c r="BG441" s="174">
        <f>IF(N441="zákl. přenesená",J441,0)</f>
        <v>0</v>
      </c>
      <c r="BH441" s="174">
        <f>IF(N441="sníž. přenesená",J441,0)</f>
        <v>0</v>
      </c>
      <c r="BI441" s="174">
        <f>IF(N441="nulová",J441,0)</f>
        <v>0</v>
      </c>
      <c r="BJ441" s="24" t="s">
        <v>24</v>
      </c>
      <c r="BK441" s="174">
        <f>ROUND(I441*H441,2)</f>
        <v>0</v>
      </c>
      <c r="BL441" s="24" t="s">
        <v>219</v>
      </c>
      <c r="BM441" s="24" t="s">
        <v>1021</v>
      </c>
    </row>
    <row r="442" spans="2:65" s="13" customFormat="1" ht="12">
      <c r="B442" s="242"/>
      <c r="C442" s="243"/>
      <c r="D442" s="221" t="s">
        <v>430</v>
      </c>
      <c r="E442" s="244" t="s">
        <v>37</v>
      </c>
      <c r="F442" s="245" t="s">
        <v>1022</v>
      </c>
      <c r="G442" s="243"/>
      <c r="H442" s="244" t="s">
        <v>37</v>
      </c>
      <c r="I442" s="246"/>
      <c r="J442" s="243"/>
      <c r="K442" s="243"/>
      <c r="L442" s="247"/>
      <c r="M442" s="248"/>
      <c r="N442" s="249"/>
      <c r="O442" s="249"/>
      <c r="P442" s="249"/>
      <c r="Q442" s="249"/>
      <c r="R442" s="249"/>
      <c r="S442" s="249"/>
      <c r="T442" s="250"/>
      <c r="AT442" s="251" t="s">
        <v>430</v>
      </c>
      <c r="AU442" s="251" t="s">
        <v>24</v>
      </c>
      <c r="AV442" s="13" t="s">
        <v>24</v>
      </c>
      <c r="AW442" s="13" t="s">
        <v>45</v>
      </c>
      <c r="AX442" s="13" t="s">
        <v>82</v>
      </c>
      <c r="AY442" s="251" t="s">
        <v>162</v>
      </c>
    </row>
    <row r="443" spans="2:65" s="11" customFormat="1" ht="12">
      <c r="B443" s="219"/>
      <c r="C443" s="220"/>
      <c r="D443" s="221" t="s">
        <v>430</v>
      </c>
      <c r="E443" s="222" t="s">
        <v>37</v>
      </c>
      <c r="F443" s="223" t="s">
        <v>1023</v>
      </c>
      <c r="G443" s="220"/>
      <c r="H443" s="224">
        <v>3</v>
      </c>
      <c r="I443" s="225"/>
      <c r="J443" s="220"/>
      <c r="K443" s="220"/>
      <c r="L443" s="226"/>
      <c r="M443" s="227"/>
      <c r="N443" s="228"/>
      <c r="O443" s="228"/>
      <c r="P443" s="228"/>
      <c r="Q443" s="228"/>
      <c r="R443" s="228"/>
      <c r="S443" s="228"/>
      <c r="T443" s="229"/>
      <c r="AT443" s="230" t="s">
        <v>430</v>
      </c>
      <c r="AU443" s="230" t="s">
        <v>24</v>
      </c>
      <c r="AV443" s="11" t="s">
        <v>91</v>
      </c>
      <c r="AW443" s="11" t="s">
        <v>45</v>
      </c>
      <c r="AX443" s="11" t="s">
        <v>82</v>
      </c>
      <c r="AY443" s="230" t="s">
        <v>162</v>
      </c>
    </row>
    <row r="444" spans="2:65" s="12" customFormat="1" ht="12">
      <c r="B444" s="231"/>
      <c r="C444" s="232"/>
      <c r="D444" s="221" t="s">
        <v>430</v>
      </c>
      <c r="E444" s="233" t="s">
        <v>37</v>
      </c>
      <c r="F444" s="234" t="s">
        <v>433</v>
      </c>
      <c r="G444" s="232"/>
      <c r="H444" s="235">
        <v>3</v>
      </c>
      <c r="I444" s="236"/>
      <c r="J444" s="232"/>
      <c r="K444" s="232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430</v>
      </c>
      <c r="AU444" s="241" t="s">
        <v>24</v>
      </c>
      <c r="AV444" s="12" t="s">
        <v>161</v>
      </c>
      <c r="AW444" s="12" t="s">
        <v>45</v>
      </c>
      <c r="AX444" s="12" t="s">
        <v>24</v>
      </c>
      <c r="AY444" s="241" t="s">
        <v>162</v>
      </c>
    </row>
    <row r="445" spans="2:65" s="1" customFormat="1" ht="25.5" customHeight="1">
      <c r="B445" s="42"/>
      <c r="C445" s="163" t="s">
        <v>1024</v>
      </c>
      <c r="D445" s="163" t="s">
        <v>156</v>
      </c>
      <c r="E445" s="164" t="s">
        <v>1025</v>
      </c>
      <c r="F445" s="165" t="s">
        <v>1026</v>
      </c>
      <c r="G445" s="166" t="s">
        <v>159</v>
      </c>
      <c r="H445" s="167">
        <v>2.5</v>
      </c>
      <c r="I445" s="168"/>
      <c r="J445" s="169">
        <f>ROUND(I445*H445,2)</f>
        <v>0</v>
      </c>
      <c r="K445" s="165" t="s">
        <v>428</v>
      </c>
      <c r="L445" s="62"/>
      <c r="M445" s="170" t="s">
        <v>37</v>
      </c>
      <c r="N445" s="171" t="s">
        <v>53</v>
      </c>
      <c r="O445" s="43"/>
      <c r="P445" s="172">
        <f>O445*H445</f>
        <v>0</v>
      </c>
      <c r="Q445" s="172">
        <v>0</v>
      </c>
      <c r="R445" s="172">
        <f>Q445*H445</f>
        <v>0</v>
      </c>
      <c r="S445" s="172">
        <v>0</v>
      </c>
      <c r="T445" s="173">
        <f>S445*H445</f>
        <v>0</v>
      </c>
      <c r="AR445" s="24" t="s">
        <v>219</v>
      </c>
      <c r="AT445" s="24" t="s">
        <v>156</v>
      </c>
      <c r="AU445" s="24" t="s">
        <v>24</v>
      </c>
      <c r="AY445" s="24" t="s">
        <v>162</v>
      </c>
      <c r="BE445" s="174">
        <f>IF(N445="základní",J445,0)</f>
        <v>0</v>
      </c>
      <c r="BF445" s="174">
        <f>IF(N445="snížená",J445,0)</f>
        <v>0</v>
      </c>
      <c r="BG445" s="174">
        <f>IF(N445="zákl. přenesená",J445,0)</f>
        <v>0</v>
      </c>
      <c r="BH445" s="174">
        <f>IF(N445="sníž. přenesená",J445,0)</f>
        <v>0</v>
      </c>
      <c r="BI445" s="174">
        <f>IF(N445="nulová",J445,0)</f>
        <v>0</v>
      </c>
      <c r="BJ445" s="24" t="s">
        <v>24</v>
      </c>
      <c r="BK445" s="174">
        <f>ROUND(I445*H445,2)</f>
        <v>0</v>
      </c>
      <c r="BL445" s="24" t="s">
        <v>219</v>
      </c>
      <c r="BM445" s="24" t="s">
        <v>1027</v>
      </c>
    </row>
    <row r="446" spans="2:65" s="13" customFormat="1" ht="12">
      <c r="B446" s="242"/>
      <c r="C446" s="243"/>
      <c r="D446" s="221" t="s">
        <v>430</v>
      </c>
      <c r="E446" s="244" t="s">
        <v>37</v>
      </c>
      <c r="F446" s="245" t="s">
        <v>1028</v>
      </c>
      <c r="G446" s="243"/>
      <c r="H446" s="244" t="s">
        <v>37</v>
      </c>
      <c r="I446" s="246"/>
      <c r="J446" s="243"/>
      <c r="K446" s="243"/>
      <c r="L446" s="247"/>
      <c r="M446" s="248"/>
      <c r="N446" s="249"/>
      <c r="O446" s="249"/>
      <c r="P446" s="249"/>
      <c r="Q446" s="249"/>
      <c r="R446" s="249"/>
      <c r="S446" s="249"/>
      <c r="T446" s="250"/>
      <c r="AT446" s="251" t="s">
        <v>430</v>
      </c>
      <c r="AU446" s="251" t="s">
        <v>24</v>
      </c>
      <c r="AV446" s="13" t="s">
        <v>24</v>
      </c>
      <c r="AW446" s="13" t="s">
        <v>45</v>
      </c>
      <c r="AX446" s="13" t="s">
        <v>82</v>
      </c>
      <c r="AY446" s="251" t="s">
        <v>162</v>
      </c>
    </row>
    <row r="447" spans="2:65" s="11" customFormat="1" ht="12">
      <c r="B447" s="219"/>
      <c r="C447" s="220"/>
      <c r="D447" s="221" t="s">
        <v>430</v>
      </c>
      <c r="E447" s="222" t="s">
        <v>37</v>
      </c>
      <c r="F447" s="223" t="s">
        <v>1029</v>
      </c>
      <c r="G447" s="220"/>
      <c r="H447" s="224">
        <v>2.5</v>
      </c>
      <c r="I447" s="225"/>
      <c r="J447" s="220"/>
      <c r="K447" s="220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430</v>
      </c>
      <c r="AU447" s="230" t="s">
        <v>24</v>
      </c>
      <c r="AV447" s="11" t="s">
        <v>91</v>
      </c>
      <c r="AW447" s="11" t="s">
        <v>45</v>
      </c>
      <c r="AX447" s="11" t="s">
        <v>82</v>
      </c>
      <c r="AY447" s="230" t="s">
        <v>162</v>
      </c>
    </row>
    <row r="448" spans="2:65" s="12" customFormat="1" ht="12">
      <c r="B448" s="231"/>
      <c r="C448" s="232"/>
      <c r="D448" s="221" t="s">
        <v>430</v>
      </c>
      <c r="E448" s="233" t="s">
        <v>37</v>
      </c>
      <c r="F448" s="234" t="s">
        <v>433</v>
      </c>
      <c r="G448" s="232"/>
      <c r="H448" s="235">
        <v>2.5</v>
      </c>
      <c r="I448" s="236"/>
      <c r="J448" s="232"/>
      <c r="K448" s="232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430</v>
      </c>
      <c r="AU448" s="241" t="s">
        <v>24</v>
      </c>
      <c r="AV448" s="12" t="s">
        <v>161</v>
      </c>
      <c r="AW448" s="12" t="s">
        <v>45</v>
      </c>
      <c r="AX448" s="12" t="s">
        <v>24</v>
      </c>
      <c r="AY448" s="241" t="s">
        <v>162</v>
      </c>
    </row>
    <row r="449" spans="2:65" s="1" customFormat="1" ht="25.5" customHeight="1">
      <c r="B449" s="42"/>
      <c r="C449" s="163" t="s">
        <v>1030</v>
      </c>
      <c r="D449" s="163" t="s">
        <v>156</v>
      </c>
      <c r="E449" s="164" t="s">
        <v>1031</v>
      </c>
      <c r="F449" s="165" t="s">
        <v>1032</v>
      </c>
      <c r="G449" s="166" t="s">
        <v>159</v>
      </c>
      <c r="H449" s="167">
        <v>277.5</v>
      </c>
      <c r="I449" s="168"/>
      <c r="J449" s="169">
        <f>ROUND(I449*H449,2)</f>
        <v>0</v>
      </c>
      <c r="K449" s="165" t="s">
        <v>428</v>
      </c>
      <c r="L449" s="62"/>
      <c r="M449" s="170" t="s">
        <v>37</v>
      </c>
      <c r="N449" s="171" t="s">
        <v>53</v>
      </c>
      <c r="O449" s="43"/>
      <c r="P449" s="172">
        <f>O449*H449</f>
        <v>0</v>
      </c>
      <c r="Q449" s="172">
        <v>0</v>
      </c>
      <c r="R449" s="172">
        <f>Q449*H449</f>
        <v>0</v>
      </c>
      <c r="S449" s="172">
        <v>0</v>
      </c>
      <c r="T449" s="173">
        <f>S449*H449</f>
        <v>0</v>
      </c>
      <c r="AR449" s="24" t="s">
        <v>219</v>
      </c>
      <c r="AT449" s="24" t="s">
        <v>156</v>
      </c>
      <c r="AU449" s="24" t="s">
        <v>24</v>
      </c>
      <c r="AY449" s="24" t="s">
        <v>162</v>
      </c>
      <c r="BE449" s="174">
        <f>IF(N449="základní",J449,0)</f>
        <v>0</v>
      </c>
      <c r="BF449" s="174">
        <f>IF(N449="snížená",J449,0)</f>
        <v>0</v>
      </c>
      <c r="BG449" s="174">
        <f>IF(N449="zákl. přenesená",J449,0)</f>
        <v>0</v>
      </c>
      <c r="BH449" s="174">
        <f>IF(N449="sníž. přenesená",J449,0)</f>
        <v>0</v>
      </c>
      <c r="BI449" s="174">
        <f>IF(N449="nulová",J449,0)</f>
        <v>0</v>
      </c>
      <c r="BJ449" s="24" t="s">
        <v>24</v>
      </c>
      <c r="BK449" s="174">
        <f>ROUND(I449*H449,2)</f>
        <v>0</v>
      </c>
      <c r="BL449" s="24" t="s">
        <v>219</v>
      </c>
      <c r="BM449" s="24" t="s">
        <v>1033</v>
      </c>
    </row>
    <row r="450" spans="2:65" s="1" customFormat="1" ht="25.5" customHeight="1">
      <c r="B450" s="42"/>
      <c r="C450" s="163" t="s">
        <v>1034</v>
      </c>
      <c r="D450" s="163" t="s">
        <v>156</v>
      </c>
      <c r="E450" s="164" t="s">
        <v>1035</v>
      </c>
      <c r="F450" s="165" t="s">
        <v>1036</v>
      </c>
      <c r="G450" s="166" t="s">
        <v>214</v>
      </c>
      <c r="H450" s="167">
        <v>20</v>
      </c>
      <c r="I450" s="168"/>
      <c r="J450" s="169">
        <f>ROUND(I450*H450,2)</f>
        <v>0</v>
      </c>
      <c r="K450" s="165" t="s">
        <v>428</v>
      </c>
      <c r="L450" s="62"/>
      <c r="M450" s="170" t="s">
        <v>37</v>
      </c>
      <c r="N450" s="171" t="s">
        <v>53</v>
      </c>
      <c r="O450" s="43"/>
      <c r="P450" s="172">
        <f>O450*H450</f>
        <v>0</v>
      </c>
      <c r="Q450" s="172">
        <v>0</v>
      </c>
      <c r="R450" s="172">
        <f>Q450*H450</f>
        <v>0</v>
      </c>
      <c r="S450" s="172">
        <v>0</v>
      </c>
      <c r="T450" s="173">
        <f>S450*H450</f>
        <v>0</v>
      </c>
      <c r="AR450" s="24" t="s">
        <v>219</v>
      </c>
      <c r="AT450" s="24" t="s">
        <v>156</v>
      </c>
      <c r="AU450" s="24" t="s">
        <v>24</v>
      </c>
      <c r="AY450" s="24" t="s">
        <v>162</v>
      </c>
      <c r="BE450" s="174">
        <f>IF(N450="základní",J450,0)</f>
        <v>0</v>
      </c>
      <c r="BF450" s="174">
        <f>IF(N450="snížená",J450,0)</f>
        <v>0</v>
      </c>
      <c r="BG450" s="174">
        <f>IF(N450="zákl. přenesená",J450,0)</f>
        <v>0</v>
      </c>
      <c r="BH450" s="174">
        <f>IF(N450="sníž. přenesená",J450,0)</f>
        <v>0</v>
      </c>
      <c r="BI450" s="174">
        <f>IF(N450="nulová",J450,0)</f>
        <v>0</v>
      </c>
      <c r="BJ450" s="24" t="s">
        <v>24</v>
      </c>
      <c r="BK450" s="174">
        <f>ROUND(I450*H450,2)</f>
        <v>0</v>
      </c>
      <c r="BL450" s="24" t="s">
        <v>219</v>
      </c>
      <c r="BM450" s="24" t="s">
        <v>1037</v>
      </c>
    </row>
    <row r="451" spans="2:65" s="13" customFormat="1" ht="12">
      <c r="B451" s="242"/>
      <c r="C451" s="243"/>
      <c r="D451" s="221" t="s">
        <v>430</v>
      </c>
      <c r="E451" s="244" t="s">
        <v>37</v>
      </c>
      <c r="F451" s="245" t="s">
        <v>1038</v>
      </c>
      <c r="G451" s="243"/>
      <c r="H451" s="244" t="s">
        <v>37</v>
      </c>
      <c r="I451" s="246"/>
      <c r="J451" s="243"/>
      <c r="K451" s="243"/>
      <c r="L451" s="247"/>
      <c r="M451" s="248"/>
      <c r="N451" s="249"/>
      <c r="O451" s="249"/>
      <c r="P451" s="249"/>
      <c r="Q451" s="249"/>
      <c r="R451" s="249"/>
      <c r="S451" s="249"/>
      <c r="T451" s="250"/>
      <c r="AT451" s="251" t="s">
        <v>430</v>
      </c>
      <c r="AU451" s="251" t="s">
        <v>24</v>
      </c>
      <c r="AV451" s="13" t="s">
        <v>24</v>
      </c>
      <c r="AW451" s="13" t="s">
        <v>45</v>
      </c>
      <c r="AX451" s="13" t="s">
        <v>82</v>
      </c>
      <c r="AY451" s="251" t="s">
        <v>162</v>
      </c>
    </row>
    <row r="452" spans="2:65" s="11" customFormat="1" ht="12">
      <c r="B452" s="219"/>
      <c r="C452" s="220"/>
      <c r="D452" s="221" t="s">
        <v>430</v>
      </c>
      <c r="E452" s="222" t="s">
        <v>37</v>
      </c>
      <c r="F452" s="223" t="s">
        <v>1039</v>
      </c>
      <c r="G452" s="220"/>
      <c r="H452" s="224">
        <v>20</v>
      </c>
      <c r="I452" s="225"/>
      <c r="J452" s="220"/>
      <c r="K452" s="220"/>
      <c r="L452" s="226"/>
      <c r="M452" s="227"/>
      <c r="N452" s="228"/>
      <c r="O452" s="228"/>
      <c r="P452" s="228"/>
      <c r="Q452" s="228"/>
      <c r="R452" s="228"/>
      <c r="S452" s="228"/>
      <c r="T452" s="229"/>
      <c r="AT452" s="230" t="s">
        <v>430</v>
      </c>
      <c r="AU452" s="230" t="s">
        <v>24</v>
      </c>
      <c r="AV452" s="11" t="s">
        <v>91</v>
      </c>
      <c r="AW452" s="11" t="s">
        <v>45</v>
      </c>
      <c r="AX452" s="11" t="s">
        <v>82</v>
      </c>
      <c r="AY452" s="230" t="s">
        <v>162</v>
      </c>
    </row>
    <row r="453" spans="2:65" s="12" customFormat="1" ht="12">
      <c r="B453" s="231"/>
      <c r="C453" s="232"/>
      <c r="D453" s="221" t="s">
        <v>430</v>
      </c>
      <c r="E453" s="233" t="s">
        <v>37</v>
      </c>
      <c r="F453" s="234" t="s">
        <v>433</v>
      </c>
      <c r="G453" s="232"/>
      <c r="H453" s="235">
        <v>20</v>
      </c>
      <c r="I453" s="236"/>
      <c r="J453" s="232"/>
      <c r="K453" s="232"/>
      <c r="L453" s="237"/>
      <c r="M453" s="238"/>
      <c r="N453" s="239"/>
      <c r="O453" s="239"/>
      <c r="P453" s="239"/>
      <c r="Q453" s="239"/>
      <c r="R453" s="239"/>
      <c r="S453" s="239"/>
      <c r="T453" s="240"/>
      <c r="AT453" s="241" t="s">
        <v>430</v>
      </c>
      <c r="AU453" s="241" t="s">
        <v>24</v>
      </c>
      <c r="AV453" s="12" t="s">
        <v>161</v>
      </c>
      <c r="AW453" s="12" t="s">
        <v>45</v>
      </c>
      <c r="AX453" s="12" t="s">
        <v>24</v>
      </c>
      <c r="AY453" s="241" t="s">
        <v>162</v>
      </c>
    </row>
    <row r="454" spans="2:65" s="1" customFormat="1" ht="16.5" customHeight="1">
      <c r="B454" s="42"/>
      <c r="C454" s="163" t="s">
        <v>1040</v>
      </c>
      <c r="D454" s="163" t="s">
        <v>156</v>
      </c>
      <c r="E454" s="164" t="s">
        <v>1041</v>
      </c>
      <c r="F454" s="165" t="s">
        <v>1042</v>
      </c>
      <c r="G454" s="166" t="s">
        <v>214</v>
      </c>
      <c r="H454" s="167">
        <v>30</v>
      </c>
      <c r="I454" s="168"/>
      <c r="J454" s="169">
        <f>ROUND(I454*H454,2)</f>
        <v>0</v>
      </c>
      <c r="K454" s="165" t="s">
        <v>428</v>
      </c>
      <c r="L454" s="62"/>
      <c r="M454" s="170" t="s">
        <v>37</v>
      </c>
      <c r="N454" s="171" t="s">
        <v>53</v>
      </c>
      <c r="O454" s="43"/>
      <c r="P454" s="172">
        <f>O454*H454</f>
        <v>0</v>
      </c>
      <c r="Q454" s="172">
        <v>0</v>
      </c>
      <c r="R454" s="172">
        <f>Q454*H454</f>
        <v>0</v>
      </c>
      <c r="S454" s="172">
        <v>0</v>
      </c>
      <c r="T454" s="173">
        <f>S454*H454</f>
        <v>0</v>
      </c>
      <c r="AR454" s="24" t="s">
        <v>219</v>
      </c>
      <c r="AT454" s="24" t="s">
        <v>156</v>
      </c>
      <c r="AU454" s="24" t="s">
        <v>24</v>
      </c>
      <c r="AY454" s="24" t="s">
        <v>162</v>
      </c>
      <c r="BE454" s="174">
        <f>IF(N454="základní",J454,0)</f>
        <v>0</v>
      </c>
      <c r="BF454" s="174">
        <f>IF(N454="snížená",J454,0)</f>
        <v>0</v>
      </c>
      <c r="BG454" s="174">
        <f>IF(N454="zákl. přenesená",J454,0)</f>
        <v>0</v>
      </c>
      <c r="BH454" s="174">
        <f>IF(N454="sníž. přenesená",J454,0)</f>
        <v>0</v>
      </c>
      <c r="BI454" s="174">
        <f>IF(N454="nulová",J454,0)</f>
        <v>0</v>
      </c>
      <c r="BJ454" s="24" t="s">
        <v>24</v>
      </c>
      <c r="BK454" s="174">
        <f>ROUND(I454*H454,2)</f>
        <v>0</v>
      </c>
      <c r="BL454" s="24" t="s">
        <v>219</v>
      </c>
      <c r="BM454" s="24" t="s">
        <v>1043</v>
      </c>
    </row>
    <row r="455" spans="2:65" s="13" customFormat="1" ht="12">
      <c r="B455" s="242"/>
      <c r="C455" s="243"/>
      <c r="D455" s="221" t="s">
        <v>430</v>
      </c>
      <c r="E455" s="244" t="s">
        <v>37</v>
      </c>
      <c r="F455" s="245" t="s">
        <v>1044</v>
      </c>
      <c r="G455" s="243"/>
      <c r="H455" s="244" t="s">
        <v>37</v>
      </c>
      <c r="I455" s="246"/>
      <c r="J455" s="243"/>
      <c r="K455" s="243"/>
      <c r="L455" s="247"/>
      <c r="M455" s="248"/>
      <c r="N455" s="249"/>
      <c r="O455" s="249"/>
      <c r="P455" s="249"/>
      <c r="Q455" s="249"/>
      <c r="R455" s="249"/>
      <c r="S455" s="249"/>
      <c r="T455" s="250"/>
      <c r="AT455" s="251" t="s">
        <v>430</v>
      </c>
      <c r="AU455" s="251" t="s">
        <v>24</v>
      </c>
      <c r="AV455" s="13" t="s">
        <v>24</v>
      </c>
      <c r="AW455" s="13" t="s">
        <v>45</v>
      </c>
      <c r="AX455" s="13" t="s">
        <v>82</v>
      </c>
      <c r="AY455" s="251" t="s">
        <v>162</v>
      </c>
    </row>
    <row r="456" spans="2:65" s="11" customFormat="1" ht="12">
      <c r="B456" s="219"/>
      <c r="C456" s="220"/>
      <c r="D456" s="221" t="s">
        <v>430</v>
      </c>
      <c r="E456" s="222" t="s">
        <v>37</v>
      </c>
      <c r="F456" s="223" t="s">
        <v>1045</v>
      </c>
      <c r="G456" s="220"/>
      <c r="H456" s="224">
        <v>30</v>
      </c>
      <c r="I456" s="225"/>
      <c r="J456" s="220"/>
      <c r="K456" s="220"/>
      <c r="L456" s="226"/>
      <c r="M456" s="227"/>
      <c r="N456" s="228"/>
      <c r="O456" s="228"/>
      <c r="P456" s="228"/>
      <c r="Q456" s="228"/>
      <c r="R456" s="228"/>
      <c r="S456" s="228"/>
      <c r="T456" s="229"/>
      <c r="AT456" s="230" t="s">
        <v>430</v>
      </c>
      <c r="AU456" s="230" t="s">
        <v>24</v>
      </c>
      <c r="AV456" s="11" t="s">
        <v>91</v>
      </c>
      <c r="AW456" s="11" t="s">
        <v>45</v>
      </c>
      <c r="AX456" s="11" t="s">
        <v>82</v>
      </c>
      <c r="AY456" s="230" t="s">
        <v>162</v>
      </c>
    </row>
    <row r="457" spans="2:65" s="12" customFormat="1" ht="12">
      <c r="B457" s="231"/>
      <c r="C457" s="232"/>
      <c r="D457" s="221" t="s">
        <v>430</v>
      </c>
      <c r="E457" s="233" t="s">
        <v>37</v>
      </c>
      <c r="F457" s="234" t="s">
        <v>433</v>
      </c>
      <c r="G457" s="232"/>
      <c r="H457" s="235">
        <v>30</v>
      </c>
      <c r="I457" s="236"/>
      <c r="J457" s="232"/>
      <c r="K457" s="232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430</v>
      </c>
      <c r="AU457" s="241" t="s">
        <v>24</v>
      </c>
      <c r="AV457" s="12" t="s">
        <v>161</v>
      </c>
      <c r="AW457" s="12" t="s">
        <v>45</v>
      </c>
      <c r="AX457" s="12" t="s">
        <v>24</v>
      </c>
      <c r="AY457" s="241" t="s">
        <v>162</v>
      </c>
    </row>
    <row r="458" spans="2:65" s="1" customFormat="1" ht="25.5" customHeight="1">
      <c r="B458" s="42"/>
      <c r="C458" s="163" t="s">
        <v>1046</v>
      </c>
      <c r="D458" s="163" t="s">
        <v>156</v>
      </c>
      <c r="E458" s="164" t="s">
        <v>1047</v>
      </c>
      <c r="F458" s="165" t="s">
        <v>1048</v>
      </c>
      <c r="G458" s="166" t="s">
        <v>214</v>
      </c>
      <c r="H458" s="167">
        <v>19.2</v>
      </c>
      <c r="I458" s="168"/>
      <c r="J458" s="169">
        <f>ROUND(I458*H458,2)</f>
        <v>0</v>
      </c>
      <c r="K458" s="165" t="s">
        <v>428</v>
      </c>
      <c r="L458" s="62"/>
      <c r="M458" s="170" t="s">
        <v>37</v>
      </c>
      <c r="N458" s="171" t="s">
        <v>53</v>
      </c>
      <c r="O458" s="43"/>
      <c r="P458" s="172">
        <f>O458*H458</f>
        <v>0</v>
      </c>
      <c r="Q458" s="172">
        <v>0</v>
      </c>
      <c r="R458" s="172">
        <f>Q458*H458</f>
        <v>0</v>
      </c>
      <c r="S458" s="172">
        <v>0</v>
      </c>
      <c r="T458" s="173">
        <f>S458*H458</f>
        <v>0</v>
      </c>
      <c r="AR458" s="24" t="s">
        <v>219</v>
      </c>
      <c r="AT458" s="24" t="s">
        <v>156</v>
      </c>
      <c r="AU458" s="24" t="s">
        <v>24</v>
      </c>
      <c r="AY458" s="24" t="s">
        <v>162</v>
      </c>
      <c r="BE458" s="174">
        <f>IF(N458="základní",J458,0)</f>
        <v>0</v>
      </c>
      <c r="BF458" s="174">
        <f>IF(N458="snížená",J458,0)</f>
        <v>0</v>
      </c>
      <c r="BG458" s="174">
        <f>IF(N458="zákl. přenesená",J458,0)</f>
        <v>0</v>
      </c>
      <c r="BH458" s="174">
        <f>IF(N458="sníž. přenesená",J458,0)</f>
        <v>0</v>
      </c>
      <c r="BI458" s="174">
        <f>IF(N458="nulová",J458,0)</f>
        <v>0</v>
      </c>
      <c r="BJ458" s="24" t="s">
        <v>24</v>
      </c>
      <c r="BK458" s="174">
        <f>ROUND(I458*H458,2)</f>
        <v>0</v>
      </c>
      <c r="BL458" s="24" t="s">
        <v>219</v>
      </c>
      <c r="BM458" s="24" t="s">
        <v>1049</v>
      </c>
    </row>
    <row r="459" spans="2:65" s="13" customFormat="1" ht="12">
      <c r="B459" s="242"/>
      <c r="C459" s="243"/>
      <c r="D459" s="221" t="s">
        <v>430</v>
      </c>
      <c r="E459" s="244" t="s">
        <v>37</v>
      </c>
      <c r="F459" s="245" t="s">
        <v>1050</v>
      </c>
      <c r="G459" s="243"/>
      <c r="H459" s="244" t="s">
        <v>37</v>
      </c>
      <c r="I459" s="246"/>
      <c r="J459" s="243"/>
      <c r="K459" s="243"/>
      <c r="L459" s="247"/>
      <c r="M459" s="248"/>
      <c r="N459" s="249"/>
      <c r="O459" s="249"/>
      <c r="P459" s="249"/>
      <c r="Q459" s="249"/>
      <c r="R459" s="249"/>
      <c r="S459" s="249"/>
      <c r="T459" s="250"/>
      <c r="AT459" s="251" t="s">
        <v>430</v>
      </c>
      <c r="AU459" s="251" t="s">
        <v>24</v>
      </c>
      <c r="AV459" s="13" t="s">
        <v>24</v>
      </c>
      <c r="AW459" s="13" t="s">
        <v>45</v>
      </c>
      <c r="AX459" s="13" t="s">
        <v>82</v>
      </c>
      <c r="AY459" s="251" t="s">
        <v>162</v>
      </c>
    </row>
    <row r="460" spans="2:65" s="11" customFormat="1" ht="12">
      <c r="B460" s="219"/>
      <c r="C460" s="220"/>
      <c r="D460" s="221" t="s">
        <v>430</v>
      </c>
      <c r="E460" s="222" t="s">
        <v>37</v>
      </c>
      <c r="F460" s="223" t="s">
        <v>1051</v>
      </c>
      <c r="G460" s="220"/>
      <c r="H460" s="224">
        <v>19.2</v>
      </c>
      <c r="I460" s="225"/>
      <c r="J460" s="220"/>
      <c r="K460" s="220"/>
      <c r="L460" s="226"/>
      <c r="M460" s="227"/>
      <c r="N460" s="228"/>
      <c r="O460" s="228"/>
      <c r="P460" s="228"/>
      <c r="Q460" s="228"/>
      <c r="R460" s="228"/>
      <c r="S460" s="228"/>
      <c r="T460" s="229"/>
      <c r="AT460" s="230" t="s">
        <v>430</v>
      </c>
      <c r="AU460" s="230" t="s">
        <v>24</v>
      </c>
      <c r="AV460" s="11" t="s">
        <v>91</v>
      </c>
      <c r="AW460" s="11" t="s">
        <v>45</v>
      </c>
      <c r="AX460" s="11" t="s">
        <v>82</v>
      </c>
      <c r="AY460" s="230" t="s">
        <v>162</v>
      </c>
    </row>
    <row r="461" spans="2:65" s="12" customFormat="1" ht="12">
      <c r="B461" s="231"/>
      <c r="C461" s="232"/>
      <c r="D461" s="221" t="s">
        <v>430</v>
      </c>
      <c r="E461" s="233" t="s">
        <v>37</v>
      </c>
      <c r="F461" s="234" t="s">
        <v>433</v>
      </c>
      <c r="G461" s="232"/>
      <c r="H461" s="235">
        <v>19.2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430</v>
      </c>
      <c r="AU461" s="241" t="s">
        <v>24</v>
      </c>
      <c r="AV461" s="12" t="s">
        <v>161</v>
      </c>
      <c r="AW461" s="12" t="s">
        <v>45</v>
      </c>
      <c r="AX461" s="12" t="s">
        <v>24</v>
      </c>
      <c r="AY461" s="241" t="s">
        <v>162</v>
      </c>
    </row>
    <row r="462" spans="2:65" s="1" customFormat="1" ht="16.5" customHeight="1">
      <c r="B462" s="42"/>
      <c r="C462" s="163" t="s">
        <v>1052</v>
      </c>
      <c r="D462" s="163" t="s">
        <v>156</v>
      </c>
      <c r="E462" s="164" t="s">
        <v>1053</v>
      </c>
      <c r="F462" s="165" t="s">
        <v>1054</v>
      </c>
      <c r="G462" s="166" t="s">
        <v>214</v>
      </c>
      <c r="H462" s="167">
        <v>40</v>
      </c>
      <c r="I462" s="168"/>
      <c r="J462" s="169">
        <f>ROUND(I462*H462,2)</f>
        <v>0</v>
      </c>
      <c r="K462" s="165" t="s">
        <v>428</v>
      </c>
      <c r="L462" s="62"/>
      <c r="M462" s="170" t="s">
        <v>37</v>
      </c>
      <c r="N462" s="171" t="s">
        <v>53</v>
      </c>
      <c r="O462" s="43"/>
      <c r="P462" s="172">
        <f>O462*H462</f>
        <v>0</v>
      </c>
      <c r="Q462" s="172">
        <v>0</v>
      </c>
      <c r="R462" s="172">
        <f>Q462*H462</f>
        <v>0</v>
      </c>
      <c r="S462" s="172">
        <v>0</v>
      </c>
      <c r="T462" s="173">
        <f>S462*H462</f>
        <v>0</v>
      </c>
      <c r="AR462" s="24" t="s">
        <v>219</v>
      </c>
      <c r="AT462" s="24" t="s">
        <v>156</v>
      </c>
      <c r="AU462" s="24" t="s">
        <v>24</v>
      </c>
      <c r="AY462" s="24" t="s">
        <v>162</v>
      </c>
      <c r="BE462" s="174">
        <f>IF(N462="základní",J462,0)</f>
        <v>0</v>
      </c>
      <c r="BF462" s="174">
        <f>IF(N462="snížená",J462,0)</f>
        <v>0</v>
      </c>
      <c r="BG462" s="174">
        <f>IF(N462="zákl. přenesená",J462,0)</f>
        <v>0</v>
      </c>
      <c r="BH462" s="174">
        <f>IF(N462="sníž. přenesená",J462,0)</f>
        <v>0</v>
      </c>
      <c r="BI462" s="174">
        <f>IF(N462="nulová",J462,0)</f>
        <v>0</v>
      </c>
      <c r="BJ462" s="24" t="s">
        <v>24</v>
      </c>
      <c r="BK462" s="174">
        <f>ROUND(I462*H462,2)</f>
        <v>0</v>
      </c>
      <c r="BL462" s="24" t="s">
        <v>219</v>
      </c>
      <c r="BM462" s="24" t="s">
        <v>1055</v>
      </c>
    </row>
    <row r="463" spans="2:65" s="13" customFormat="1" ht="12">
      <c r="B463" s="242"/>
      <c r="C463" s="243"/>
      <c r="D463" s="221" t="s">
        <v>430</v>
      </c>
      <c r="E463" s="244" t="s">
        <v>37</v>
      </c>
      <c r="F463" s="245" t="s">
        <v>1056</v>
      </c>
      <c r="G463" s="243"/>
      <c r="H463" s="244" t="s">
        <v>37</v>
      </c>
      <c r="I463" s="246"/>
      <c r="J463" s="243"/>
      <c r="K463" s="243"/>
      <c r="L463" s="247"/>
      <c r="M463" s="248"/>
      <c r="N463" s="249"/>
      <c r="O463" s="249"/>
      <c r="P463" s="249"/>
      <c r="Q463" s="249"/>
      <c r="R463" s="249"/>
      <c r="S463" s="249"/>
      <c r="T463" s="250"/>
      <c r="AT463" s="251" t="s">
        <v>430</v>
      </c>
      <c r="AU463" s="251" t="s">
        <v>24</v>
      </c>
      <c r="AV463" s="13" t="s">
        <v>24</v>
      </c>
      <c r="AW463" s="13" t="s">
        <v>45</v>
      </c>
      <c r="AX463" s="13" t="s">
        <v>82</v>
      </c>
      <c r="AY463" s="251" t="s">
        <v>162</v>
      </c>
    </row>
    <row r="464" spans="2:65" s="11" customFormat="1" ht="12">
      <c r="B464" s="219"/>
      <c r="C464" s="220"/>
      <c r="D464" s="221" t="s">
        <v>430</v>
      </c>
      <c r="E464" s="222" t="s">
        <v>37</v>
      </c>
      <c r="F464" s="223" t="s">
        <v>1057</v>
      </c>
      <c r="G464" s="220"/>
      <c r="H464" s="224">
        <v>40</v>
      </c>
      <c r="I464" s="225"/>
      <c r="J464" s="220"/>
      <c r="K464" s="220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430</v>
      </c>
      <c r="AU464" s="230" t="s">
        <v>24</v>
      </c>
      <c r="AV464" s="11" t="s">
        <v>91</v>
      </c>
      <c r="AW464" s="11" t="s">
        <v>45</v>
      </c>
      <c r="AX464" s="11" t="s">
        <v>82</v>
      </c>
      <c r="AY464" s="230" t="s">
        <v>162</v>
      </c>
    </row>
    <row r="465" spans="2:65" s="12" customFormat="1" ht="12">
      <c r="B465" s="231"/>
      <c r="C465" s="232"/>
      <c r="D465" s="221" t="s">
        <v>430</v>
      </c>
      <c r="E465" s="233" t="s">
        <v>37</v>
      </c>
      <c r="F465" s="234" t="s">
        <v>433</v>
      </c>
      <c r="G465" s="232"/>
      <c r="H465" s="235">
        <v>40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430</v>
      </c>
      <c r="AU465" s="241" t="s">
        <v>24</v>
      </c>
      <c r="AV465" s="12" t="s">
        <v>161</v>
      </c>
      <c r="AW465" s="12" t="s">
        <v>45</v>
      </c>
      <c r="AX465" s="12" t="s">
        <v>24</v>
      </c>
      <c r="AY465" s="241" t="s">
        <v>162</v>
      </c>
    </row>
    <row r="466" spans="2:65" s="1" customFormat="1" ht="25.5" customHeight="1">
      <c r="B466" s="42"/>
      <c r="C466" s="163" t="s">
        <v>1058</v>
      </c>
      <c r="D466" s="163" t="s">
        <v>156</v>
      </c>
      <c r="E466" s="164" t="s">
        <v>1059</v>
      </c>
      <c r="F466" s="165" t="s">
        <v>1060</v>
      </c>
      <c r="G466" s="166" t="s">
        <v>373</v>
      </c>
      <c r="H466" s="167">
        <v>4</v>
      </c>
      <c r="I466" s="168"/>
      <c r="J466" s="169">
        <f>ROUND(I466*H466,2)</f>
        <v>0</v>
      </c>
      <c r="K466" s="165" t="s">
        <v>428</v>
      </c>
      <c r="L466" s="62"/>
      <c r="M466" s="170" t="s">
        <v>37</v>
      </c>
      <c r="N466" s="171" t="s">
        <v>53</v>
      </c>
      <c r="O466" s="43"/>
      <c r="P466" s="172">
        <f>O466*H466</f>
        <v>0</v>
      </c>
      <c r="Q466" s="172">
        <v>0</v>
      </c>
      <c r="R466" s="172">
        <f>Q466*H466</f>
        <v>0</v>
      </c>
      <c r="S466" s="172">
        <v>0</v>
      </c>
      <c r="T466" s="173">
        <f>S466*H466</f>
        <v>0</v>
      </c>
      <c r="AR466" s="24" t="s">
        <v>219</v>
      </c>
      <c r="AT466" s="24" t="s">
        <v>156</v>
      </c>
      <c r="AU466" s="24" t="s">
        <v>24</v>
      </c>
      <c r="AY466" s="24" t="s">
        <v>162</v>
      </c>
      <c r="BE466" s="174">
        <f>IF(N466="základní",J466,0)</f>
        <v>0</v>
      </c>
      <c r="BF466" s="174">
        <f>IF(N466="snížená",J466,0)</f>
        <v>0</v>
      </c>
      <c r="BG466" s="174">
        <f>IF(N466="zákl. přenesená",J466,0)</f>
        <v>0</v>
      </c>
      <c r="BH466" s="174">
        <f>IF(N466="sníž. přenesená",J466,0)</f>
        <v>0</v>
      </c>
      <c r="BI466" s="174">
        <f>IF(N466="nulová",J466,0)</f>
        <v>0</v>
      </c>
      <c r="BJ466" s="24" t="s">
        <v>24</v>
      </c>
      <c r="BK466" s="174">
        <f>ROUND(I466*H466,2)</f>
        <v>0</v>
      </c>
      <c r="BL466" s="24" t="s">
        <v>219</v>
      </c>
      <c r="BM466" s="24" t="s">
        <v>1061</v>
      </c>
    </row>
    <row r="467" spans="2:65" s="1" customFormat="1" ht="25.5" customHeight="1">
      <c r="B467" s="42"/>
      <c r="C467" s="163" t="s">
        <v>1062</v>
      </c>
      <c r="D467" s="163" t="s">
        <v>156</v>
      </c>
      <c r="E467" s="164" t="s">
        <v>1063</v>
      </c>
      <c r="F467" s="165" t="s">
        <v>1064</v>
      </c>
      <c r="G467" s="166" t="s">
        <v>214</v>
      </c>
      <c r="H467" s="167">
        <v>22</v>
      </c>
      <c r="I467" s="168"/>
      <c r="J467" s="169">
        <f>ROUND(I467*H467,2)</f>
        <v>0</v>
      </c>
      <c r="K467" s="165" t="s">
        <v>428</v>
      </c>
      <c r="L467" s="62"/>
      <c r="M467" s="170" t="s">
        <v>37</v>
      </c>
      <c r="N467" s="171" t="s">
        <v>53</v>
      </c>
      <c r="O467" s="43"/>
      <c r="P467" s="172">
        <f>O467*H467</f>
        <v>0</v>
      </c>
      <c r="Q467" s="172">
        <v>0</v>
      </c>
      <c r="R467" s="172">
        <f>Q467*H467</f>
        <v>0</v>
      </c>
      <c r="S467" s="172">
        <v>0</v>
      </c>
      <c r="T467" s="173">
        <f>S467*H467</f>
        <v>0</v>
      </c>
      <c r="AR467" s="24" t="s">
        <v>219</v>
      </c>
      <c r="AT467" s="24" t="s">
        <v>156</v>
      </c>
      <c r="AU467" s="24" t="s">
        <v>24</v>
      </c>
      <c r="AY467" s="24" t="s">
        <v>162</v>
      </c>
      <c r="BE467" s="174">
        <f>IF(N467="základní",J467,0)</f>
        <v>0</v>
      </c>
      <c r="BF467" s="174">
        <f>IF(N467="snížená",J467,0)</f>
        <v>0</v>
      </c>
      <c r="BG467" s="174">
        <f>IF(N467="zákl. přenesená",J467,0)</f>
        <v>0</v>
      </c>
      <c r="BH467" s="174">
        <f>IF(N467="sníž. přenesená",J467,0)</f>
        <v>0</v>
      </c>
      <c r="BI467" s="174">
        <f>IF(N467="nulová",J467,0)</f>
        <v>0</v>
      </c>
      <c r="BJ467" s="24" t="s">
        <v>24</v>
      </c>
      <c r="BK467" s="174">
        <f>ROUND(I467*H467,2)</f>
        <v>0</v>
      </c>
      <c r="BL467" s="24" t="s">
        <v>219</v>
      </c>
      <c r="BM467" s="24" t="s">
        <v>1065</v>
      </c>
    </row>
    <row r="468" spans="2:65" s="13" customFormat="1" ht="12">
      <c r="B468" s="242"/>
      <c r="C468" s="243"/>
      <c r="D468" s="221" t="s">
        <v>430</v>
      </c>
      <c r="E468" s="244" t="s">
        <v>37</v>
      </c>
      <c r="F468" s="245" t="s">
        <v>1066</v>
      </c>
      <c r="G468" s="243"/>
      <c r="H468" s="244" t="s">
        <v>37</v>
      </c>
      <c r="I468" s="246"/>
      <c r="J468" s="243"/>
      <c r="K468" s="243"/>
      <c r="L468" s="247"/>
      <c r="M468" s="248"/>
      <c r="N468" s="249"/>
      <c r="O468" s="249"/>
      <c r="P468" s="249"/>
      <c r="Q468" s="249"/>
      <c r="R468" s="249"/>
      <c r="S468" s="249"/>
      <c r="T468" s="250"/>
      <c r="AT468" s="251" t="s">
        <v>430</v>
      </c>
      <c r="AU468" s="251" t="s">
        <v>24</v>
      </c>
      <c r="AV468" s="13" t="s">
        <v>24</v>
      </c>
      <c r="AW468" s="13" t="s">
        <v>45</v>
      </c>
      <c r="AX468" s="13" t="s">
        <v>82</v>
      </c>
      <c r="AY468" s="251" t="s">
        <v>162</v>
      </c>
    </row>
    <row r="469" spans="2:65" s="11" customFormat="1" ht="12">
      <c r="B469" s="219"/>
      <c r="C469" s="220"/>
      <c r="D469" s="221" t="s">
        <v>430</v>
      </c>
      <c r="E469" s="222" t="s">
        <v>37</v>
      </c>
      <c r="F469" s="223" t="s">
        <v>1067</v>
      </c>
      <c r="G469" s="220"/>
      <c r="H469" s="224">
        <v>22</v>
      </c>
      <c r="I469" s="225"/>
      <c r="J469" s="220"/>
      <c r="K469" s="220"/>
      <c r="L469" s="226"/>
      <c r="M469" s="227"/>
      <c r="N469" s="228"/>
      <c r="O469" s="228"/>
      <c r="P469" s="228"/>
      <c r="Q469" s="228"/>
      <c r="R469" s="228"/>
      <c r="S469" s="228"/>
      <c r="T469" s="229"/>
      <c r="AT469" s="230" t="s">
        <v>430</v>
      </c>
      <c r="AU469" s="230" t="s">
        <v>24</v>
      </c>
      <c r="AV469" s="11" t="s">
        <v>91</v>
      </c>
      <c r="AW469" s="11" t="s">
        <v>45</v>
      </c>
      <c r="AX469" s="11" t="s">
        <v>82</v>
      </c>
      <c r="AY469" s="230" t="s">
        <v>162</v>
      </c>
    </row>
    <row r="470" spans="2:65" s="12" customFormat="1" ht="12">
      <c r="B470" s="231"/>
      <c r="C470" s="232"/>
      <c r="D470" s="221" t="s">
        <v>430</v>
      </c>
      <c r="E470" s="233" t="s">
        <v>37</v>
      </c>
      <c r="F470" s="234" t="s">
        <v>433</v>
      </c>
      <c r="G470" s="232"/>
      <c r="H470" s="235">
        <v>22</v>
      </c>
      <c r="I470" s="236"/>
      <c r="J470" s="232"/>
      <c r="K470" s="232"/>
      <c r="L470" s="237"/>
      <c r="M470" s="238"/>
      <c r="N470" s="239"/>
      <c r="O470" s="239"/>
      <c r="P470" s="239"/>
      <c r="Q470" s="239"/>
      <c r="R470" s="239"/>
      <c r="S470" s="239"/>
      <c r="T470" s="240"/>
      <c r="AT470" s="241" t="s">
        <v>430</v>
      </c>
      <c r="AU470" s="241" t="s">
        <v>24</v>
      </c>
      <c r="AV470" s="12" t="s">
        <v>161</v>
      </c>
      <c r="AW470" s="12" t="s">
        <v>45</v>
      </c>
      <c r="AX470" s="12" t="s">
        <v>24</v>
      </c>
      <c r="AY470" s="241" t="s">
        <v>162</v>
      </c>
    </row>
    <row r="471" spans="2:65" s="1" customFormat="1" ht="16.5" customHeight="1">
      <c r="B471" s="42"/>
      <c r="C471" s="163" t="s">
        <v>1068</v>
      </c>
      <c r="D471" s="163" t="s">
        <v>156</v>
      </c>
      <c r="E471" s="164" t="s">
        <v>1069</v>
      </c>
      <c r="F471" s="165" t="s">
        <v>1070</v>
      </c>
      <c r="G471" s="166" t="s">
        <v>201</v>
      </c>
      <c r="H471" s="167">
        <v>2.29</v>
      </c>
      <c r="I471" s="168"/>
      <c r="J471" s="169">
        <f>ROUND(I471*H471,2)</f>
        <v>0</v>
      </c>
      <c r="K471" s="165" t="s">
        <v>428</v>
      </c>
      <c r="L471" s="62"/>
      <c r="M471" s="170" t="s">
        <v>37</v>
      </c>
      <c r="N471" s="171" t="s">
        <v>53</v>
      </c>
      <c r="O471" s="43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AR471" s="24" t="s">
        <v>219</v>
      </c>
      <c r="AT471" s="24" t="s">
        <v>156</v>
      </c>
      <c r="AU471" s="24" t="s">
        <v>24</v>
      </c>
      <c r="AY471" s="24" t="s">
        <v>162</v>
      </c>
      <c r="BE471" s="174">
        <f>IF(N471="základní",J471,0)</f>
        <v>0</v>
      </c>
      <c r="BF471" s="174">
        <f>IF(N471="snížená",J471,0)</f>
        <v>0</v>
      </c>
      <c r="BG471" s="174">
        <f>IF(N471="zákl. přenesená",J471,0)</f>
        <v>0</v>
      </c>
      <c r="BH471" s="174">
        <f>IF(N471="sníž. přenesená",J471,0)</f>
        <v>0</v>
      </c>
      <c r="BI471" s="174">
        <f>IF(N471="nulová",J471,0)</f>
        <v>0</v>
      </c>
      <c r="BJ471" s="24" t="s">
        <v>24</v>
      </c>
      <c r="BK471" s="174">
        <f>ROUND(I471*H471,2)</f>
        <v>0</v>
      </c>
      <c r="BL471" s="24" t="s">
        <v>219</v>
      </c>
      <c r="BM471" s="24" t="s">
        <v>1071</v>
      </c>
    </row>
    <row r="472" spans="2:65" s="10" customFormat="1" ht="37.35" customHeight="1">
      <c r="B472" s="203"/>
      <c r="C472" s="204"/>
      <c r="D472" s="205" t="s">
        <v>81</v>
      </c>
      <c r="E472" s="206" t="s">
        <v>1072</v>
      </c>
      <c r="F472" s="206" t="s">
        <v>1073</v>
      </c>
      <c r="G472" s="204"/>
      <c r="H472" s="204"/>
      <c r="I472" s="207"/>
      <c r="J472" s="208">
        <f>BK472</f>
        <v>0</v>
      </c>
      <c r="K472" s="204"/>
      <c r="L472" s="209"/>
      <c r="M472" s="210"/>
      <c r="N472" s="211"/>
      <c r="O472" s="211"/>
      <c r="P472" s="212">
        <f>SUM(P473:P557)</f>
        <v>0</v>
      </c>
      <c r="Q472" s="211"/>
      <c r="R472" s="212">
        <f>SUM(R473:R557)</f>
        <v>0.78833880000000012</v>
      </c>
      <c r="S472" s="211"/>
      <c r="T472" s="213">
        <f>SUM(T473:T557)</f>
        <v>0</v>
      </c>
      <c r="AR472" s="214" t="s">
        <v>91</v>
      </c>
      <c r="AT472" s="215" t="s">
        <v>81</v>
      </c>
      <c r="AU472" s="215" t="s">
        <v>82</v>
      </c>
      <c r="AY472" s="214" t="s">
        <v>162</v>
      </c>
      <c r="BK472" s="216">
        <f>SUM(BK473:BK557)</f>
        <v>0</v>
      </c>
    </row>
    <row r="473" spans="2:65" s="1" customFormat="1" ht="16.5" customHeight="1">
      <c r="B473" s="42"/>
      <c r="C473" s="163" t="s">
        <v>1074</v>
      </c>
      <c r="D473" s="163" t="s">
        <v>156</v>
      </c>
      <c r="E473" s="164" t="s">
        <v>1075</v>
      </c>
      <c r="F473" s="165" t="s">
        <v>1076</v>
      </c>
      <c r="G473" s="166" t="s">
        <v>373</v>
      </c>
      <c r="H473" s="167">
        <v>1</v>
      </c>
      <c r="I473" s="168"/>
      <c r="J473" s="169">
        <f>ROUND(I473*H473,2)</f>
        <v>0</v>
      </c>
      <c r="K473" s="165" t="s">
        <v>428</v>
      </c>
      <c r="L473" s="62"/>
      <c r="M473" s="170" t="s">
        <v>37</v>
      </c>
      <c r="N473" s="171" t="s">
        <v>53</v>
      </c>
      <c r="O473" s="43"/>
      <c r="P473" s="172">
        <f>O473*H473</f>
        <v>0</v>
      </c>
      <c r="Q473" s="172">
        <v>0</v>
      </c>
      <c r="R473" s="172">
        <f>Q473*H473</f>
        <v>0</v>
      </c>
      <c r="S473" s="172">
        <v>0</v>
      </c>
      <c r="T473" s="173">
        <f>S473*H473</f>
        <v>0</v>
      </c>
      <c r="AR473" s="24" t="s">
        <v>219</v>
      </c>
      <c r="AT473" s="24" t="s">
        <v>156</v>
      </c>
      <c r="AU473" s="24" t="s">
        <v>24</v>
      </c>
      <c r="AY473" s="24" t="s">
        <v>162</v>
      </c>
      <c r="BE473" s="174">
        <f>IF(N473="základní",J473,0)</f>
        <v>0</v>
      </c>
      <c r="BF473" s="174">
        <f>IF(N473="snížená",J473,0)</f>
        <v>0</v>
      </c>
      <c r="BG473" s="174">
        <f>IF(N473="zákl. přenesená",J473,0)</f>
        <v>0</v>
      </c>
      <c r="BH473" s="174">
        <f>IF(N473="sníž. přenesená",J473,0)</f>
        <v>0</v>
      </c>
      <c r="BI473" s="174">
        <f>IF(N473="nulová",J473,0)</f>
        <v>0</v>
      </c>
      <c r="BJ473" s="24" t="s">
        <v>24</v>
      </c>
      <c r="BK473" s="174">
        <f>ROUND(I473*H473,2)</f>
        <v>0</v>
      </c>
      <c r="BL473" s="24" t="s">
        <v>219</v>
      </c>
      <c r="BM473" s="24" t="s">
        <v>1077</v>
      </c>
    </row>
    <row r="474" spans="2:65" s="1" customFormat="1" ht="25.5" customHeight="1">
      <c r="B474" s="42"/>
      <c r="C474" s="175" t="s">
        <v>1078</v>
      </c>
      <c r="D474" s="175" t="s">
        <v>277</v>
      </c>
      <c r="E474" s="176" t="s">
        <v>1079</v>
      </c>
      <c r="F474" s="177" t="s">
        <v>1080</v>
      </c>
      <c r="G474" s="178" t="s">
        <v>373</v>
      </c>
      <c r="H474" s="179">
        <v>1</v>
      </c>
      <c r="I474" s="180"/>
      <c r="J474" s="181">
        <f>ROUND(I474*H474,2)</f>
        <v>0</v>
      </c>
      <c r="K474" s="177" t="s">
        <v>428</v>
      </c>
      <c r="L474" s="182"/>
      <c r="M474" s="183" t="s">
        <v>37</v>
      </c>
      <c r="N474" s="184" t="s">
        <v>53</v>
      </c>
      <c r="O474" s="43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AR474" s="24" t="s">
        <v>272</v>
      </c>
      <c r="AT474" s="24" t="s">
        <v>277</v>
      </c>
      <c r="AU474" s="24" t="s">
        <v>24</v>
      </c>
      <c r="AY474" s="24" t="s">
        <v>162</v>
      </c>
      <c r="BE474" s="174">
        <f>IF(N474="základní",J474,0)</f>
        <v>0</v>
      </c>
      <c r="BF474" s="174">
        <f>IF(N474="snížená",J474,0)</f>
        <v>0</v>
      </c>
      <c r="BG474" s="174">
        <f>IF(N474="zákl. přenesená",J474,0)</f>
        <v>0</v>
      </c>
      <c r="BH474" s="174">
        <f>IF(N474="sníž. přenesená",J474,0)</f>
        <v>0</v>
      </c>
      <c r="BI474" s="174">
        <f>IF(N474="nulová",J474,0)</f>
        <v>0</v>
      </c>
      <c r="BJ474" s="24" t="s">
        <v>24</v>
      </c>
      <c r="BK474" s="174">
        <f>ROUND(I474*H474,2)</f>
        <v>0</v>
      </c>
      <c r="BL474" s="24" t="s">
        <v>219</v>
      </c>
      <c r="BM474" s="24" t="s">
        <v>1081</v>
      </c>
    </row>
    <row r="475" spans="2:65" s="1" customFormat="1" ht="25.5" customHeight="1">
      <c r="B475" s="42"/>
      <c r="C475" s="175" t="s">
        <v>1082</v>
      </c>
      <c r="D475" s="175" t="s">
        <v>277</v>
      </c>
      <c r="E475" s="176" t="s">
        <v>1083</v>
      </c>
      <c r="F475" s="177" t="s">
        <v>1084</v>
      </c>
      <c r="G475" s="178" t="s">
        <v>373</v>
      </c>
      <c r="H475" s="179">
        <v>1</v>
      </c>
      <c r="I475" s="180"/>
      <c r="J475" s="181">
        <f>ROUND(I475*H475,2)</f>
        <v>0</v>
      </c>
      <c r="K475" s="177" t="s">
        <v>428</v>
      </c>
      <c r="L475" s="182"/>
      <c r="M475" s="183" t="s">
        <v>37</v>
      </c>
      <c r="N475" s="184" t="s">
        <v>53</v>
      </c>
      <c r="O475" s="43"/>
      <c r="P475" s="172">
        <f>O475*H475</f>
        <v>0</v>
      </c>
      <c r="Q475" s="172">
        <v>0</v>
      </c>
      <c r="R475" s="172">
        <f>Q475*H475</f>
        <v>0</v>
      </c>
      <c r="S475" s="172">
        <v>0</v>
      </c>
      <c r="T475" s="173">
        <f>S475*H475</f>
        <v>0</v>
      </c>
      <c r="AR475" s="24" t="s">
        <v>272</v>
      </c>
      <c r="AT475" s="24" t="s">
        <v>277</v>
      </c>
      <c r="AU475" s="24" t="s">
        <v>24</v>
      </c>
      <c r="AY475" s="24" t="s">
        <v>162</v>
      </c>
      <c r="BE475" s="174">
        <f>IF(N475="základní",J475,0)</f>
        <v>0</v>
      </c>
      <c r="BF475" s="174">
        <f>IF(N475="snížená",J475,0)</f>
        <v>0</v>
      </c>
      <c r="BG475" s="174">
        <f>IF(N475="zákl. přenesená",J475,0)</f>
        <v>0</v>
      </c>
      <c r="BH475" s="174">
        <f>IF(N475="sníž. přenesená",J475,0)</f>
        <v>0</v>
      </c>
      <c r="BI475" s="174">
        <f>IF(N475="nulová",J475,0)</f>
        <v>0</v>
      </c>
      <c r="BJ475" s="24" t="s">
        <v>24</v>
      </c>
      <c r="BK475" s="174">
        <f>ROUND(I475*H475,2)</f>
        <v>0</v>
      </c>
      <c r="BL475" s="24" t="s">
        <v>219</v>
      </c>
      <c r="BM475" s="24" t="s">
        <v>1085</v>
      </c>
    </row>
    <row r="476" spans="2:65" s="1" customFormat="1" ht="25.5" customHeight="1">
      <c r="B476" s="42"/>
      <c r="C476" s="163" t="s">
        <v>1086</v>
      </c>
      <c r="D476" s="163" t="s">
        <v>156</v>
      </c>
      <c r="E476" s="164" t="s">
        <v>1087</v>
      </c>
      <c r="F476" s="165" t="s">
        <v>1088</v>
      </c>
      <c r="G476" s="166" t="s">
        <v>159</v>
      </c>
      <c r="H476" s="167">
        <v>66.2</v>
      </c>
      <c r="I476" s="168"/>
      <c r="J476" s="169">
        <f>ROUND(I476*H476,2)</f>
        <v>0</v>
      </c>
      <c r="K476" s="165" t="s">
        <v>1089</v>
      </c>
      <c r="L476" s="62"/>
      <c r="M476" s="170" t="s">
        <v>37</v>
      </c>
      <c r="N476" s="171" t="s">
        <v>53</v>
      </c>
      <c r="O476" s="43"/>
      <c r="P476" s="172">
        <f>O476*H476</f>
        <v>0</v>
      </c>
      <c r="Q476" s="172">
        <v>0</v>
      </c>
      <c r="R476" s="172">
        <f>Q476*H476</f>
        <v>0</v>
      </c>
      <c r="S476" s="172">
        <v>0</v>
      </c>
      <c r="T476" s="173">
        <f>S476*H476</f>
        <v>0</v>
      </c>
      <c r="AR476" s="24" t="s">
        <v>219</v>
      </c>
      <c r="AT476" s="24" t="s">
        <v>156</v>
      </c>
      <c r="AU476" s="24" t="s">
        <v>24</v>
      </c>
      <c r="AY476" s="24" t="s">
        <v>162</v>
      </c>
      <c r="BE476" s="174">
        <f>IF(N476="základní",J476,0)</f>
        <v>0</v>
      </c>
      <c r="BF476" s="174">
        <f>IF(N476="snížená",J476,0)</f>
        <v>0</v>
      </c>
      <c r="BG476" s="174">
        <f>IF(N476="zákl. přenesená",J476,0)</f>
        <v>0</v>
      </c>
      <c r="BH476" s="174">
        <f>IF(N476="sníž. přenesená",J476,0)</f>
        <v>0</v>
      </c>
      <c r="BI476" s="174">
        <f>IF(N476="nulová",J476,0)</f>
        <v>0</v>
      </c>
      <c r="BJ476" s="24" t="s">
        <v>24</v>
      </c>
      <c r="BK476" s="174">
        <f>ROUND(I476*H476,2)</f>
        <v>0</v>
      </c>
      <c r="BL476" s="24" t="s">
        <v>219</v>
      </c>
      <c r="BM476" s="24" t="s">
        <v>1090</v>
      </c>
    </row>
    <row r="477" spans="2:65" s="1" customFormat="1" ht="84">
      <c r="B477" s="42"/>
      <c r="C477" s="64"/>
      <c r="D477" s="221" t="s">
        <v>1091</v>
      </c>
      <c r="E477" s="64"/>
      <c r="F477" s="263" t="s">
        <v>1092</v>
      </c>
      <c r="G477" s="64"/>
      <c r="H477" s="64"/>
      <c r="I477" s="150"/>
      <c r="J477" s="64"/>
      <c r="K477" s="64"/>
      <c r="L477" s="62"/>
      <c r="M477" s="264"/>
      <c r="N477" s="43"/>
      <c r="O477" s="43"/>
      <c r="P477" s="43"/>
      <c r="Q477" s="43"/>
      <c r="R477" s="43"/>
      <c r="S477" s="43"/>
      <c r="T477" s="79"/>
      <c r="AT477" s="24" t="s">
        <v>1091</v>
      </c>
      <c r="AU477" s="24" t="s">
        <v>24</v>
      </c>
    </row>
    <row r="478" spans="2:65" s="13" customFormat="1" ht="12">
      <c r="B478" s="242"/>
      <c r="C478" s="243"/>
      <c r="D478" s="221" t="s">
        <v>430</v>
      </c>
      <c r="E478" s="244" t="s">
        <v>37</v>
      </c>
      <c r="F478" s="245" t="s">
        <v>1093</v>
      </c>
      <c r="G478" s="243"/>
      <c r="H478" s="244" t="s">
        <v>37</v>
      </c>
      <c r="I478" s="246"/>
      <c r="J478" s="243"/>
      <c r="K478" s="243"/>
      <c r="L478" s="247"/>
      <c r="M478" s="248"/>
      <c r="N478" s="249"/>
      <c r="O478" s="249"/>
      <c r="P478" s="249"/>
      <c r="Q478" s="249"/>
      <c r="R478" s="249"/>
      <c r="S478" s="249"/>
      <c r="T478" s="250"/>
      <c r="AT478" s="251" t="s">
        <v>430</v>
      </c>
      <c r="AU478" s="251" t="s">
        <v>24</v>
      </c>
      <c r="AV478" s="13" t="s">
        <v>24</v>
      </c>
      <c r="AW478" s="13" t="s">
        <v>45</v>
      </c>
      <c r="AX478" s="13" t="s">
        <v>82</v>
      </c>
      <c r="AY478" s="251" t="s">
        <v>162</v>
      </c>
    </row>
    <row r="479" spans="2:65" s="11" customFormat="1" ht="12">
      <c r="B479" s="219"/>
      <c r="C479" s="220"/>
      <c r="D479" s="221" t="s">
        <v>430</v>
      </c>
      <c r="E479" s="222" t="s">
        <v>37</v>
      </c>
      <c r="F479" s="223" t="s">
        <v>1094</v>
      </c>
      <c r="G479" s="220"/>
      <c r="H479" s="224">
        <v>52</v>
      </c>
      <c r="I479" s="225"/>
      <c r="J479" s="220"/>
      <c r="K479" s="220"/>
      <c r="L479" s="226"/>
      <c r="M479" s="227"/>
      <c r="N479" s="228"/>
      <c r="O479" s="228"/>
      <c r="P479" s="228"/>
      <c r="Q479" s="228"/>
      <c r="R479" s="228"/>
      <c r="S479" s="228"/>
      <c r="T479" s="229"/>
      <c r="AT479" s="230" t="s">
        <v>430</v>
      </c>
      <c r="AU479" s="230" t="s">
        <v>24</v>
      </c>
      <c r="AV479" s="11" t="s">
        <v>91</v>
      </c>
      <c r="AW479" s="11" t="s">
        <v>45</v>
      </c>
      <c r="AX479" s="11" t="s">
        <v>82</v>
      </c>
      <c r="AY479" s="230" t="s">
        <v>162</v>
      </c>
    </row>
    <row r="480" spans="2:65" s="13" customFormat="1" ht="12">
      <c r="B480" s="242"/>
      <c r="C480" s="243"/>
      <c r="D480" s="221" t="s">
        <v>430</v>
      </c>
      <c r="E480" s="244" t="s">
        <v>37</v>
      </c>
      <c r="F480" s="245" t="s">
        <v>1095</v>
      </c>
      <c r="G480" s="243"/>
      <c r="H480" s="244" t="s">
        <v>37</v>
      </c>
      <c r="I480" s="246"/>
      <c r="J480" s="243"/>
      <c r="K480" s="243"/>
      <c r="L480" s="247"/>
      <c r="M480" s="248"/>
      <c r="N480" s="249"/>
      <c r="O480" s="249"/>
      <c r="P480" s="249"/>
      <c r="Q480" s="249"/>
      <c r="R480" s="249"/>
      <c r="S480" s="249"/>
      <c r="T480" s="250"/>
      <c r="AT480" s="251" t="s">
        <v>430</v>
      </c>
      <c r="AU480" s="251" t="s">
        <v>24</v>
      </c>
      <c r="AV480" s="13" t="s">
        <v>24</v>
      </c>
      <c r="AW480" s="13" t="s">
        <v>45</v>
      </c>
      <c r="AX480" s="13" t="s">
        <v>82</v>
      </c>
      <c r="AY480" s="251" t="s">
        <v>162</v>
      </c>
    </row>
    <row r="481" spans="2:65" s="11" customFormat="1" ht="12">
      <c r="B481" s="219"/>
      <c r="C481" s="220"/>
      <c r="D481" s="221" t="s">
        <v>430</v>
      </c>
      <c r="E481" s="222" t="s">
        <v>37</v>
      </c>
      <c r="F481" s="223" t="s">
        <v>1096</v>
      </c>
      <c r="G481" s="220"/>
      <c r="H481" s="224">
        <v>6.7</v>
      </c>
      <c r="I481" s="225"/>
      <c r="J481" s="220"/>
      <c r="K481" s="220"/>
      <c r="L481" s="226"/>
      <c r="M481" s="227"/>
      <c r="N481" s="228"/>
      <c r="O481" s="228"/>
      <c r="P481" s="228"/>
      <c r="Q481" s="228"/>
      <c r="R481" s="228"/>
      <c r="S481" s="228"/>
      <c r="T481" s="229"/>
      <c r="AT481" s="230" t="s">
        <v>430</v>
      </c>
      <c r="AU481" s="230" t="s">
        <v>24</v>
      </c>
      <c r="AV481" s="11" t="s">
        <v>91</v>
      </c>
      <c r="AW481" s="11" t="s">
        <v>45</v>
      </c>
      <c r="AX481" s="11" t="s">
        <v>82</v>
      </c>
      <c r="AY481" s="230" t="s">
        <v>162</v>
      </c>
    </row>
    <row r="482" spans="2:65" s="13" customFormat="1" ht="12">
      <c r="B482" s="242"/>
      <c r="C482" s="243"/>
      <c r="D482" s="221" t="s">
        <v>430</v>
      </c>
      <c r="E482" s="244" t="s">
        <v>37</v>
      </c>
      <c r="F482" s="245" t="s">
        <v>1097</v>
      </c>
      <c r="G482" s="243"/>
      <c r="H482" s="244" t="s">
        <v>37</v>
      </c>
      <c r="I482" s="246"/>
      <c r="J482" s="243"/>
      <c r="K482" s="243"/>
      <c r="L482" s="247"/>
      <c r="M482" s="248"/>
      <c r="N482" s="249"/>
      <c r="O482" s="249"/>
      <c r="P482" s="249"/>
      <c r="Q482" s="249"/>
      <c r="R482" s="249"/>
      <c r="S482" s="249"/>
      <c r="T482" s="250"/>
      <c r="AT482" s="251" t="s">
        <v>430</v>
      </c>
      <c r="AU482" s="251" t="s">
        <v>24</v>
      </c>
      <c r="AV482" s="13" t="s">
        <v>24</v>
      </c>
      <c r="AW482" s="13" t="s">
        <v>45</v>
      </c>
      <c r="AX482" s="13" t="s">
        <v>82</v>
      </c>
      <c r="AY482" s="251" t="s">
        <v>162</v>
      </c>
    </row>
    <row r="483" spans="2:65" s="11" customFormat="1" ht="12">
      <c r="B483" s="219"/>
      <c r="C483" s="220"/>
      <c r="D483" s="221" t="s">
        <v>430</v>
      </c>
      <c r="E483" s="222" t="s">
        <v>37</v>
      </c>
      <c r="F483" s="223" t="s">
        <v>1098</v>
      </c>
      <c r="G483" s="220"/>
      <c r="H483" s="224">
        <v>7.5</v>
      </c>
      <c r="I483" s="225"/>
      <c r="J483" s="220"/>
      <c r="K483" s="220"/>
      <c r="L483" s="226"/>
      <c r="M483" s="227"/>
      <c r="N483" s="228"/>
      <c r="O483" s="228"/>
      <c r="P483" s="228"/>
      <c r="Q483" s="228"/>
      <c r="R483" s="228"/>
      <c r="S483" s="228"/>
      <c r="T483" s="229"/>
      <c r="AT483" s="230" t="s">
        <v>430</v>
      </c>
      <c r="AU483" s="230" t="s">
        <v>24</v>
      </c>
      <c r="AV483" s="11" t="s">
        <v>91</v>
      </c>
      <c r="AW483" s="11" t="s">
        <v>45</v>
      </c>
      <c r="AX483" s="11" t="s">
        <v>82</v>
      </c>
      <c r="AY483" s="230" t="s">
        <v>162</v>
      </c>
    </row>
    <row r="484" spans="2:65" s="12" customFormat="1" ht="12">
      <c r="B484" s="231"/>
      <c r="C484" s="232"/>
      <c r="D484" s="221" t="s">
        <v>430</v>
      </c>
      <c r="E484" s="233" t="s">
        <v>37</v>
      </c>
      <c r="F484" s="234" t="s">
        <v>433</v>
      </c>
      <c r="G484" s="232"/>
      <c r="H484" s="235">
        <v>66.2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430</v>
      </c>
      <c r="AU484" s="241" t="s">
        <v>24</v>
      </c>
      <c r="AV484" s="12" t="s">
        <v>161</v>
      </c>
      <c r="AW484" s="12" t="s">
        <v>45</v>
      </c>
      <c r="AX484" s="12" t="s">
        <v>24</v>
      </c>
      <c r="AY484" s="241" t="s">
        <v>162</v>
      </c>
    </row>
    <row r="485" spans="2:65" s="1" customFormat="1" ht="16.5" customHeight="1">
      <c r="B485" s="42"/>
      <c r="C485" s="175" t="s">
        <v>1099</v>
      </c>
      <c r="D485" s="175" t="s">
        <v>277</v>
      </c>
      <c r="E485" s="176" t="s">
        <v>1100</v>
      </c>
      <c r="F485" s="177" t="s">
        <v>1101</v>
      </c>
      <c r="G485" s="178" t="s">
        <v>159</v>
      </c>
      <c r="H485" s="179">
        <v>76.13</v>
      </c>
      <c r="I485" s="180"/>
      <c r="J485" s="181">
        <f>ROUND(I485*H485,2)</f>
        <v>0</v>
      </c>
      <c r="K485" s="177" t="s">
        <v>1089</v>
      </c>
      <c r="L485" s="182"/>
      <c r="M485" s="183" t="s">
        <v>37</v>
      </c>
      <c r="N485" s="184" t="s">
        <v>53</v>
      </c>
      <c r="O485" s="43"/>
      <c r="P485" s="172">
        <f>O485*H485</f>
        <v>0</v>
      </c>
      <c r="Q485" s="172">
        <v>8.7600000000000004E-3</v>
      </c>
      <c r="R485" s="172">
        <f>Q485*H485</f>
        <v>0.66689880000000001</v>
      </c>
      <c r="S485" s="172">
        <v>0</v>
      </c>
      <c r="T485" s="173">
        <f>S485*H485</f>
        <v>0</v>
      </c>
      <c r="AR485" s="24" t="s">
        <v>272</v>
      </c>
      <c r="AT485" s="24" t="s">
        <v>277</v>
      </c>
      <c r="AU485" s="24" t="s">
        <v>24</v>
      </c>
      <c r="AY485" s="24" t="s">
        <v>162</v>
      </c>
      <c r="BE485" s="174">
        <f>IF(N485="základní",J485,0)</f>
        <v>0</v>
      </c>
      <c r="BF485" s="174">
        <f>IF(N485="snížená",J485,0)</f>
        <v>0</v>
      </c>
      <c r="BG485" s="174">
        <f>IF(N485="zákl. přenesená",J485,0)</f>
        <v>0</v>
      </c>
      <c r="BH485" s="174">
        <f>IF(N485="sníž. přenesená",J485,0)</f>
        <v>0</v>
      </c>
      <c r="BI485" s="174">
        <f>IF(N485="nulová",J485,0)</f>
        <v>0</v>
      </c>
      <c r="BJ485" s="24" t="s">
        <v>24</v>
      </c>
      <c r="BK485" s="174">
        <f>ROUND(I485*H485,2)</f>
        <v>0</v>
      </c>
      <c r="BL485" s="24" t="s">
        <v>219</v>
      </c>
      <c r="BM485" s="24" t="s">
        <v>1102</v>
      </c>
    </row>
    <row r="486" spans="2:65" s="11" customFormat="1" ht="12">
      <c r="B486" s="219"/>
      <c r="C486" s="220"/>
      <c r="D486" s="221" t="s">
        <v>430</v>
      </c>
      <c r="E486" s="222" t="s">
        <v>37</v>
      </c>
      <c r="F486" s="223" t="s">
        <v>1103</v>
      </c>
      <c r="G486" s="220"/>
      <c r="H486" s="224">
        <v>76.13</v>
      </c>
      <c r="I486" s="225"/>
      <c r="J486" s="220"/>
      <c r="K486" s="220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430</v>
      </c>
      <c r="AU486" s="230" t="s">
        <v>24</v>
      </c>
      <c r="AV486" s="11" t="s">
        <v>91</v>
      </c>
      <c r="AW486" s="11" t="s">
        <v>45</v>
      </c>
      <c r="AX486" s="11" t="s">
        <v>24</v>
      </c>
      <c r="AY486" s="230" t="s">
        <v>162</v>
      </c>
    </row>
    <row r="487" spans="2:65" s="1" customFormat="1" ht="25.5" customHeight="1">
      <c r="B487" s="42"/>
      <c r="C487" s="163" t="s">
        <v>1104</v>
      </c>
      <c r="D487" s="163" t="s">
        <v>156</v>
      </c>
      <c r="E487" s="164" t="s">
        <v>1105</v>
      </c>
      <c r="F487" s="165" t="s">
        <v>1106</v>
      </c>
      <c r="G487" s="166" t="s">
        <v>159</v>
      </c>
      <c r="H487" s="167">
        <v>15.36</v>
      </c>
      <c r="I487" s="168"/>
      <c r="J487" s="169">
        <f>ROUND(I487*H487,2)</f>
        <v>0</v>
      </c>
      <c r="K487" s="165" t="s">
        <v>428</v>
      </c>
      <c r="L487" s="62"/>
      <c r="M487" s="170" t="s">
        <v>37</v>
      </c>
      <c r="N487" s="171" t="s">
        <v>53</v>
      </c>
      <c r="O487" s="43"/>
      <c r="P487" s="172">
        <f>O487*H487</f>
        <v>0</v>
      </c>
      <c r="Q487" s="172">
        <v>0</v>
      </c>
      <c r="R487" s="172">
        <f>Q487*H487</f>
        <v>0</v>
      </c>
      <c r="S487" s="172">
        <v>0</v>
      </c>
      <c r="T487" s="173">
        <f>S487*H487</f>
        <v>0</v>
      </c>
      <c r="AR487" s="24" t="s">
        <v>219</v>
      </c>
      <c r="AT487" s="24" t="s">
        <v>156</v>
      </c>
      <c r="AU487" s="24" t="s">
        <v>24</v>
      </c>
      <c r="AY487" s="24" t="s">
        <v>162</v>
      </c>
      <c r="BE487" s="174">
        <f>IF(N487="základní",J487,0)</f>
        <v>0</v>
      </c>
      <c r="BF487" s="174">
        <f>IF(N487="snížená",J487,0)</f>
        <v>0</v>
      </c>
      <c r="BG487" s="174">
        <f>IF(N487="zákl. přenesená",J487,0)</f>
        <v>0</v>
      </c>
      <c r="BH487" s="174">
        <f>IF(N487="sníž. přenesená",J487,0)</f>
        <v>0</v>
      </c>
      <c r="BI487" s="174">
        <f>IF(N487="nulová",J487,0)</f>
        <v>0</v>
      </c>
      <c r="BJ487" s="24" t="s">
        <v>24</v>
      </c>
      <c r="BK487" s="174">
        <f>ROUND(I487*H487,2)</f>
        <v>0</v>
      </c>
      <c r="BL487" s="24" t="s">
        <v>219</v>
      </c>
      <c r="BM487" s="24" t="s">
        <v>1107</v>
      </c>
    </row>
    <row r="488" spans="2:65" s="11" customFormat="1" ht="12">
      <c r="B488" s="219"/>
      <c r="C488" s="220"/>
      <c r="D488" s="221" t="s">
        <v>430</v>
      </c>
      <c r="E488" s="222" t="s">
        <v>37</v>
      </c>
      <c r="F488" s="223" t="s">
        <v>1108</v>
      </c>
      <c r="G488" s="220"/>
      <c r="H488" s="224">
        <v>15.36</v>
      </c>
      <c r="I488" s="225"/>
      <c r="J488" s="220"/>
      <c r="K488" s="220"/>
      <c r="L488" s="226"/>
      <c r="M488" s="227"/>
      <c r="N488" s="228"/>
      <c r="O488" s="228"/>
      <c r="P488" s="228"/>
      <c r="Q488" s="228"/>
      <c r="R488" s="228"/>
      <c r="S488" s="228"/>
      <c r="T488" s="229"/>
      <c r="AT488" s="230" t="s">
        <v>430</v>
      </c>
      <c r="AU488" s="230" t="s">
        <v>24</v>
      </c>
      <c r="AV488" s="11" t="s">
        <v>91</v>
      </c>
      <c r="AW488" s="11" t="s">
        <v>45</v>
      </c>
      <c r="AX488" s="11" t="s">
        <v>82</v>
      </c>
      <c r="AY488" s="230" t="s">
        <v>162</v>
      </c>
    </row>
    <row r="489" spans="2:65" s="12" customFormat="1" ht="12">
      <c r="B489" s="231"/>
      <c r="C489" s="232"/>
      <c r="D489" s="221" t="s">
        <v>430</v>
      </c>
      <c r="E489" s="233" t="s">
        <v>37</v>
      </c>
      <c r="F489" s="234" t="s">
        <v>433</v>
      </c>
      <c r="G489" s="232"/>
      <c r="H489" s="235">
        <v>15.36</v>
      </c>
      <c r="I489" s="236"/>
      <c r="J489" s="232"/>
      <c r="K489" s="232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430</v>
      </c>
      <c r="AU489" s="241" t="s">
        <v>24</v>
      </c>
      <c r="AV489" s="12" t="s">
        <v>161</v>
      </c>
      <c r="AW489" s="12" t="s">
        <v>45</v>
      </c>
      <c r="AX489" s="12" t="s">
        <v>24</v>
      </c>
      <c r="AY489" s="241" t="s">
        <v>162</v>
      </c>
    </row>
    <row r="490" spans="2:65" s="1" customFormat="1" ht="16.5" customHeight="1">
      <c r="B490" s="42"/>
      <c r="C490" s="175" t="s">
        <v>1109</v>
      </c>
      <c r="D490" s="175" t="s">
        <v>277</v>
      </c>
      <c r="E490" s="176" t="s">
        <v>1110</v>
      </c>
      <c r="F490" s="177" t="s">
        <v>1111</v>
      </c>
      <c r="G490" s="178" t="s">
        <v>373</v>
      </c>
      <c r="H490" s="179">
        <v>4</v>
      </c>
      <c r="I490" s="180"/>
      <c r="J490" s="181">
        <f>ROUND(I490*H490,2)</f>
        <v>0</v>
      </c>
      <c r="K490" s="177" t="s">
        <v>428</v>
      </c>
      <c r="L490" s="182"/>
      <c r="M490" s="183" t="s">
        <v>37</v>
      </c>
      <c r="N490" s="184" t="s">
        <v>53</v>
      </c>
      <c r="O490" s="43"/>
      <c r="P490" s="172">
        <f>O490*H490</f>
        <v>0</v>
      </c>
      <c r="Q490" s="172">
        <v>0</v>
      </c>
      <c r="R490" s="172">
        <f>Q490*H490</f>
        <v>0</v>
      </c>
      <c r="S490" s="172">
        <v>0</v>
      </c>
      <c r="T490" s="173">
        <f>S490*H490</f>
        <v>0</v>
      </c>
      <c r="AR490" s="24" t="s">
        <v>272</v>
      </c>
      <c r="AT490" s="24" t="s">
        <v>277</v>
      </c>
      <c r="AU490" s="24" t="s">
        <v>24</v>
      </c>
      <c r="AY490" s="24" t="s">
        <v>162</v>
      </c>
      <c r="BE490" s="174">
        <f>IF(N490="základní",J490,0)</f>
        <v>0</v>
      </c>
      <c r="BF490" s="174">
        <f>IF(N490="snížená",J490,0)</f>
        <v>0</v>
      </c>
      <c r="BG490" s="174">
        <f>IF(N490="zákl. přenesená",J490,0)</f>
        <v>0</v>
      </c>
      <c r="BH490" s="174">
        <f>IF(N490="sníž. přenesená",J490,0)</f>
        <v>0</v>
      </c>
      <c r="BI490" s="174">
        <f>IF(N490="nulová",J490,0)</f>
        <v>0</v>
      </c>
      <c r="BJ490" s="24" t="s">
        <v>24</v>
      </c>
      <c r="BK490" s="174">
        <f>ROUND(I490*H490,2)</f>
        <v>0</v>
      </c>
      <c r="BL490" s="24" t="s">
        <v>219</v>
      </c>
      <c r="BM490" s="24" t="s">
        <v>1112</v>
      </c>
    </row>
    <row r="491" spans="2:65" s="1" customFormat="1" ht="16.5" customHeight="1">
      <c r="B491" s="42"/>
      <c r="C491" s="175" t="s">
        <v>1113</v>
      </c>
      <c r="D491" s="175" t="s">
        <v>277</v>
      </c>
      <c r="E491" s="176" t="s">
        <v>1114</v>
      </c>
      <c r="F491" s="177" t="s">
        <v>1115</v>
      </c>
      <c r="G491" s="178" t="s">
        <v>373</v>
      </c>
      <c r="H491" s="179">
        <v>1</v>
      </c>
      <c r="I491" s="180"/>
      <c r="J491" s="181">
        <f>ROUND(I491*H491,2)</f>
        <v>0</v>
      </c>
      <c r="K491" s="177" t="s">
        <v>428</v>
      </c>
      <c r="L491" s="182"/>
      <c r="M491" s="183" t="s">
        <v>37</v>
      </c>
      <c r="N491" s="184" t="s">
        <v>53</v>
      </c>
      <c r="O491" s="43"/>
      <c r="P491" s="172">
        <f>O491*H491</f>
        <v>0</v>
      </c>
      <c r="Q491" s="172">
        <v>0</v>
      </c>
      <c r="R491" s="172">
        <f>Q491*H491</f>
        <v>0</v>
      </c>
      <c r="S491" s="172">
        <v>0</v>
      </c>
      <c r="T491" s="173">
        <f>S491*H491</f>
        <v>0</v>
      </c>
      <c r="AR491" s="24" t="s">
        <v>272</v>
      </c>
      <c r="AT491" s="24" t="s">
        <v>277</v>
      </c>
      <c r="AU491" s="24" t="s">
        <v>24</v>
      </c>
      <c r="AY491" s="24" t="s">
        <v>162</v>
      </c>
      <c r="BE491" s="174">
        <f>IF(N491="základní",J491,0)</f>
        <v>0</v>
      </c>
      <c r="BF491" s="174">
        <f>IF(N491="snížená",J491,0)</f>
        <v>0</v>
      </c>
      <c r="BG491" s="174">
        <f>IF(N491="zákl. přenesená",J491,0)</f>
        <v>0</v>
      </c>
      <c r="BH491" s="174">
        <f>IF(N491="sníž. přenesená",J491,0)</f>
        <v>0</v>
      </c>
      <c r="BI491" s="174">
        <f>IF(N491="nulová",J491,0)</f>
        <v>0</v>
      </c>
      <c r="BJ491" s="24" t="s">
        <v>24</v>
      </c>
      <c r="BK491" s="174">
        <f>ROUND(I491*H491,2)</f>
        <v>0</v>
      </c>
      <c r="BL491" s="24" t="s">
        <v>219</v>
      </c>
      <c r="BM491" s="24" t="s">
        <v>1116</v>
      </c>
    </row>
    <row r="492" spans="2:65" s="1" customFormat="1" ht="25.5" customHeight="1">
      <c r="B492" s="42"/>
      <c r="C492" s="175" t="s">
        <v>1117</v>
      </c>
      <c r="D492" s="175" t="s">
        <v>277</v>
      </c>
      <c r="E492" s="176" t="s">
        <v>1118</v>
      </c>
      <c r="F492" s="177" t="s">
        <v>1119</v>
      </c>
      <c r="G492" s="178" t="s">
        <v>373</v>
      </c>
      <c r="H492" s="179">
        <v>4</v>
      </c>
      <c r="I492" s="180"/>
      <c r="J492" s="181">
        <f>ROUND(I492*H492,2)</f>
        <v>0</v>
      </c>
      <c r="K492" s="177" t="s">
        <v>428</v>
      </c>
      <c r="L492" s="182"/>
      <c r="M492" s="183" t="s">
        <v>37</v>
      </c>
      <c r="N492" s="184" t="s">
        <v>53</v>
      </c>
      <c r="O492" s="43"/>
      <c r="P492" s="172">
        <f>O492*H492</f>
        <v>0</v>
      </c>
      <c r="Q492" s="172">
        <v>0</v>
      </c>
      <c r="R492" s="172">
        <f>Q492*H492</f>
        <v>0</v>
      </c>
      <c r="S492" s="172">
        <v>0</v>
      </c>
      <c r="T492" s="173">
        <f>S492*H492</f>
        <v>0</v>
      </c>
      <c r="AR492" s="24" t="s">
        <v>272</v>
      </c>
      <c r="AT492" s="24" t="s">
        <v>277</v>
      </c>
      <c r="AU492" s="24" t="s">
        <v>24</v>
      </c>
      <c r="AY492" s="24" t="s">
        <v>162</v>
      </c>
      <c r="BE492" s="174">
        <f>IF(N492="základní",J492,0)</f>
        <v>0</v>
      </c>
      <c r="BF492" s="174">
        <f>IF(N492="snížená",J492,0)</f>
        <v>0</v>
      </c>
      <c r="BG492" s="174">
        <f>IF(N492="zákl. přenesená",J492,0)</f>
        <v>0</v>
      </c>
      <c r="BH492" s="174">
        <f>IF(N492="sníž. přenesená",J492,0)</f>
        <v>0</v>
      </c>
      <c r="BI492" s="174">
        <f>IF(N492="nulová",J492,0)</f>
        <v>0</v>
      </c>
      <c r="BJ492" s="24" t="s">
        <v>24</v>
      </c>
      <c r="BK492" s="174">
        <f>ROUND(I492*H492,2)</f>
        <v>0</v>
      </c>
      <c r="BL492" s="24" t="s">
        <v>219</v>
      </c>
      <c r="BM492" s="24" t="s">
        <v>1120</v>
      </c>
    </row>
    <row r="493" spans="2:65" s="1" customFormat="1" ht="25.5" customHeight="1">
      <c r="B493" s="42"/>
      <c r="C493" s="163" t="s">
        <v>1121</v>
      </c>
      <c r="D493" s="163" t="s">
        <v>156</v>
      </c>
      <c r="E493" s="164" t="s">
        <v>1122</v>
      </c>
      <c r="F493" s="165" t="s">
        <v>1123</v>
      </c>
      <c r="G493" s="166" t="s">
        <v>159</v>
      </c>
      <c r="H493" s="167">
        <v>5.25</v>
      </c>
      <c r="I493" s="168"/>
      <c r="J493" s="169">
        <f>ROUND(I493*H493,2)</f>
        <v>0</v>
      </c>
      <c r="K493" s="165" t="s">
        <v>428</v>
      </c>
      <c r="L493" s="62"/>
      <c r="M493" s="170" t="s">
        <v>37</v>
      </c>
      <c r="N493" s="171" t="s">
        <v>53</v>
      </c>
      <c r="O493" s="43"/>
      <c r="P493" s="172">
        <f>O493*H493</f>
        <v>0</v>
      </c>
      <c r="Q493" s="172">
        <v>0</v>
      </c>
      <c r="R493" s="172">
        <f>Q493*H493</f>
        <v>0</v>
      </c>
      <c r="S493" s="172">
        <v>0</v>
      </c>
      <c r="T493" s="173">
        <f>S493*H493</f>
        <v>0</v>
      </c>
      <c r="AR493" s="24" t="s">
        <v>219</v>
      </c>
      <c r="AT493" s="24" t="s">
        <v>156</v>
      </c>
      <c r="AU493" s="24" t="s">
        <v>24</v>
      </c>
      <c r="AY493" s="24" t="s">
        <v>162</v>
      </c>
      <c r="BE493" s="174">
        <f>IF(N493="základní",J493,0)</f>
        <v>0</v>
      </c>
      <c r="BF493" s="174">
        <f>IF(N493="snížená",J493,0)</f>
        <v>0</v>
      </c>
      <c r="BG493" s="174">
        <f>IF(N493="zákl. přenesená",J493,0)</f>
        <v>0</v>
      </c>
      <c r="BH493" s="174">
        <f>IF(N493="sníž. přenesená",J493,0)</f>
        <v>0</v>
      </c>
      <c r="BI493" s="174">
        <f>IF(N493="nulová",J493,0)</f>
        <v>0</v>
      </c>
      <c r="BJ493" s="24" t="s">
        <v>24</v>
      </c>
      <c r="BK493" s="174">
        <f>ROUND(I493*H493,2)</f>
        <v>0</v>
      </c>
      <c r="BL493" s="24" t="s">
        <v>219</v>
      </c>
      <c r="BM493" s="24" t="s">
        <v>1124</v>
      </c>
    </row>
    <row r="494" spans="2:65" s="11" customFormat="1" ht="12">
      <c r="B494" s="219"/>
      <c r="C494" s="220"/>
      <c r="D494" s="221" t="s">
        <v>430</v>
      </c>
      <c r="E494" s="222" t="s">
        <v>37</v>
      </c>
      <c r="F494" s="223" t="s">
        <v>1125</v>
      </c>
      <c r="G494" s="220"/>
      <c r="H494" s="224">
        <v>5.25</v>
      </c>
      <c r="I494" s="225"/>
      <c r="J494" s="220"/>
      <c r="K494" s="220"/>
      <c r="L494" s="226"/>
      <c r="M494" s="227"/>
      <c r="N494" s="228"/>
      <c r="O494" s="228"/>
      <c r="P494" s="228"/>
      <c r="Q494" s="228"/>
      <c r="R494" s="228"/>
      <c r="S494" s="228"/>
      <c r="T494" s="229"/>
      <c r="AT494" s="230" t="s">
        <v>430</v>
      </c>
      <c r="AU494" s="230" t="s">
        <v>24</v>
      </c>
      <c r="AV494" s="11" t="s">
        <v>91</v>
      </c>
      <c r="AW494" s="11" t="s">
        <v>45</v>
      </c>
      <c r="AX494" s="11" t="s">
        <v>82</v>
      </c>
      <c r="AY494" s="230" t="s">
        <v>162</v>
      </c>
    </row>
    <row r="495" spans="2:65" s="12" customFormat="1" ht="12">
      <c r="B495" s="231"/>
      <c r="C495" s="232"/>
      <c r="D495" s="221" t="s">
        <v>430</v>
      </c>
      <c r="E495" s="233" t="s">
        <v>37</v>
      </c>
      <c r="F495" s="234" t="s">
        <v>433</v>
      </c>
      <c r="G495" s="232"/>
      <c r="H495" s="235">
        <v>5.25</v>
      </c>
      <c r="I495" s="236"/>
      <c r="J495" s="232"/>
      <c r="K495" s="232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430</v>
      </c>
      <c r="AU495" s="241" t="s">
        <v>24</v>
      </c>
      <c r="AV495" s="12" t="s">
        <v>161</v>
      </c>
      <c r="AW495" s="12" t="s">
        <v>45</v>
      </c>
      <c r="AX495" s="12" t="s">
        <v>24</v>
      </c>
      <c r="AY495" s="241" t="s">
        <v>162</v>
      </c>
    </row>
    <row r="496" spans="2:65" s="1" customFormat="1" ht="25.5" customHeight="1">
      <c r="B496" s="42"/>
      <c r="C496" s="175" t="s">
        <v>1126</v>
      </c>
      <c r="D496" s="175" t="s">
        <v>277</v>
      </c>
      <c r="E496" s="176" t="s">
        <v>1127</v>
      </c>
      <c r="F496" s="177" t="s">
        <v>1128</v>
      </c>
      <c r="G496" s="178" t="s">
        <v>373</v>
      </c>
      <c r="H496" s="179">
        <v>2</v>
      </c>
      <c r="I496" s="180"/>
      <c r="J496" s="181">
        <f t="shared" ref="J496:J507" si="20">ROUND(I496*H496,2)</f>
        <v>0</v>
      </c>
      <c r="K496" s="177" t="s">
        <v>428</v>
      </c>
      <c r="L496" s="182"/>
      <c r="M496" s="183" t="s">
        <v>37</v>
      </c>
      <c r="N496" s="184" t="s">
        <v>53</v>
      </c>
      <c r="O496" s="43"/>
      <c r="P496" s="172">
        <f t="shared" ref="P496:P507" si="21">O496*H496</f>
        <v>0</v>
      </c>
      <c r="Q496" s="172">
        <v>0</v>
      </c>
      <c r="R496" s="172">
        <f t="shared" ref="R496:R507" si="22">Q496*H496</f>
        <v>0</v>
      </c>
      <c r="S496" s="172">
        <v>0</v>
      </c>
      <c r="T496" s="173">
        <f t="shared" ref="T496:T507" si="23">S496*H496</f>
        <v>0</v>
      </c>
      <c r="AR496" s="24" t="s">
        <v>272</v>
      </c>
      <c r="AT496" s="24" t="s">
        <v>277</v>
      </c>
      <c r="AU496" s="24" t="s">
        <v>24</v>
      </c>
      <c r="AY496" s="24" t="s">
        <v>162</v>
      </c>
      <c r="BE496" s="174">
        <f t="shared" ref="BE496:BE507" si="24">IF(N496="základní",J496,0)</f>
        <v>0</v>
      </c>
      <c r="BF496" s="174">
        <f t="shared" ref="BF496:BF507" si="25">IF(N496="snížená",J496,0)</f>
        <v>0</v>
      </c>
      <c r="BG496" s="174">
        <f t="shared" ref="BG496:BG507" si="26">IF(N496="zákl. přenesená",J496,0)</f>
        <v>0</v>
      </c>
      <c r="BH496" s="174">
        <f t="shared" ref="BH496:BH507" si="27">IF(N496="sníž. přenesená",J496,0)</f>
        <v>0</v>
      </c>
      <c r="BI496" s="174">
        <f t="shared" ref="BI496:BI507" si="28">IF(N496="nulová",J496,0)</f>
        <v>0</v>
      </c>
      <c r="BJ496" s="24" t="s">
        <v>24</v>
      </c>
      <c r="BK496" s="174">
        <f t="shared" ref="BK496:BK507" si="29">ROUND(I496*H496,2)</f>
        <v>0</v>
      </c>
      <c r="BL496" s="24" t="s">
        <v>219</v>
      </c>
      <c r="BM496" s="24" t="s">
        <v>1129</v>
      </c>
    </row>
    <row r="497" spans="2:65" s="1" customFormat="1" ht="16.5" customHeight="1">
      <c r="B497" s="42"/>
      <c r="C497" s="163" t="s">
        <v>1130</v>
      </c>
      <c r="D497" s="163" t="s">
        <v>156</v>
      </c>
      <c r="E497" s="164" t="s">
        <v>1131</v>
      </c>
      <c r="F497" s="165" t="s">
        <v>1132</v>
      </c>
      <c r="G497" s="166" t="s">
        <v>373</v>
      </c>
      <c r="H497" s="167">
        <v>2</v>
      </c>
      <c r="I497" s="168"/>
      <c r="J497" s="169">
        <f t="shared" si="20"/>
        <v>0</v>
      </c>
      <c r="K497" s="165" t="s">
        <v>428</v>
      </c>
      <c r="L497" s="62"/>
      <c r="M497" s="170" t="s">
        <v>37</v>
      </c>
      <c r="N497" s="171" t="s">
        <v>53</v>
      </c>
      <c r="O497" s="43"/>
      <c r="P497" s="172">
        <f t="shared" si="21"/>
        <v>0</v>
      </c>
      <c r="Q497" s="172">
        <v>0</v>
      </c>
      <c r="R497" s="172">
        <f t="shared" si="22"/>
        <v>0</v>
      </c>
      <c r="S497" s="172">
        <v>0</v>
      </c>
      <c r="T497" s="173">
        <f t="shared" si="23"/>
        <v>0</v>
      </c>
      <c r="AR497" s="24" t="s">
        <v>219</v>
      </c>
      <c r="AT497" s="24" t="s">
        <v>156</v>
      </c>
      <c r="AU497" s="24" t="s">
        <v>24</v>
      </c>
      <c r="AY497" s="24" t="s">
        <v>162</v>
      </c>
      <c r="BE497" s="174">
        <f t="shared" si="24"/>
        <v>0</v>
      </c>
      <c r="BF497" s="174">
        <f t="shared" si="25"/>
        <v>0</v>
      </c>
      <c r="BG497" s="174">
        <f t="shared" si="26"/>
        <v>0</v>
      </c>
      <c r="BH497" s="174">
        <f t="shared" si="27"/>
        <v>0</v>
      </c>
      <c r="BI497" s="174">
        <f t="shared" si="28"/>
        <v>0</v>
      </c>
      <c r="BJ497" s="24" t="s">
        <v>24</v>
      </c>
      <c r="BK497" s="174">
        <f t="shared" si="29"/>
        <v>0</v>
      </c>
      <c r="BL497" s="24" t="s">
        <v>219</v>
      </c>
      <c r="BM497" s="24" t="s">
        <v>1133</v>
      </c>
    </row>
    <row r="498" spans="2:65" s="1" customFormat="1" ht="16.5" customHeight="1">
      <c r="B498" s="42"/>
      <c r="C498" s="175" t="s">
        <v>1134</v>
      </c>
      <c r="D498" s="175" t="s">
        <v>277</v>
      </c>
      <c r="E498" s="176" t="s">
        <v>1135</v>
      </c>
      <c r="F498" s="177" t="s">
        <v>1136</v>
      </c>
      <c r="G498" s="178" t="s">
        <v>373</v>
      </c>
      <c r="H498" s="179">
        <v>2</v>
      </c>
      <c r="I498" s="180"/>
      <c r="J498" s="181">
        <f t="shared" si="20"/>
        <v>0</v>
      </c>
      <c r="K498" s="177" t="s">
        <v>428</v>
      </c>
      <c r="L498" s="182"/>
      <c r="M498" s="183" t="s">
        <v>37</v>
      </c>
      <c r="N498" s="184" t="s">
        <v>53</v>
      </c>
      <c r="O498" s="43"/>
      <c r="P498" s="172">
        <f t="shared" si="21"/>
        <v>0</v>
      </c>
      <c r="Q498" s="172">
        <v>0</v>
      </c>
      <c r="R498" s="172">
        <f t="shared" si="22"/>
        <v>0</v>
      </c>
      <c r="S498" s="172">
        <v>0</v>
      </c>
      <c r="T498" s="173">
        <f t="shared" si="23"/>
        <v>0</v>
      </c>
      <c r="AR498" s="24" t="s">
        <v>272</v>
      </c>
      <c r="AT498" s="24" t="s">
        <v>277</v>
      </c>
      <c r="AU498" s="24" t="s">
        <v>24</v>
      </c>
      <c r="AY498" s="24" t="s">
        <v>162</v>
      </c>
      <c r="BE498" s="174">
        <f t="shared" si="24"/>
        <v>0</v>
      </c>
      <c r="BF498" s="174">
        <f t="shared" si="25"/>
        <v>0</v>
      </c>
      <c r="BG498" s="174">
        <f t="shared" si="26"/>
        <v>0</v>
      </c>
      <c r="BH498" s="174">
        <f t="shared" si="27"/>
        <v>0</v>
      </c>
      <c r="BI498" s="174">
        <f t="shared" si="28"/>
        <v>0</v>
      </c>
      <c r="BJ498" s="24" t="s">
        <v>24</v>
      </c>
      <c r="BK498" s="174">
        <f t="shared" si="29"/>
        <v>0</v>
      </c>
      <c r="BL498" s="24" t="s">
        <v>219</v>
      </c>
      <c r="BM498" s="24" t="s">
        <v>1137</v>
      </c>
    </row>
    <row r="499" spans="2:65" s="1" customFormat="1" ht="25.5" customHeight="1">
      <c r="B499" s="42"/>
      <c r="C499" s="163" t="s">
        <v>1138</v>
      </c>
      <c r="D499" s="163" t="s">
        <v>156</v>
      </c>
      <c r="E499" s="164" t="s">
        <v>1139</v>
      </c>
      <c r="F499" s="165" t="s">
        <v>1140</v>
      </c>
      <c r="G499" s="166" t="s">
        <v>373</v>
      </c>
      <c r="H499" s="167">
        <v>5</v>
      </c>
      <c r="I499" s="168"/>
      <c r="J499" s="169">
        <f t="shared" si="20"/>
        <v>0</v>
      </c>
      <c r="K499" s="165" t="s">
        <v>428</v>
      </c>
      <c r="L499" s="62"/>
      <c r="M499" s="170" t="s">
        <v>37</v>
      </c>
      <c r="N499" s="171" t="s">
        <v>53</v>
      </c>
      <c r="O499" s="43"/>
      <c r="P499" s="172">
        <f t="shared" si="21"/>
        <v>0</v>
      </c>
      <c r="Q499" s="172">
        <v>0</v>
      </c>
      <c r="R499" s="172">
        <f t="shared" si="22"/>
        <v>0</v>
      </c>
      <c r="S499" s="172">
        <v>0</v>
      </c>
      <c r="T499" s="173">
        <f t="shared" si="23"/>
        <v>0</v>
      </c>
      <c r="AR499" s="24" t="s">
        <v>219</v>
      </c>
      <c r="AT499" s="24" t="s">
        <v>156</v>
      </c>
      <c r="AU499" s="24" t="s">
        <v>24</v>
      </c>
      <c r="AY499" s="24" t="s">
        <v>162</v>
      </c>
      <c r="BE499" s="174">
        <f t="shared" si="24"/>
        <v>0</v>
      </c>
      <c r="BF499" s="174">
        <f t="shared" si="25"/>
        <v>0</v>
      </c>
      <c r="BG499" s="174">
        <f t="shared" si="26"/>
        <v>0</v>
      </c>
      <c r="BH499" s="174">
        <f t="shared" si="27"/>
        <v>0</v>
      </c>
      <c r="BI499" s="174">
        <f t="shared" si="28"/>
        <v>0</v>
      </c>
      <c r="BJ499" s="24" t="s">
        <v>24</v>
      </c>
      <c r="BK499" s="174">
        <f t="shared" si="29"/>
        <v>0</v>
      </c>
      <c r="BL499" s="24" t="s">
        <v>219</v>
      </c>
      <c r="BM499" s="24" t="s">
        <v>1141</v>
      </c>
    </row>
    <row r="500" spans="2:65" s="1" customFormat="1" ht="25.5" customHeight="1">
      <c r="B500" s="42"/>
      <c r="C500" s="175" t="s">
        <v>1142</v>
      </c>
      <c r="D500" s="175" t="s">
        <v>277</v>
      </c>
      <c r="E500" s="176" t="s">
        <v>1143</v>
      </c>
      <c r="F500" s="177" t="s">
        <v>1144</v>
      </c>
      <c r="G500" s="178" t="s">
        <v>373</v>
      </c>
      <c r="H500" s="179">
        <v>5</v>
      </c>
      <c r="I500" s="180"/>
      <c r="J500" s="181">
        <f t="shared" si="20"/>
        <v>0</v>
      </c>
      <c r="K500" s="177" t="s">
        <v>428</v>
      </c>
      <c r="L500" s="182"/>
      <c r="M500" s="183" t="s">
        <v>37</v>
      </c>
      <c r="N500" s="184" t="s">
        <v>53</v>
      </c>
      <c r="O500" s="43"/>
      <c r="P500" s="172">
        <f t="shared" si="21"/>
        <v>0</v>
      </c>
      <c r="Q500" s="172">
        <v>0</v>
      </c>
      <c r="R500" s="172">
        <f t="shared" si="22"/>
        <v>0</v>
      </c>
      <c r="S500" s="172">
        <v>0</v>
      </c>
      <c r="T500" s="173">
        <f t="shared" si="23"/>
        <v>0</v>
      </c>
      <c r="AR500" s="24" t="s">
        <v>272</v>
      </c>
      <c r="AT500" s="24" t="s">
        <v>277</v>
      </c>
      <c r="AU500" s="24" t="s">
        <v>24</v>
      </c>
      <c r="AY500" s="24" t="s">
        <v>162</v>
      </c>
      <c r="BE500" s="174">
        <f t="shared" si="24"/>
        <v>0</v>
      </c>
      <c r="BF500" s="174">
        <f t="shared" si="25"/>
        <v>0</v>
      </c>
      <c r="BG500" s="174">
        <f t="shared" si="26"/>
        <v>0</v>
      </c>
      <c r="BH500" s="174">
        <f t="shared" si="27"/>
        <v>0</v>
      </c>
      <c r="BI500" s="174">
        <f t="shared" si="28"/>
        <v>0</v>
      </c>
      <c r="BJ500" s="24" t="s">
        <v>24</v>
      </c>
      <c r="BK500" s="174">
        <f t="shared" si="29"/>
        <v>0</v>
      </c>
      <c r="BL500" s="24" t="s">
        <v>219</v>
      </c>
      <c r="BM500" s="24" t="s">
        <v>1145</v>
      </c>
    </row>
    <row r="501" spans="2:65" s="1" customFormat="1" ht="25.5" customHeight="1">
      <c r="B501" s="42"/>
      <c r="C501" s="163" t="s">
        <v>1146</v>
      </c>
      <c r="D501" s="163" t="s">
        <v>156</v>
      </c>
      <c r="E501" s="164" t="s">
        <v>1147</v>
      </c>
      <c r="F501" s="165" t="s">
        <v>1148</v>
      </c>
      <c r="G501" s="166" t="s">
        <v>373</v>
      </c>
      <c r="H501" s="167">
        <v>4</v>
      </c>
      <c r="I501" s="168"/>
      <c r="J501" s="169">
        <f t="shared" si="20"/>
        <v>0</v>
      </c>
      <c r="K501" s="165" t="s">
        <v>428</v>
      </c>
      <c r="L501" s="62"/>
      <c r="M501" s="170" t="s">
        <v>37</v>
      </c>
      <c r="N501" s="171" t="s">
        <v>53</v>
      </c>
      <c r="O501" s="43"/>
      <c r="P501" s="172">
        <f t="shared" si="21"/>
        <v>0</v>
      </c>
      <c r="Q501" s="172">
        <v>0</v>
      </c>
      <c r="R501" s="172">
        <f t="shared" si="22"/>
        <v>0</v>
      </c>
      <c r="S501" s="172">
        <v>0</v>
      </c>
      <c r="T501" s="173">
        <f t="shared" si="23"/>
        <v>0</v>
      </c>
      <c r="AR501" s="24" t="s">
        <v>219</v>
      </c>
      <c r="AT501" s="24" t="s">
        <v>156</v>
      </c>
      <c r="AU501" s="24" t="s">
        <v>24</v>
      </c>
      <c r="AY501" s="24" t="s">
        <v>162</v>
      </c>
      <c r="BE501" s="174">
        <f t="shared" si="24"/>
        <v>0</v>
      </c>
      <c r="BF501" s="174">
        <f t="shared" si="25"/>
        <v>0</v>
      </c>
      <c r="BG501" s="174">
        <f t="shared" si="26"/>
        <v>0</v>
      </c>
      <c r="BH501" s="174">
        <f t="shared" si="27"/>
        <v>0</v>
      </c>
      <c r="BI501" s="174">
        <f t="shared" si="28"/>
        <v>0</v>
      </c>
      <c r="BJ501" s="24" t="s">
        <v>24</v>
      </c>
      <c r="BK501" s="174">
        <f t="shared" si="29"/>
        <v>0</v>
      </c>
      <c r="BL501" s="24" t="s">
        <v>219</v>
      </c>
      <c r="BM501" s="24" t="s">
        <v>1149</v>
      </c>
    </row>
    <row r="502" spans="2:65" s="1" customFormat="1" ht="25.5" customHeight="1">
      <c r="B502" s="42"/>
      <c r="C502" s="175" t="s">
        <v>1150</v>
      </c>
      <c r="D502" s="175" t="s">
        <v>277</v>
      </c>
      <c r="E502" s="176" t="s">
        <v>1151</v>
      </c>
      <c r="F502" s="177" t="s">
        <v>1152</v>
      </c>
      <c r="G502" s="178" t="s">
        <v>373</v>
      </c>
      <c r="H502" s="179">
        <v>1</v>
      </c>
      <c r="I502" s="180"/>
      <c r="J502" s="181">
        <f t="shared" si="20"/>
        <v>0</v>
      </c>
      <c r="K502" s="177" t="s">
        <v>1153</v>
      </c>
      <c r="L502" s="182"/>
      <c r="M502" s="183" t="s">
        <v>37</v>
      </c>
      <c r="N502" s="184" t="s">
        <v>53</v>
      </c>
      <c r="O502" s="43"/>
      <c r="P502" s="172">
        <f t="shared" si="21"/>
        <v>0</v>
      </c>
      <c r="Q502" s="172">
        <v>4.2999999999999997E-2</v>
      </c>
      <c r="R502" s="172">
        <f t="shared" si="22"/>
        <v>4.2999999999999997E-2</v>
      </c>
      <c r="S502" s="172">
        <v>0</v>
      </c>
      <c r="T502" s="173">
        <f t="shared" si="23"/>
        <v>0</v>
      </c>
      <c r="AR502" s="24" t="s">
        <v>272</v>
      </c>
      <c r="AT502" s="24" t="s">
        <v>277</v>
      </c>
      <c r="AU502" s="24" t="s">
        <v>24</v>
      </c>
      <c r="AY502" s="24" t="s">
        <v>162</v>
      </c>
      <c r="BE502" s="174">
        <f t="shared" si="24"/>
        <v>0</v>
      </c>
      <c r="BF502" s="174">
        <f t="shared" si="25"/>
        <v>0</v>
      </c>
      <c r="BG502" s="174">
        <f t="shared" si="26"/>
        <v>0</v>
      </c>
      <c r="BH502" s="174">
        <f t="shared" si="27"/>
        <v>0</v>
      </c>
      <c r="BI502" s="174">
        <f t="shared" si="28"/>
        <v>0</v>
      </c>
      <c r="BJ502" s="24" t="s">
        <v>24</v>
      </c>
      <c r="BK502" s="174">
        <f t="shared" si="29"/>
        <v>0</v>
      </c>
      <c r="BL502" s="24" t="s">
        <v>219</v>
      </c>
      <c r="BM502" s="24" t="s">
        <v>1154</v>
      </c>
    </row>
    <row r="503" spans="2:65" s="1" customFormat="1" ht="16.5" customHeight="1">
      <c r="B503" s="42"/>
      <c r="C503" s="175" t="s">
        <v>1155</v>
      </c>
      <c r="D503" s="175" t="s">
        <v>277</v>
      </c>
      <c r="E503" s="176" t="s">
        <v>1156</v>
      </c>
      <c r="F503" s="177" t="s">
        <v>1157</v>
      </c>
      <c r="G503" s="178" t="s">
        <v>373</v>
      </c>
      <c r="H503" s="179">
        <v>2</v>
      </c>
      <c r="I503" s="180"/>
      <c r="J503" s="181">
        <f t="shared" si="20"/>
        <v>0</v>
      </c>
      <c r="K503" s="177" t="s">
        <v>428</v>
      </c>
      <c r="L503" s="182"/>
      <c r="M503" s="183" t="s">
        <v>37</v>
      </c>
      <c r="N503" s="184" t="s">
        <v>53</v>
      </c>
      <c r="O503" s="43"/>
      <c r="P503" s="172">
        <f t="shared" si="21"/>
        <v>0</v>
      </c>
      <c r="Q503" s="172">
        <v>0</v>
      </c>
      <c r="R503" s="172">
        <f t="shared" si="22"/>
        <v>0</v>
      </c>
      <c r="S503" s="172">
        <v>0</v>
      </c>
      <c r="T503" s="173">
        <f t="shared" si="23"/>
        <v>0</v>
      </c>
      <c r="AR503" s="24" t="s">
        <v>272</v>
      </c>
      <c r="AT503" s="24" t="s">
        <v>277</v>
      </c>
      <c r="AU503" s="24" t="s">
        <v>24</v>
      </c>
      <c r="AY503" s="24" t="s">
        <v>162</v>
      </c>
      <c r="BE503" s="174">
        <f t="shared" si="24"/>
        <v>0</v>
      </c>
      <c r="BF503" s="174">
        <f t="shared" si="25"/>
        <v>0</v>
      </c>
      <c r="BG503" s="174">
        <f t="shared" si="26"/>
        <v>0</v>
      </c>
      <c r="BH503" s="174">
        <f t="shared" si="27"/>
        <v>0</v>
      </c>
      <c r="BI503" s="174">
        <f t="shared" si="28"/>
        <v>0</v>
      </c>
      <c r="BJ503" s="24" t="s">
        <v>24</v>
      </c>
      <c r="BK503" s="174">
        <f t="shared" si="29"/>
        <v>0</v>
      </c>
      <c r="BL503" s="24" t="s">
        <v>219</v>
      </c>
      <c r="BM503" s="24" t="s">
        <v>1158</v>
      </c>
    </row>
    <row r="504" spans="2:65" s="1" customFormat="1" ht="16.5" customHeight="1">
      <c r="B504" s="42"/>
      <c r="C504" s="175" t="s">
        <v>1159</v>
      </c>
      <c r="D504" s="175" t="s">
        <v>277</v>
      </c>
      <c r="E504" s="176" t="s">
        <v>1160</v>
      </c>
      <c r="F504" s="177" t="s">
        <v>1161</v>
      </c>
      <c r="G504" s="178" t="s">
        <v>373</v>
      </c>
      <c r="H504" s="179">
        <v>1</v>
      </c>
      <c r="I504" s="180"/>
      <c r="J504" s="181">
        <f t="shared" si="20"/>
        <v>0</v>
      </c>
      <c r="K504" s="177" t="s">
        <v>1089</v>
      </c>
      <c r="L504" s="182"/>
      <c r="M504" s="183" t="s">
        <v>37</v>
      </c>
      <c r="N504" s="184" t="s">
        <v>53</v>
      </c>
      <c r="O504" s="43"/>
      <c r="P504" s="172">
        <f t="shared" si="21"/>
        <v>0</v>
      </c>
      <c r="Q504" s="172">
        <v>4.8000000000000001E-2</v>
      </c>
      <c r="R504" s="172">
        <f t="shared" si="22"/>
        <v>4.8000000000000001E-2</v>
      </c>
      <c r="S504" s="172">
        <v>0</v>
      </c>
      <c r="T504" s="173">
        <f t="shared" si="23"/>
        <v>0</v>
      </c>
      <c r="AR504" s="24" t="s">
        <v>272</v>
      </c>
      <c r="AT504" s="24" t="s">
        <v>277</v>
      </c>
      <c r="AU504" s="24" t="s">
        <v>24</v>
      </c>
      <c r="AY504" s="24" t="s">
        <v>162</v>
      </c>
      <c r="BE504" s="174">
        <f t="shared" si="24"/>
        <v>0</v>
      </c>
      <c r="BF504" s="174">
        <f t="shared" si="25"/>
        <v>0</v>
      </c>
      <c r="BG504" s="174">
        <f t="shared" si="26"/>
        <v>0</v>
      </c>
      <c r="BH504" s="174">
        <f t="shared" si="27"/>
        <v>0</v>
      </c>
      <c r="BI504" s="174">
        <f t="shared" si="28"/>
        <v>0</v>
      </c>
      <c r="BJ504" s="24" t="s">
        <v>24</v>
      </c>
      <c r="BK504" s="174">
        <f t="shared" si="29"/>
        <v>0</v>
      </c>
      <c r="BL504" s="24" t="s">
        <v>219</v>
      </c>
      <c r="BM504" s="24" t="s">
        <v>1162</v>
      </c>
    </row>
    <row r="505" spans="2:65" s="1" customFormat="1" ht="16.5" customHeight="1">
      <c r="B505" s="42"/>
      <c r="C505" s="163" t="s">
        <v>1163</v>
      </c>
      <c r="D505" s="163" t="s">
        <v>156</v>
      </c>
      <c r="E505" s="164" t="s">
        <v>1164</v>
      </c>
      <c r="F505" s="165" t="s">
        <v>1165</v>
      </c>
      <c r="G505" s="166" t="s">
        <v>373</v>
      </c>
      <c r="H505" s="167">
        <v>3</v>
      </c>
      <c r="I505" s="168"/>
      <c r="J505" s="169">
        <f t="shared" si="20"/>
        <v>0</v>
      </c>
      <c r="K505" s="165" t="s">
        <v>428</v>
      </c>
      <c r="L505" s="62"/>
      <c r="M505" s="170" t="s">
        <v>37</v>
      </c>
      <c r="N505" s="171" t="s">
        <v>53</v>
      </c>
      <c r="O505" s="43"/>
      <c r="P505" s="172">
        <f t="shared" si="21"/>
        <v>0</v>
      </c>
      <c r="Q505" s="172">
        <v>0</v>
      </c>
      <c r="R505" s="172">
        <f t="shared" si="22"/>
        <v>0</v>
      </c>
      <c r="S505" s="172">
        <v>0</v>
      </c>
      <c r="T505" s="173">
        <f t="shared" si="23"/>
        <v>0</v>
      </c>
      <c r="AR505" s="24" t="s">
        <v>219</v>
      </c>
      <c r="AT505" s="24" t="s">
        <v>156</v>
      </c>
      <c r="AU505" s="24" t="s">
        <v>24</v>
      </c>
      <c r="AY505" s="24" t="s">
        <v>162</v>
      </c>
      <c r="BE505" s="174">
        <f t="shared" si="24"/>
        <v>0</v>
      </c>
      <c r="BF505" s="174">
        <f t="shared" si="25"/>
        <v>0</v>
      </c>
      <c r="BG505" s="174">
        <f t="shared" si="26"/>
        <v>0</v>
      </c>
      <c r="BH505" s="174">
        <f t="shared" si="27"/>
        <v>0</v>
      </c>
      <c r="BI505" s="174">
        <f t="shared" si="28"/>
        <v>0</v>
      </c>
      <c r="BJ505" s="24" t="s">
        <v>24</v>
      </c>
      <c r="BK505" s="174">
        <f t="shared" si="29"/>
        <v>0</v>
      </c>
      <c r="BL505" s="24" t="s">
        <v>219</v>
      </c>
      <c r="BM505" s="24" t="s">
        <v>1166</v>
      </c>
    </row>
    <row r="506" spans="2:65" s="1" customFormat="1" ht="25.5" customHeight="1">
      <c r="B506" s="42"/>
      <c r="C506" s="175" t="s">
        <v>1167</v>
      </c>
      <c r="D506" s="175" t="s">
        <v>277</v>
      </c>
      <c r="E506" s="176" t="s">
        <v>1168</v>
      </c>
      <c r="F506" s="177" t="s">
        <v>1169</v>
      </c>
      <c r="G506" s="178" t="s">
        <v>373</v>
      </c>
      <c r="H506" s="179">
        <v>3</v>
      </c>
      <c r="I506" s="180"/>
      <c r="J506" s="181">
        <f t="shared" si="20"/>
        <v>0</v>
      </c>
      <c r="K506" s="177" t="s">
        <v>428</v>
      </c>
      <c r="L506" s="182"/>
      <c r="M506" s="183" t="s">
        <v>37</v>
      </c>
      <c r="N506" s="184" t="s">
        <v>53</v>
      </c>
      <c r="O506" s="43"/>
      <c r="P506" s="172">
        <f t="shared" si="21"/>
        <v>0</v>
      </c>
      <c r="Q506" s="172">
        <v>0</v>
      </c>
      <c r="R506" s="172">
        <f t="shared" si="22"/>
        <v>0</v>
      </c>
      <c r="S506" s="172">
        <v>0</v>
      </c>
      <c r="T506" s="173">
        <f t="shared" si="23"/>
        <v>0</v>
      </c>
      <c r="AR506" s="24" t="s">
        <v>272</v>
      </c>
      <c r="AT506" s="24" t="s">
        <v>277</v>
      </c>
      <c r="AU506" s="24" t="s">
        <v>24</v>
      </c>
      <c r="AY506" s="24" t="s">
        <v>162</v>
      </c>
      <c r="BE506" s="174">
        <f t="shared" si="24"/>
        <v>0</v>
      </c>
      <c r="BF506" s="174">
        <f t="shared" si="25"/>
        <v>0</v>
      </c>
      <c r="BG506" s="174">
        <f t="shared" si="26"/>
        <v>0</v>
      </c>
      <c r="BH506" s="174">
        <f t="shared" si="27"/>
        <v>0</v>
      </c>
      <c r="BI506" s="174">
        <f t="shared" si="28"/>
        <v>0</v>
      </c>
      <c r="BJ506" s="24" t="s">
        <v>24</v>
      </c>
      <c r="BK506" s="174">
        <f t="shared" si="29"/>
        <v>0</v>
      </c>
      <c r="BL506" s="24" t="s">
        <v>219</v>
      </c>
      <c r="BM506" s="24" t="s">
        <v>1170</v>
      </c>
    </row>
    <row r="507" spans="2:65" s="1" customFormat="1" ht="25.5" customHeight="1">
      <c r="B507" s="42"/>
      <c r="C507" s="163" t="s">
        <v>1171</v>
      </c>
      <c r="D507" s="163" t="s">
        <v>156</v>
      </c>
      <c r="E507" s="164" t="s">
        <v>1172</v>
      </c>
      <c r="F507" s="165" t="s">
        <v>1173</v>
      </c>
      <c r="G507" s="166" t="s">
        <v>373</v>
      </c>
      <c r="H507" s="167">
        <v>1</v>
      </c>
      <c r="I507" s="168"/>
      <c r="J507" s="169">
        <f t="shared" si="20"/>
        <v>0</v>
      </c>
      <c r="K507" s="165" t="s">
        <v>1089</v>
      </c>
      <c r="L507" s="62"/>
      <c r="M507" s="170" t="s">
        <v>37</v>
      </c>
      <c r="N507" s="171" t="s">
        <v>53</v>
      </c>
      <c r="O507" s="43"/>
      <c r="P507" s="172">
        <f t="shared" si="21"/>
        <v>0</v>
      </c>
      <c r="Q507" s="172">
        <v>4.4000000000000002E-4</v>
      </c>
      <c r="R507" s="172">
        <f t="shared" si="22"/>
        <v>4.4000000000000002E-4</v>
      </c>
      <c r="S507" s="172">
        <v>0</v>
      </c>
      <c r="T507" s="173">
        <f t="shared" si="23"/>
        <v>0</v>
      </c>
      <c r="AR507" s="24" t="s">
        <v>219</v>
      </c>
      <c r="AT507" s="24" t="s">
        <v>156</v>
      </c>
      <c r="AU507" s="24" t="s">
        <v>24</v>
      </c>
      <c r="AY507" s="24" t="s">
        <v>162</v>
      </c>
      <c r="BE507" s="174">
        <f t="shared" si="24"/>
        <v>0</v>
      </c>
      <c r="BF507" s="174">
        <f t="shared" si="25"/>
        <v>0</v>
      </c>
      <c r="BG507" s="174">
        <f t="shared" si="26"/>
        <v>0</v>
      </c>
      <c r="BH507" s="174">
        <f t="shared" si="27"/>
        <v>0</v>
      </c>
      <c r="BI507" s="174">
        <f t="shared" si="28"/>
        <v>0</v>
      </c>
      <c r="BJ507" s="24" t="s">
        <v>24</v>
      </c>
      <c r="BK507" s="174">
        <f t="shared" si="29"/>
        <v>0</v>
      </c>
      <c r="BL507" s="24" t="s">
        <v>219</v>
      </c>
      <c r="BM507" s="24" t="s">
        <v>1174</v>
      </c>
    </row>
    <row r="508" spans="2:65" s="1" customFormat="1" ht="48">
      <c r="B508" s="42"/>
      <c r="C508" s="64"/>
      <c r="D508" s="221" t="s">
        <v>1091</v>
      </c>
      <c r="E508" s="64"/>
      <c r="F508" s="263" t="s">
        <v>1175</v>
      </c>
      <c r="G508" s="64"/>
      <c r="H508" s="64"/>
      <c r="I508" s="150"/>
      <c r="J508" s="64"/>
      <c r="K508" s="64"/>
      <c r="L508" s="62"/>
      <c r="M508" s="264"/>
      <c r="N508" s="43"/>
      <c r="O508" s="43"/>
      <c r="P508" s="43"/>
      <c r="Q508" s="43"/>
      <c r="R508" s="43"/>
      <c r="S508" s="43"/>
      <c r="T508" s="79"/>
      <c r="AT508" s="24" t="s">
        <v>1091</v>
      </c>
      <c r="AU508" s="24" t="s">
        <v>24</v>
      </c>
    </row>
    <row r="509" spans="2:65" s="1" customFormat="1" ht="16.5" customHeight="1">
      <c r="B509" s="42"/>
      <c r="C509" s="175" t="s">
        <v>1176</v>
      </c>
      <c r="D509" s="175" t="s">
        <v>277</v>
      </c>
      <c r="E509" s="176" t="s">
        <v>1177</v>
      </c>
      <c r="F509" s="177" t="s">
        <v>1178</v>
      </c>
      <c r="G509" s="178" t="s">
        <v>373</v>
      </c>
      <c r="H509" s="179">
        <v>1</v>
      </c>
      <c r="I509" s="180"/>
      <c r="J509" s="181">
        <f>ROUND(I509*H509,2)</f>
        <v>0</v>
      </c>
      <c r="K509" s="177" t="s">
        <v>1089</v>
      </c>
      <c r="L509" s="182"/>
      <c r="M509" s="183" t="s">
        <v>37</v>
      </c>
      <c r="N509" s="184" t="s">
        <v>53</v>
      </c>
      <c r="O509" s="43"/>
      <c r="P509" s="172">
        <f>O509*H509</f>
        <v>0</v>
      </c>
      <c r="Q509" s="172">
        <v>0.03</v>
      </c>
      <c r="R509" s="172">
        <f>Q509*H509</f>
        <v>0.03</v>
      </c>
      <c r="S509" s="172">
        <v>0</v>
      </c>
      <c r="T509" s="173">
        <f>S509*H509</f>
        <v>0</v>
      </c>
      <c r="AR509" s="24" t="s">
        <v>272</v>
      </c>
      <c r="AT509" s="24" t="s">
        <v>277</v>
      </c>
      <c r="AU509" s="24" t="s">
        <v>24</v>
      </c>
      <c r="AY509" s="24" t="s">
        <v>162</v>
      </c>
      <c r="BE509" s="174">
        <f>IF(N509="základní",J509,0)</f>
        <v>0</v>
      </c>
      <c r="BF509" s="174">
        <f>IF(N509="snížená",J509,0)</f>
        <v>0</v>
      </c>
      <c r="BG509" s="174">
        <f>IF(N509="zákl. přenesená",J509,0)</f>
        <v>0</v>
      </c>
      <c r="BH509" s="174">
        <f>IF(N509="sníž. přenesená",J509,0)</f>
        <v>0</v>
      </c>
      <c r="BI509" s="174">
        <f>IF(N509="nulová",J509,0)</f>
        <v>0</v>
      </c>
      <c r="BJ509" s="24" t="s">
        <v>24</v>
      </c>
      <c r="BK509" s="174">
        <f>ROUND(I509*H509,2)</f>
        <v>0</v>
      </c>
      <c r="BL509" s="24" t="s">
        <v>219</v>
      </c>
      <c r="BM509" s="24" t="s">
        <v>1179</v>
      </c>
    </row>
    <row r="510" spans="2:65" s="1" customFormat="1" ht="16.5" customHeight="1">
      <c r="B510" s="42"/>
      <c r="C510" s="163" t="s">
        <v>1180</v>
      </c>
      <c r="D510" s="163" t="s">
        <v>156</v>
      </c>
      <c r="E510" s="164" t="s">
        <v>1181</v>
      </c>
      <c r="F510" s="165" t="s">
        <v>1182</v>
      </c>
      <c r="G510" s="166" t="s">
        <v>373</v>
      </c>
      <c r="H510" s="167">
        <v>2</v>
      </c>
      <c r="I510" s="168"/>
      <c r="J510" s="169">
        <f>ROUND(I510*H510,2)</f>
        <v>0</v>
      </c>
      <c r="K510" s="165" t="s">
        <v>428</v>
      </c>
      <c r="L510" s="62"/>
      <c r="M510" s="170" t="s">
        <v>37</v>
      </c>
      <c r="N510" s="171" t="s">
        <v>53</v>
      </c>
      <c r="O510" s="43"/>
      <c r="P510" s="172">
        <f>O510*H510</f>
        <v>0</v>
      </c>
      <c r="Q510" s="172">
        <v>0</v>
      </c>
      <c r="R510" s="172">
        <f>Q510*H510</f>
        <v>0</v>
      </c>
      <c r="S510" s="172">
        <v>0</v>
      </c>
      <c r="T510" s="173">
        <f>S510*H510</f>
        <v>0</v>
      </c>
      <c r="AR510" s="24" t="s">
        <v>219</v>
      </c>
      <c r="AT510" s="24" t="s">
        <v>156</v>
      </c>
      <c r="AU510" s="24" t="s">
        <v>24</v>
      </c>
      <c r="AY510" s="24" t="s">
        <v>162</v>
      </c>
      <c r="BE510" s="174">
        <f>IF(N510="základní",J510,0)</f>
        <v>0</v>
      </c>
      <c r="BF510" s="174">
        <f>IF(N510="snížená",J510,0)</f>
        <v>0</v>
      </c>
      <c r="BG510" s="174">
        <f>IF(N510="zákl. přenesená",J510,0)</f>
        <v>0</v>
      </c>
      <c r="BH510" s="174">
        <f>IF(N510="sníž. přenesená",J510,0)</f>
        <v>0</v>
      </c>
      <c r="BI510" s="174">
        <f>IF(N510="nulová",J510,0)</f>
        <v>0</v>
      </c>
      <c r="BJ510" s="24" t="s">
        <v>24</v>
      </c>
      <c r="BK510" s="174">
        <f>ROUND(I510*H510,2)</f>
        <v>0</v>
      </c>
      <c r="BL510" s="24" t="s">
        <v>219</v>
      </c>
      <c r="BM510" s="24" t="s">
        <v>1183</v>
      </c>
    </row>
    <row r="511" spans="2:65" s="1" customFormat="1" ht="16.5" customHeight="1">
      <c r="B511" s="42"/>
      <c r="C511" s="163" t="s">
        <v>1184</v>
      </c>
      <c r="D511" s="163" t="s">
        <v>156</v>
      </c>
      <c r="E511" s="164" t="s">
        <v>1185</v>
      </c>
      <c r="F511" s="165" t="s">
        <v>1186</v>
      </c>
      <c r="G511" s="166" t="s">
        <v>373</v>
      </c>
      <c r="H511" s="167">
        <v>9</v>
      </c>
      <c r="I511" s="168"/>
      <c r="J511" s="169">
        <f>ROUND(I511*H511,2)</f>
        <v>0</v>
      </c>
      <c r="K511" s="165" t="s">
        <v>428</v>
      </c>
      <c r="L511" s="62"/>
      <c r="M511" s="170" t="s">
        <v>37</v>
      </c>
      <c r="N511" s="171" t="s">
        <v>53</v>
      </c>
      <c r="O511" s="43"/>
      <c r="P511" s="172">
        <f>O511*H511</f>
        <v>0</v>
      </c>
      <c r="Q511" s="172">
        <v>0</v>
      </c>
      <c r="R511" s="172">
        <f>Q511*H511</f>
        <v>0</v>
      </c>
      <c r="S511" s="172">
        <v>0</v>
      </c>
      <c r="T511" s="173">
        <f>S511*H511</f>
        <v>0</v>
      </c>
      <c r="AR511" s="24" t="s">
        <v>219</v>
      </c>
      <c r="AT511" s="24" t="s">
        <v>156</v>
      </c>
      <c r="AU511" s="24" t="s">
        <v>24</v>
      </c>
      <c r="AY511" s="24" t="s">
        <v>162</v>
      </c>
      <c r="BE511" s="174">
        <f>IF(N511="základní",J511,0)</f>
        <v>0</v>
      </c>
      <c r="BF511" s="174">
        <f>IF(N511="snížená",J511,0)</f>
        <v>0</v>
      </c>
      <c r="BG511" s="174">
        <f>IF(N511="zákl. přenesená",J511,0)</f>
        <v>0</v>
      </c>
      <c r="BH511" s="174">
        <f>IF(N511="sníž. přenesená",J511,0)</f>
        <v>0</v>
      </c>
      <c r="BI511" s="174">
        <f>IF(N511="nulová",J511,0)</f>
        <v>0</v>
      </c>
      <c r="BJ511" s="24" t="s">
        <v>24</v>
      </c>
      <c r="BK511" s="174">
        <f>ROUND(I511*H511,2)</f>
        <v>0</v>
      </c>
      <c r="BL511" s="24" t="s">
        <v>219</v>
      </c>
      <c r="BM511" s="24" t="s">
        <v>1187</v>
      </c>
    </row>
    <row r="512" spans="2:65" s="1" customFormat="1" ht="25.5" customHeight="1">
      <c r="B512" s="42"/>
      <c r="C512" s="163" t="s">
        <v>1188</v>
      </c>
      <c r="D512" s="163" t="s">
        <v>156</v>
      </c>
      <c r="E512" s="164" t="s">
        <v>1189</v>
      </c>
      <c r="F512" s="165" t="s">
        <v>1190</v>
      </c>
      <c r="G512" s="166" t="s">
        <v>373</v>
      </c>
      <c r="H512" s="167">
        <v>1</v>
      </c>
      <c r="I512" s="168"/>
      <c r="J512" s="169">
        <f>ROUND(I512*H512,2)</f>
        <v>0</v>
      </c>
      <c r="K512" s="165" t="s">
        <v>1089</v>
      </c>
      <c r="L512" s="62"/>
      <c r="M512" s="170" t="s">
        <v>37</v>
      </c>
      <c r="N512" s="171" t="s">
        <v>53</v>
      </c>
      <c r="O512" s="43"/>
      <c r="P512" s="172">
        <f>O512*H512</f>
        <v>0</v>
      </c>
      <c r="Q512" s="172">
        <v>0</v>
      </c>
      <c r="R512" s="172">
        <f>Q512*H512</f>
        <v>0</v>
      </c>
      <c r="S512" s="172">
        <v>0</v>
      </c>
      <c r="T512" s="173">
        <f>S512*H512</f>
        <v>0</v>
      </c>
      <c r="AR512" s="24" t="s">
        <v>219</v>
      </c>
      <c r="AT512" s="24" t="s">
        <v>156</v>
      </c>
      <c r="AU512" s="24" t="s">
        <v>24</v>
      </c>
      <c r="AY512" s="24" t="s">
        <v>162</v>
      </c>
      <c r="BE512" s="174">
        <f>IF(N512="základní",J512,0)</f>
        <v>0</v>
      </c>
      <c r="BF512" s="174">
        <f>IF(N512="snížená",J512,0)</f>
        <v>0</v>
      </c>
      <c r="BG512" s="174">
        <f>IF(N512="zákl. přenesená",J512,0)</f>
        <v>0</v>
      </c>
      <c r="BH512" s="174">
        <f>IF(N512="sníž. přenesená",J512,0)</f>
        <v>0</v>
      </c>
      <c r="BI512" s="174">
        <f>IF(N512="nulová",J512,0)</f>
        <v>0</v>
      </c>
      <c r="BJ512" s="24" t="s">
        <v>24</v>
      </c>
      <c r="BK512" s="174">
        <f>ROUND(I512*H512,2)</f>
        <v>0</v>
      </c>
      <c r="BL512" s="24" t="s">
        <v>219</v>
      </c>
      <c r="BM512" s="24" t="s">
        <v>1191</v>
      </c>
    </row>
    <row r="513" spans="2:65" s="1" customFormat="1" ht="36">
      <c r="B513" s="42"/>
      <c r="C513" s="64"/>
      <c r="D513" s="221" t="s">
        <v>1091</v>
      </c>
      <c r="E513" s="64"/>
      <c r="F513" s="263" t="s">
        <v>1192</v>
      </c>
      <c r="G513" s="64"/>
      <c r="H513" s="64"/>
      <c r="I513" s="150"/>
      <c r="J513" s="64"/>
      <c r="K513" s="64"/>
      <c r="L513" s="62"/>
      <c r="M513" s="264"/>
      <c r="N513" s="43"/>
      <c r="O513" s="43"/>
      <c r="P513" s="43"/>
      <c r="Q513" s="43"/>
      <c r="R513" s="43"/>
      <c r="S513" s="43"/>
      <c r="T513" s="79"/>
      <c r="AT513" s="24" t="s">
        <v>1091</v>
      </c>
      <c r="AU513" s="24" t="s">
        <v>24</v>
      </c>
    </row>
    <row r="514" spans="2:65" s="1" customFormat="1" ht="25.5" customHeight="1">
      <c r="B514" s="42"/>
      <c r="C514" s="163" t="s">
        <v>1193</v>
      </c>
      <c r="D514" s="163" t="s">
        <v>156</v>
      </c>
      <c r="E514" s="164" t="s">
        <v>1194</v>
      </c>
      <c r="F514" s="165" t="s">
        <v>1195</v>
      </c>
      <c r="G514" s="166" t="s">
        <v>373</v>
      </c>
      <c r="H514" s="167">
        <v>2</v>
      </c>
      <c r="I514" s="168"/>
      <c r="J514" s="169">
        <f>ROUND(I514*H514,2)</f>
        <v>0</v>
      </c>
      <c r="K514" s="165" t="s">
        <v>428</v>
      </c>
      <c r="L514" s="62"/>
      <c r="M514" s="170" t="s">
        <v>37</v>
      </c>
      <c r="N514" s="171" t="s">
        <v>53</v>
      </c>
      <c r="O514" s="43"/>
      <c r="P514" s="172">
        <f>O514*H514</f>
        <v>0</v>
      </c>
      <c r="Q514" s="172">
        <v>0</v>
      </c>
      <c r="R514" s="172">
        <f>Q514*H514</f>
        <v>0</v>
      </c>
      <c r="S514" s="172">
        <v>0</v>
      </c>
      <c r="T514" s="173">
        <f>S514*H514</f>
        <v>0</v>
      </c>
      <c r="AR514" s="24" t="s">
        <v>219</v>
      </c>
      <c r="AT514" s="24" t="s">
        <v>156</v>
      </c>
      <c r="AU514" s="24" t="s">
        <v>24</v>
      </c>
      <c r="AY514" s="24" t="s">
        <v>162</v>
      </c>
      <c r="BE514" s="174">
        <f>IF(N514="základní",J514,0)</f>
        <v>0</v>
      </c>
      <c r="BF514" s="174">
        <f>IF(N514="snížená",J514,0)</f>
        <v>0</v>
      </c>
      <c r="BG514" s="174">
        <f>IF(N514="zákl. přenesená",J514,0)</f>
        <v>0</v>
      </c>
      <c r="BH514" s="174">
        <f>IF(N514="sníž. přenesená",J514,0)</f>
        <v>0</v>
      </c>
      <c r="BI514" s="174">
        <f>IF(N514="nulová",J514,0)</f>
        <v>0</v>
      </c>
      <c r="BJ514" s="24" t="s">
        <v>24</v>
      </c>
      <c r="BK514" s="174">
        <f>ROUND(I514*H514,2)</f>
        <v>0</v>
      </c>
      <c r="BL514" s="24" t="s">
        <v>219</v>
      </c>
      <c r="BM514" s="24" t="s">
        <v>1196</v>
      </c>
    </row>
    <row r="515" spans="2:65" s="1" customFormat="1" ht="25.5" customHeight="1">
      <c r="B515" s="42"/>
      <c r="C515" s="163" t="s">
        <v>1197</v>
      </c>
      <c r="D515" s="163" t="s">
        <v>156</v>
      </c>
      <c r="E515" s="164" t="s">
        <v>1198</v>
      </c>
      <c r="F515" s="165" t="s">
        <v>1199</v>
      </c>
      <c r="G515" s="166" t="s">
        <v>373</v>
      </c>
      <c r="H515" s="167">
        <v>4</v>
      </c>
      <c r="I515" s="168"/>
      <c r="J515" s="169">
        <f>ROUND(I515*H515,2)</f>
        <v>0</v>
      </c>
      <c r="K515" s="165" t="s">
        <v>428</v>
      </c>
      <c r="L515" s="62"/>
      <c r="M515" s="170" t="s">
        <v>37</v>
      </c>
      <c r="N515" s="171" t="s">
        <v>53</v>
      </c>
      <c r="O515" s="43"/>
      <c r="P515" s="172">
        <f>O515*H515</f>
        <v>0</v>
      </c>
      <c r="Q515" s="172">
        <v>0</v>
      </c>
      <c r="R515" s="172">
        <f>Q515*H515</f>
        <v>0</v>
      </c>
      <c r="S515" s="172">
        <v>0</v>
      </c>
      <c r="T515" s="173">
        <f>S515*H515</f>
        <v>0</v>
      </c>
      <c r="AR515" s="24" t="s">
        <v>219</v>
      </c>
      <c r="AT515" s="24" t="s">
        <v>156</v>
      </c>
      <c r="AU515" s="24" t="s">
        <v>24</v>
      </c>
      <c r="AY515" s="24" t="s">
        <v>162</v>
      </c>
      <c r="BE515" s="174">
        <f>IF(N515="základní",J515,0)</f>
        <v>0</v>
      </c>
      <c r="BF515" s="174">
        <f>IF(N515="snížená",J515,0)</f>
        <v>0</v>
      </c>
      <c r="BG515" s="174">
        <f>IF(N515="zákl. přenesená",J515,0)</f>
        <v>0</v>
      </c>
      <c r="BH515" s="174">
        <f>IF(N515="sníž. přenesená",J515,0)</f>
        <v>0</v>
      </c>
      <c r="BI515" s="174">
        <f>IF(N515="nulová",J515,0)</f>
        <v>0</v>
      </c>
      <c r="BJ515" s="24" t="s">
        <v>24</v>
      </c>
      <c r="BK515" s="174">
        <f>ROUND(I515*H515,2)</f>
        <v>0</v>
      </c>
      <c r="BL515" s="24" t="s">
        <v>219</v>
      </c>
      <c r="BM515" s="24" t="s">
        <v>1200</v>
      </c>
    </row>
    <row r="516" spans="2:65" s="1" customFormat="1" ht="16.5" customHeight="1">
      <c r="B516" s="42"/>
      <c r="C516" s="175" t="s">
        <v>1201</v>
      </c>
      <c r="D516" s="175" t="s">
        <v>277</v>
      </c>
      <c r="E516" s="176" t="s">
        <v>1202</v>
      </c>
      <c r="F516" s="177" t="s">
        <v>1203</v>
      </c>
      <c r="G516" s="178" t="s">
        <v>214</v>
      </c>
      <c r="H516" s="179">
        <v>15.6</v>
      </c>
      <c r="I516" s="180"/>
      <c r="J516" s="181">
        <f>ROUND(I516*H516,2)</f>
        <v>0</v>
      </c>
      <c r="K516" s="177" t="s">
        <v>428</v>
      </c>
      <c r="L516" s="182"/>
      <c r="M516" s="183" t="s">
        <v>37</v>
      </c>
      <c r="N516" s="184" t="s">
        <v>53</v>
      </c>
      <c r="O516" s="43"/>
      <c r="P516" s="172">
        <f>O516*H516</f>
        <v>0</v>
      </c>
      <c r="Q516" s="172">
        <v>0</v>
      </c>
      <c r="R516" s="172">
        <f>Q516*H516</f>
        <v>0</v>
      </c>
      <c r="S516" s="172">
        <v>0</v>
      </c>
      <c r="T516" s="173">
        <f>S516*H516</f>
        <v>0</v>
      </c>
      <c r="AR516" s="24" t="s">
        <v>272</v>
      </c>
      <c r="AT516" s="24" t="s">
        <v>277</v>
      </c>
      <c r="AU516" s="24" t="s">
        <v>24</v>
      </c>
      <c r="AY516" s="24" t="s">
        <v>162</v>
      </c>
      <c r="BE516" s="174">
        <f>IF(N516="základní",J516,0)</f>
        <v>0</v>
      </c>
      <c r="BF516" s="174">
        <f>IF(N516="snížená",J516,0)</f>
        <v>0</v>
      </c>
      <c r="BG516" s="174">
        <f>IF(N516="zákl. přenesená",J516,0)</f>
        <v>0</v>
      </c>
      <c r="BH516" s="174">
        <f>IF(N516="sníž. přenesená",J516,0)</f>
        <v>0</v>
      </c>
      <c r="BI516" s="174">
        <f>IF(N516="nulová",J516,0)</f>
        <v>0</v>
      </c>
      <c r="BJ516" s="24" t="s">
        <v>24</v>
      </c>
      <c r="BK516" s="174">
        <f>ROUND(I516*H516,2)</f>
        <v>0</v>
      </c>
      <c r="BL516" s="24" t="s">
        <v>219</v>
      </c>
      <c r="BM516" s="24" t="s">
        <v>1204</v>
      </c>
    </row>
    <row r="517" spans="2:65" s="11" customFormat="1" ht="12">
      <c r="B517" s="219"/>
      <c r="C517" s="220"/>
      <c r="D517" s="221" t="s">
        <v>430</v>
      </c>
      <c r="E517" s="222" t="s">
        <v>37</v>
      </c>
      <c r="F517" s="223" t="s">
        <v>1205</v>
      </c>
      <c r="G517" s="220"/>
      <c r="H517" s="224">
        <v>15.6</v>
      </c>
      <c r="I517" s="225"/>
      <c r="J517" s="220"/>
      <c r="K517" s="220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430</v>
      </c>
      <c r="AU517" s="230" t="s">
        <v>24</v>
      </c>
      <c r="AV517" s="11" t="s">
        <v>91</v>
      </c>
      <c r="AW517" s="11" t="s">
        <v>45</v>
      </c>
      <c r="AX517" s="11" t="s">
        <v>82</v>
      </c>
      <c r="AY517" s="230" t="s">
        <v>162</v>
      </c>
    </row>
    <row r="518" spans="2:65" s="12" customFormat="1" ht="12">
      <c r="B518" s="231"/>
      <c r="C518" s="232"/>
      <c r="D518" s="221" t="s">
        <v>430</v>
      </c>
      <c r="E518" s="233" t="s">
        <v>37</v>
      </c>
      <c r="F518" s="234" t="s">
        <v>433</v>
      </c>
      <c r="G518" s="232"/>
      <c r="H518" s="235">
        <v>15.6</v>
      </c>
      <c r="I518" s="236"/>
      <c r="J518" s="232"/>
      <c r="K518" s="232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430</v>
      </c>
      <c r="AU518" s="241" t="s">
        <v>24</v>
      </c>
      <c r="AV518" s="12" t="s">
        <v>161</v>
      </c>
      <c r="AW518" s="12" t="s">
        <v>45</v>
      </c>
      <c r="AX518" s="12" t="s">
        <v>24</v>
      </c>
      <c r="AY518" s="241" t="s">
        <v>162</v>
      </c>
    </row>
    <row r="519" spans="2:65" s="1" customFormat="1" ht="16.5" customHeight="1">
      <c r="B519" s="42"/>
      <c r="C519" s="175" t="s">
        <v>1206</v>
      </c>
      <c r="D519" s="175" t="s">
        <v>277</v>
      </c>
      <c r="E519" s="176" t="s">
        <v>1207</v>
      </c>
      <c r="F519" s="177" t="s">
        <v>1208</v>
      </c>
      <c r="G519" s="178" t="s">
        <v>373</v>
      </c>
      <c r="H519" s="179">
        <v>6</v>
      </c>
      <c r="I519" s="180"/>
      <c r="J519" s="181">
        <f>ROUND(I519*H519,2)</f>
        <v>0</v>
      </c>
      <c r="K519" s="177" t="s">
        <v>428</v>
      </c>
      <c r="L519" s="182"/>
      <c r="M519" s="183" t="s">
        <v>37</v>
      </c>
      <c r="N519" s="184" t="s">
        <v>53</v>
      </c>
      <c r="O519" s="43"/>
      <c r="P519" s="172">
        <f>O519*H519</f>
        <v>0</v>
      </c>
      <c r="Q519" s="172">
        <v>0</v>
      </c>
      <c r="R519" s="172">
        <f>Q519*H519</f>
        <v>0</v>
      </c>
      <c r="S519" s="172">
        <v>0</v>
      </c>
      <c r="T519" s="173">
        <f>S519*H519</f>
        <v>0</v>
      </c>
      <c r="AR519" s="24" t="s">
        <v>272</v>
      </c>
      <c r="AT519" s="24" t="s">
        <v>277</v>
      </c>
      <c r="AU519" s="24" t="s">
        <v>24</v>
      </c>
      <c r="AY519" s="24" t="s">
        <v>162</v>
      </c>
      <c r="BE519" s="174">
        <f>IF(N519="základní",J519,0)</f>
        <v>0</v>
      </c>
      <c r="BF519" s="174">
        <f>IF(N519="snížená",J519,0)</f>
        <v>0</v>
      </c>
      <c r="BG519" s="174">
        <f>IF(N519="zákl. přenesená",J519,0)</f>
        <v>0</v>
      </c>
      <c r="BH519" s="174">
        <f>IF(N519="sníž. přenesená",J519,0)</f>
        <v>0</v>
      </c>
      <c r="BI519" s="174">
        <f>IF(N519="nulová",J519,0)</f>
        <v>0</v>
      </c>
      <c r="BJ519" s="24" t="s">
        <v>24</v>
      </c>
      <c r="BK519" s="174">
        <f>ROUND(I519*H519,2)</f>
        <v>0</v>
      </c>
      <c r="BL519" s="24" t="s">
        <v>219</v>
      </c>
      <c r="BM519" s="24" t="s">
        <v>1209</v>
      </c>
    </row>
    <row r="520" spans="2:65" s="1" customFormat="1" ht="16.5" customHeight="1">
      <c r="B520" s="42"/>
      <c r="C520" s="163" t="s">
        <v>1210</v>
      </c>
      <c r="D520" s="163" t="s">
        <v>156</v>
      </c>
      <c r="E520" s="164" t="s">
        <v>1211</v>
      </c>
      <c r="F520" s="165" t="s">
        <v>1212</v>
      </c>
      <c r="G520" s="166" t="s">
        <v>373</v>
      </c>
      <c r="H520" s="167">
        <v>1</v>
      </c>
      <c r="I520" s="168"/>
      <c r="J520" s="169">
        <f>ROUND(I520*H520,2)</f>
        <v>0</v>
      </c>
      <c r="K520" s="165" t="s">
        <v>1089</v>
      </c>
      <c r="L520" s="62"/>
      <c r="M520" s="170" t="s">
        <v>37</v>
      </c>
      <c r="N520" s="171" t="s">
        <v>53</v>
      </c>
      <c r="O520" s="43"/>
      <c r="P520" s="172">
        <f>O520*H520</f>
        <v>0</v>
      </c>
      <c r="Q520" s="172">
        <v>0</v>
      </c>
      <c r="R520" s="172">
        <f>Q520*H520</f>
        <v>0</v>
      </c>
      <c r="S520" s="172">
        <v>0</v>
      </c>
      <c r="T520" s="173">
        <f>S520*H520</f>
        <v>0</v>
      </c>
      <c r="AR520" s="24" t="s">
        <v>219</v>
      </c>
      <c r="AT520" s="24" t="s">
        <v>156</v>
      </c>
      <c r="AU520" s="24" t="s">
        <v>24</v>
      </c>
      <c r="AY520" s="24" t="s">
        <v>162</v>
      </c>
      <c r="BE520" s="174">
        <f>IF(N520="základní",J520,0)</f>
        <v>0</v>
      </c>
      <c r="BF520" s="174">
        <f>IF(N520="snížená",J520,0)</f>
        <v>0</v>
      </c>
      <c r="BG520" s="174">
        <f>IF(N520="zákl. přenesená",J520,0)</f>
        <v>0</v>
      </c>
      <c r="BH520" s="174">
        <f>IF(N520="sníž. přenesená",J520,0)</f>
        <v>0</v>
      </c>
      <c r="BI520" s="174">
        <f>IF(N520="nulová",J520,0)</f>
        <v>0</v>
      </c>
      <c r="BJ520" s="24" t="s">
        <v>24</v>
      </c>
      <c r="BK520" s="174">
        <f>ROUND(I520*H520,2)</f>
        <v>0</v>
      </c>
      <c r="BL520" s="24" t="s">
        <v>219</v>
      </c>
      <c r="BM520" s="24" t="s">
        <v>1213</v>
      </c>
    </row>
    <row r="521" spans="2:65" s="1" customFormat="1" ht="108">
      <c r="B521" s="42"/>
      <c r="C521" s="64"/>
      <c r="D521" s="221" t="s">
        <v>1091</v>
      </c>
      <c r="E521" s="64"/>
      <c r="F521" s="263" t="s">
        <v>1214</v>
      </c>
      <c r="G521" s="64"/>
      <c r="H521" s="64"/>
      <c r="I521" s="150"/>
      <c r="J521" s="64"/>
      <c r="K521" s="64"/>
      <c r="L521" s="62"/>
      <c r="M521" s="264"/>
      <c r="N521" s="43"/>
      <c r="O521" s="43"/>
      <c r="P521" s="43"/>
      <c r="Q521" s="43"/>
      <c r="R521" s="43"/>
      <c r="S521" s="43"/>
      <c r="T521" s="79"/>
      <c r="AT521" s="24" t="s">
        <v>1091</v>
      </c>
      <c r="AU521" s="24" t="s">
        <v>24</v>
      </c>
    </row>
    <row r="522" spans="2:65" s="1" customFormat="1" ht="16.5" customHeight="1">
      <c r="B522" s="42"/>
      <c r="C522" s="163" t="s">
        <v>1215</v>
      </c>
      <c r="D522" s="163" t="s">
        <v>156</v>
      </c>
      <c r="E522" s="164" t="s">
        <v>1216</v>
      </c>
      <c r="F522" s="165" t="s">
        <v>1217</v>
      </c>
      <c r="G522" s="166" t="s">
        <v>201</v>
      </c>
      <c r="H522" s="167">
        <v>0.84399999999999997</v>
      </c>
      <c r="I522" s="168"/>
      <c r="J522" s="169">
        <f>ROUND(I522*H522,2)</f>
        <v>0</v>
      </c>
      <c r="K522" s="165" t="s">
        <v>428</v>
      </c>
      <c r="L522" s="62"/>
      <c r="M522" s="170" t="s">
        <v>37</v>
      </c>
      <c r="N522" s="171" t="s">
        <v>53</v>
      </c>
      <c r="O522" s="43"/>
      <c r="P522" s="172">
        <f>O522*H522</f>
        <v>0</v>
      </c>
      <c r="Q522" s="172">
        <v>0</v>
      </c>
      <c r="R522" s="172">
        <f>Q522*H522</f>
        <v>0</v>
      </c>
      <c r="S522" s="172">
        <v>0</v>
      </c>
      <c r="T522" s="173">
        <f>S522*H522</f>
        <v>0</v>
      </c>
      <c r="AR522" s="24" t="s">
        <v>161</v>
      </c>
      <c r="AT522" s="24" t="s">
        <v>156</v>
      </c>
      <c r="AU522" s="24" t="s">
        <v>24</v>
      </c>
      <c r="AY522" s="24" t="s">
        <v>162</v>
      </c>
      <c r="BE522" s="174">
        <f>IF(N522="základní",J522,0)</f>
        <v>0</v>
      </c>
      <c r="BF522" s="174">
        <f>IF(N522="snížená",J522,0)</f>
        <v>0</v>
      </c>
      <c r="BG522" s="174">
        <f>IF(N522="zákl. přenesená",J522,0)</f>
        <v>0</v>
      </c>
      <c r="BH522" s="174">
        <f>IF(N522="sníž. přenesená",J522,0)</f>
        <v>0</v>
      </c>
      <c r="BI522" s="174">
        <f>IF(N522="nulová",J522,0)</f>
        <v>0</v>
      </c>
      <c r="BJ522" s="24" t="s">
        <v>24</v>
      </c>
      <c r="BK522" s="174">
        <f>ROUND(I522*H522,2)</f>
        <v>0</v>
      </c>
      <c r="BL522" s="24" t="s">
        <v>161</v>
      </c>
      <c r="BM522" s="24" t="s">
        <v>1218</v>
      </c>
    </row>
    <row r="523" spans="2:65" s="1" customFormat="1" ht="16.5" customHeight="1">
      <c r="B523" s="42"/>
      <c r="C523" s="163" t="s">
        <v>1219</v>
      </c>
      <c r="D523" s="163" t="s">
        <v>156</v>
      </c>
      <c r="E523" s="164" t="s">
        <v>1220</v>
      </c>
      <c r="F523" s="165" t="s">
        <v>1221</v>
      </c>
      <c r="G523" s="166" t="s">
        <v>373</v>
      </c>
      <c r="H523" s="167">
        <v>1</v>
      </c>
      <c r="I523" s="168"/>
      <c r="J523" s="169">
        <f>ROUND(I523*H523,2)</f>
        <v>0</v>
      </c>
      <c r="K523" s="165" t="s">
        <v>428</v>
      </c>
      <c r="L523" s="62"/>
      <c r="M523" s="170" t="s">
        <v>37</v>
      </c>
      <c r="N523" s="171" t="s">
        <v>53</v>
      </c>
      <c r="O523" s="43"/>
      <c r="P523" s="172">
        <f>O523*H523</f>
        <v>0</v>
      </c>
      <c r="Q523" s="172">
        <v>0</v>
      </c>
      <c r="R523" s="172">
        <f>Q523*H523</f>
        <v>0</v>
      </c>
      <c r="S523" s="172">
        <v>0</v>
      </c>
      <c r="T523" s="173">
        <f>S523*H523</f>
        <v>0</v>
      </c>
      <c r="AR523" s="24" t="s">
        <v>219</v>
      </c>
      <c r="AT523" s="24" t="s">
        <v>156</v>
      </c>
      <c r="AU523" s="24" t="s">
        <v>24</v>
      </c>
      <c r="AY523" s="24" t="s">
        <v>162</v>
      </c>
      <c r="BE523" s="174">
        <f>IF(N523="základní",J523,0)</f>
        <v>0</v>
      </c>
      <c r="BF523" s="174">
        <f>IF(N523="snížená",J523,0)</f>
        <v>0</v>
      </c>
      <c r="BG523" s="174">
        <f>IF(N523="zákl. přenesená",J523,0)</f>
        <v>0</v>
      </c>
      <c r="BH523" s="174">
        <f>IF(N523="sníž. přenesená",J523,0)</f>
        <v>0</v>
      </c>
      <c r="BI523" s="174">
        <f>IF(N523="nulová",J523,0)</f>
        <v>0</v>
      </c>
      <c r="BJ523" s="24" t="s">
        <v>24</v>
      </c>
      <c r="BK523" s="174">
        <f>ROUND(I523*H523,2)</f>
        <v>0</v>
      </c>
      <c r="BL523" s="24" t="s">
        <v>219</v>
      </c>
      <c r="BM523" s="24" t="s">
        <v>1222</v>
      </c>
    </row>
    <row r="524" spans="2:65" s="1" customFormat="1" ht="16.5" customHeight="1">
      <c r="B524" s="42"/>
      <c r="C524" s="163" t="s">
        <v>1223</v>
      </c>
      <c r="D524" s="163" t="s">
        <v>156</v>
      </c>
      <c r="E524" s="164" t="s">
        <v>1224</v>
      </c>
      <c r="F524" s="165" t="s">
        <v>1225</v>
      </c>
      <c r="G524" s="166" t="s">
        <v>373</v>
      </c>
      <c r="H524" s="167">
        <v>1</v>
      </c>
      <c r="I524" s="168"/>
      <c r="J524" s="169">
        <f>ROUND(I524*H524,2)</f>
        <v>0</v>
      </c>
      <c r="K524" s="165" t="s">
        <v>428</v>
      </c>
      <c r="L524" s="62"/>
      <c r="M524" s="170" t="s">
        <v>37</v>
      </c>
      <c r="N524" s="171" t="s">
        <v>53</v>
      </c>
      <c r="O524" s="43"/>
      <c r="P524" s="172">
        <f>O524*H524</f>
        <v>0</v>
      </c>
      <c r="Q524" s="172">
        <v>0</v>
      </c>
      <c r="R524" s="172">
        <f>Q524*H524</f>
        <v>0</v>
      </c>
      <c r="S524" s="172">
        <v>0</v>
      </c>
      <c r="T524" s="173">
        <f>S524*H524</f>
        <v>0</v>
      </c>
      <c r="AR524" s="24" t="s">
        <v>219</v>
      </c>
      <c r="AT524" s="24" t="s">
        <v>156</v>
      </c>
      <c r="AU524" s="24" t="s">
        <v>24</v>
      </c>
      <c r="AY524" s="24" t="s">
        <v>162</v>
      </c>
      <c r="BE524" s="174">
        <f>IF(N524="základní",J524,0)</f>
        <v>0</v>
      </c>
      <c r="BF524" s="174">
        <f>IF(N524="snížená",J524,0)</f>
        <v>0</v>
      </c>
      <c r="BG524" s="174">
        <f>IF(N524="zákl. přenesená",J524,0)</f>
        <v>0</v>
      </c>
      <c r="BH524" s="174">
        <f>IF(N524="sníž. přenesená",J524,0)</f>
        <v>0</v>
      </c>
      <c r="BI524" s="174">
        <f>IF(N524="nulová",J524,0)</f>
        <v>0</v>
      </c>
      <c r="BJ524" s="24" t="s">
        <v>24</v>
      </c>
      <c r="BK524" s="174">
        <f>ROUND(I524*H524,2)</f>
        <v>0</v>
      </c>
      <c r="BL524" s="24" t="s">
        <v>219</v>
      </c>
      <c r="BM524" s="24" t="s">
        <v>1226</v>
      </c>
    </row>
    <row r="525" spans="2:65" s="1" customFormat="1" ht="16.5" customHeight="1">
      <c r="B525" s="42"/>
      <c r="C525" s="163" t="s">
        <v>1227</v>
      </c>
      <c r="D525" s="163" t="s">
        <v>156</v>
      </c>
      <c r="E525" s="164" t="s">
        <v>1228</v>
      </c>
      <c r="F525" s="165" t="s">
        <v>1229</v>
      </c>
      <c r="G525" s="166" t="s">
        <v>159</v>
      </c>
      <c r="H525" s="167">
        <v>189.72900000000001</v>
      </c>
      <c r="I525" s="168"/>
      <c r="J525" s="169">
        <f>ROUND(I525*H525,2)</f>
        <v>0</v>
      </c>
      <c r="K525" s="165" t="s">
        <v>428</v>
      </c>
      <c r="L525" s="62"/>
      <c r="M525" s="170" t="s">
        <v>37</v>
      </c>
      <c r="N525" s="171" t="s">
        <v>53</v>
      </c>
      <c r="O525" s="43"/>
      <c r="P525" s="172">
        <f>O525*H525</f>
        <v>0</v>
      </c>
      <c r="Q525" s="172">
        <v>0</v>
      </c>
      <c r="R525" s="172">
        <f>Q525*H525</f>
        <v>0</v>
      </c>
      <c r="S525" s="172">
        <v>0</v>
      </c>
      <c r="T525" s="173">
        <f>S525*H525</f>
        <v>0</v>
      </c>
      <c r="AR525" s="24" t="s">
        <v>219</v>
      </c>
      <c r="AT525" s="24" t="s">
        <v>156</v>
      </c>
      <c r="AU525" s="24" t="s">
        <v>24</v>
      </c>
      <c r="AY525" s="24" t="s">
        <v>162</v>
      </c>
      <c r="BE525" s="174">
        <f>IF(N525="základní",J525,0)</f>
        <v>0</v>
      </c>
      <c r="BF525" s="174">
        <f>IF(N525="snížená",J525,0)</f>
        <v>0</v>
      </c>
      <c r="BG525" s="174">
        <f>IF(N525="zákl. přenesená",J525,0)</f>
        <v>0</v>
      </c>
      <c r="BH525" s="174">
        <f>IF(N525="sníž. přenesená",J525,0)</f>
        <v>0</v>
      </c>
      <c r="BI525" s="174">
        <f>IF(N525="nulová",J525,0)</f>
        <v>0</v>
      </c>
      <c r="BJ525" s="24" t="s">
        <v>24</v>
      </c>
      <c r="BK525" s="174">
        <f>ROUND(I525*H525,2)</f>
        <v>0</v>
      </c>
      <c r="BL525" s="24" t="s">
        <v>219</v>
      </c>
      <c r="BM525" s="24" t="s">
        <v>1230</v>
      </c>
    </row>
    <row r="526" spans="2:65" s="13" customFormat="1" ht="12">
      <c r="B526" s="242"/>
      <c r="C526" s="243"/>
      <c r="D526" s="221" t="s">
        <v>430</v>
      </c>
      <c r="E526" s="244" t="s">
        <v>37</v>
      </c>
      <c r="F526" s="245" t="s">
        <v>1231</v>
      </c>
      <c r="G526" s="243"/>
      <c r="H526" s="244" t="s">
        <v>37</v>
      </c>
      <c r="I526" s="246"/>
      <c r="J526" s="243"/>
      <c r="K526" s="243"/>
      <c r="L526" s="247"/>
      <c r="M526" s="248"/>
      <c r="N526" s="249"/>
      <c r="O526" s="249"/>
      <c r="P526" s="249"/>
      <c r="Q526" s="249"/>
      <c r="R526" s="249"/>
      <c r="S526" s="249"/>
      <c r="T526" s="250"/>
      <c r="AT526" s="251" t="s">
        <v>430</v>
      </c>
      <c r="AU526" s="251" t="s">
        <v>24</v>
      </c>
      <c r="AV526" s="13" t="s">
        <v>24</v>
      </c>
      <c r="AW526" s="13" t="s">
        <v>45</v>
      </c>
      <c r="AX526" s="13" t="s">
        <v>82</v>
      </c>
      <c r="AY526" s="251" t="s">
        <v>162</v>
      </c>
    </row>
    <row r="527" spans="2:65" s="11" customFormat="1" ht="12">
      <c r="B527" s="219"/>
      <c r="C527" s="220"/>
      <c r="D527" s="221" t="s">
        <v>430</v>
      </c>
      <c r="E527" s="222" t="s">
        <v>37</v>
      </c>
      <c r="F527" s="223" t="s">
        <v>1232</v>
      </c>
      <c r="G527" s="220"/>
      <c r="H527" s="224">
        <v>48.829000000000001</v>
      </c>
      <c r="I527" s="225"/>
      <c r="J527" s="220"/>
      <c r="K527" s="220"/>
      <c r="L527" s="226"/>
      <c r="M527" s="227"/>
      <c r="N527" s="228"/>
      <c r="O527" s="228"/>
      <c r="P527" s="228"/>
      <c r="Q527" s="228"/>
      <c r="R527" s="228"/>
      <c r="S527" s="228"/>
      <c r="T527" s="229"/>
      <c r="AT527" s="230" t="s">
        <v>430</v>
      </c>
      <c r="AU527" s="230" t="s">
        <v>24</v>
      </c>
      <c r="AV527" s="11" t="s">
        <v>91</v>
      </c>
      <c r="AW527" s="11" t="s">
        <v>45</v>
      </c>
      <c r="AX527" s="11" t="s">
        <v>82</v>
      </c>
      <c r="AY527" s="230" t="s">
        <v>162</v>
      </c>
    </row>
    <row r="528" spans="2:65" s="11" customFormat="1" ht="12">
      <c r="B528" s="219"/>
      <c r="C528" s="220"/>
      <c r="D528" s="221" t="s">
        <v>430</v>
      </c>
      <c r="E528" s="222" t="s">
        <v>37</v>
      </c>
      <c r="F528" s="223" t="s">
        <v>1233</v>
      </c>
      <c r="G528" s="220"/>
      <c r="H528" s="224">
        <v>53.68</v>
      </c>
      <c r="I528" s="225"/>
      <c r="J528" s="220"/>
      <c r="K528" s="220"/>
      <c r="L528" s="226"/>
      <c r="M528" s="227"/>
      <c r="N528" s="228"/>
      <c r="O528" s="228"/>
      <c r="P528" s="228"/>
      <c r="Q528" s="228"/>
      <c r="R528" s="228"/>
      <c r="S528" s="228"/>
      <c r="T528" s="229"/>
      <c r="AT528" s="230" t="s">
        <v>430</v>
      </c>
      <c r="AU528" s="230" t="s">
        <v>24</v>
      </c>
      <c r="AV528" s="11" t="s">
        <v>91</v>
      </c>
      <c r="AW528" s="11" t="s">
        <v>45</v>
      </c>
      <c r="AX528" s="11" t="s">
        <v>82</v>
      </c>
      <c r="AY528" s="230" t="s">
        <v>162</v>
      </c>
    </row>
    <row r="529" spans="2:65" s="11" customFormat="1" ht="12">
      <c r="B529" s="219"/>
      <c r="C529" s="220"/>
      <c r="D529" s="221" t="s">
        <v>430</v>
      </c>
      <c r="E529" s="222" t="s">
        <v>37</v>
      </c>
      <c r="F529" s="223" t="s">
        <v>1234</v>
      </c>
      <c r="G529" s="220"/>
      <c r="H529" s="224">
        <v>43.61</v>
      </c>
      <c r="I529" s="225"/>
      <c r="J529" s="220"/>
      <c r="K529" s="220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430</v>
      </c>
      <c r="AU529" s="230" t="s">
        <v>24</v>
      </c>
      <c r="AV529" s="11" t="s">
        <v>91</v>
      </c>
      <c r="AW529" s="11" t="s">
        <v>45</v>
      </c>
      <c r="AX529" s="11" t="s">
        <v>82</v>
      </c>
      <c r="AY529" s="230" t="s">
        <v>162</v>
      </c>
    </row>
    <row r="530" spans="2:65" s="11" customFormat="1" ht="12">
      <c r="B530" s="219"/>
      <c r="C530" s="220"/>
      <c r="D530" s="221" t="s">
        <v>430</v>
      </c>
      <c r="E530" s="222" t="s">
        <v>37</v>
      </c>
      <c r="F530" s="223" t="s">
        <v>1235</v>
      </c>
      <c r="G530" s="220"/>
      <c r="H530" s="224">
        <v>43.61</v>
      </c>
      <c r="I530" s="225"/>
      <c r="J530" s="220"/>
      <c r="K530" s="220"/>
      <c r="L530" s="226"/>
      <c r="M530" s="227"/>
      <c r="N530" s="228"/>
      <c r="O530" s="228"/>
      <c r="P530" s="228"/>
      <c r="Q530" s="228"/>
      <c r="R530" s="228"/>
      <c r="S530" s="228"/>
      <c r="T530" s="229"/>
      <c r="AT530" s="230" t="s">
        <v>430</v>
      </c>
      <c r="AU530" s="230" t="s">
        <v>24</v>
      </c>
      <c r="AV530" s="11" t="s">
        <v>91</v>
      </c>
      <c r="AW530" s="11" t="s">
        <v>45</v>
      </c>
      <c r="AX530" s="11" t="s">
        <v>82</v>
      </c>
      <c r="AY530" s="230" t="s">
        <v>162</v>
      </c>
    </row>
    <row r="531" spans="2:65" s="12" customFormat="1" ht="12">
      <c r="B531" s="231"/>
      <c r="C531" s="232"/>
      <c r="D531" s="221" t="s">
        <v>430</v>
      </c>
      <c r="E531" s="233" t="s">
        <v>37</v>
      </c>
      <c r="F531" s="234" t="s">
        <v>433</v>
      </c>
      <c r="G531" s="232"/>
      <c r="H531" s="235">
        <v>189.72900000000001</v>
      </c>
      <c r="I531" s="236"/>
      <c r="J531" s="232"/>
      <c r="K531" s="232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430</v>
      </c>
      <c r="AU531" s="241" t="s">
        <v>24</v>
      </c>
      <c r="AV531" s="12" t="s">
        <v>161</v>
      </c>
      <c r="AW531" s="12" t="s">
        <v>45</v>
      </c>
      <c r="AX531" s="12" t="s">
        <v>24</v>
      </c>
      <c r="AY531" s="241" t="s">
        <v>162</v>
      </c>
    </row>
    <row r="532" spans="2:65" s="1" customFormat="1" ht="16.5" customHeight="1">
      <c r="B532" s="42"/>
      <c r="C532" s="163" t="s">
        <v>1236</v>
      </c>
      <c r="D532" s="163" t="s">
        <v>156</v>
      </c>
      <c r="E532" s="164" t="s">
        <v>1237</v>
      </c>
      <c r="F532" s="165" t="s">
        <v>1238</v>
      </c>
      <c r="G532" s="166" t="s">
        <v>159</v>
      </c>
      <c r="H532" s="167">
        <v>189.72900000000001</v>
      </c>
      <c r="I532" s="168"/>
      <c r="J532" s="169">
        <f>ROUND(I532*H532,2)</f>
        <v>0</v>
      </c>
      <c r="K532" s="165" t="s">
        <v>428</v>
      </c>
      <c r="L532" s="62"/>
      <c r="M532" s="170" t="s">
        <v>37</v>
      </c>
      <c r="N532" s="171" t="s">
        <v>53</v>
      </c>
      <c r="O532" s="43"/>
      <c r="P532" s="172">
        <f>O532*H532</f>
        <v>0</v>
      </c>
      <c r="Q532" s="172">
        <v>0</v>
      </c>
      <c r="R532" s="172">
        <f>Q532*H532</f>
        <v>0</v>
      </c>
      <c r="S532" s="172">
        <v>0</v>
      </c>
      <c r="T532" s="173">
        <f>S532*H532</f>
        <v>0</v>
      </c>
      <c r="AR532" s="24" t="s">
        <v>219</v>
      </c>
      <c r="AT532" s="24" t="s">
        <v>156</v>
      </c>
      <c r="AU532" s="24" t="s">
        <v>24</v>
      </c>
      <c r="AY532" s="24" t="s">
        <v>162</v>
      </c>
      <c r="BE532" s="174">
        <f>IF(N532="základní",J532,0)</f>
        <v>0</v>
      </c>
      <c r="BF532" s="174">
        <f>IF(N532="snížená",J532,0)</f>
        <v>0</v>
      </c>
      <c r="BG532" s="174">
        <f>IF(N532="zákl. přenesená",J532,0)</f>
        <v>0</v>
      </c>
      <c r="BH532" s="174">
        <f>IF(N532="sníž. přenesená",J532,0)</f>
        <v>0</v>
      </c>
      <c r="BI532" s="174">
        <f>IF(N532="nulová",J532,0)</f>
        <v>0</v>
      </c>
      <c r="BJ532" s="24" t="s">
        <v>24</v>
      </c>
      <c r="BK532" s="174">
        <f>ROUND(I532*H532,2)</f>
        <v>0</v>
      </c>
      <c r="BL532" s="24" t="s">
        <v>219</v>
      </c>
      <c r="BM532" s="24" t="s">
        <v>1239</v>
      </c>
    </row>
    <row r="533" spans="2:65" s="1" customFormat="1" ht="16.5" customHeight="1">
      <c r="B533" s="42"/>
      <c r="C533" s="163" t="s">
        <v>1240</v>
      </c>
      <c r="D533" s="163" t="s">
        <v>156</v>
      </c>
      <c r="E533" s="164" t="s">
        <v>1241</v>
      </c>
      <c r="F533" s="165" t="s">
        <v>1242</v>
      </c>
      <c r="G533" s="166" t="s">
        <v>214</v>
      </c>
      <c r="H533" s="167">
        <v>3</v>
      </c>
      <c r="I533" s="168"/>
      <c r="J533" s="169">
        <f>ROUND(I533*H533,2)</f>
        <v>0</v>
      </c>
      <c r="K533" s="165" t="s">
        <v>428</v>
      </c>
      <c r="L533" s="62"/>
      <c r="M533" s="170" t="s">
        <v>37</v>
      </c>
      <c r="N533" s="171" t="s">
        <v>53</v>
      </c>
      <c r="O533" s="43"/>
      <c r="P533" s="172">
        <f>O533*H533</f>
        <v>0</v>
      </c>
      <c r="Q533" s="172">
        <v>0</v>
      </c>
      <c r="R533" s="172">
        <f>Q533*H533</f>
        <v>0</v>
      </c>
      <c r="S533" s="172">
        <v>0</v>
      </c>
      <c r="T533" s="173">
        <f>S533*H533</f>
        <v>0</v>
      </c>
      <c r="AR533" s="24" t="s">
        <v>219</v>
      </c>
      <c r="AT533" s="24" t="s">
        <v>156</v>
      </c>
      <c r="AU533" s="24" t="s">
        <v>24</v>
      </c>
      <c r="AY533" s="24" t="s">
        <v>162</v>
      </c>
      <c r="BE533" s="174">
        <f>IF(N533="základní",J533,0)</f>
        <v>0</v>
      </c>
      <c r="BF533" s="174">
        <f>IF(N533="snížená",J533,0)</f>
        <v>0</v>
      </c>
      <c r="BG533" s="174">
        <f>IF(N533="zákl. přenesená",J533,0)</f>
        <v>0</v>
      </c>
      <c r="BH533" s="174">
        <f>IF(N533="sníž. přenesená",J533,0)</f>
        <v>0</v>
      </c>
      <c r="BI533" s="174">
        <f>IF(N533="nulová",J533,0)</f>
        <v>0</v>
      </c>
      <c r="BJ533" s="24" t="s">
        <v>24</v>
      </c>
      <c r="BK533" s="174">
        <f>ROUND(I533*H533,2)</f>
        <v>0</v>
      </c>
      <c r="BL533" s="24" t="s">
        <v>219</v>
      </c>
      <c r="BM533" s="24" t="s">
        <v>1243</v>
      </c>
    </row>
    <row r="534" spans="2:65" s="11" customFormat="1" ht="12">
      <c r="B534" s="219"/>
      <c r="C534" s="220"/>
      <c r="D534" s="221" t="s">
        <v>430</v>
      </c>
      <c r="E534" s="222" t="s">
        <v>37</v>
      </c>
      <c r="F534" s="223" t="s">
        <v>1244</v>
      </c>
      <c r="G534" s="220"/>
      <c r="H534" s="224">
        <v>3</v>
      </c>
      <c r="I534" s="225"/>
      <c r="J534" s="220"/>
      <c r="K534" s="220"/>
      <c r="L534" s="226"/>
      <c r="M534" s="227"/>
      <c r="N534" s="228"/>
      <c r="O534" s="228"/>
      <c r="P534" s="228"/>
      <c r="Q534" s="228"/>
      <c r="R534" s="228"/>
      <c r="S534" s="228"/>
      <c r="T534" s="229"/>
      <c r="AT534" s="230" t="s">
        <v>430</v>
      </c>
      <c r="AU534" s="230" t="s">
        <v>24</v>
      </c>
      <c r="AV534" s="11" t="s">
        <v>91</v>
      </c>
      <c r="AW534" s="11" t="s">
        <v>45</v>
      </c>
      <c r="AX534" s="11" t="s">
        <v>82</v>
      </c>
      <c r="AY534" s="230" t="s">
        <v>162</v>
      </c>
    </row>
    <row r="535" spans="2:65" s="12" customFormat="1" ht="12">
      <c r="B535" s="231"/>
      <c r="C535" s="232"/>
      <c r="D535" s="221" t="s">
        <v>430</v>
      </c>
      <c r="E535" s="233" t="s">
        <v>37</v>
      </c>
      <c r="F535" s="234" t="s">
        <v>433</v>
      </c>
      <c r="G535" s="232"/>
      <c r="H535" s="235">
        <v>3</v>
      </c>
      <c r="I535" s="236"/>
      <c r="J535" s="232"/>
      <c r="K535" s="232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430</v>
      </c>
      <c r="AU535" s="241" t="s">
        <v>24</v>
      </c>
      <c r="AV535" s="12" t="s">
        <v>161</v>
      </c>
      <c r="AW535" s="12" t="s">
        <v>45</v>
      </c>
      <c r="AX535" s="12" t="s">
        <v>24</v>
      </c>
      <c r="AY535" s="241" t="s">
        <v>162</v>
      </c>
    </row>
    <row r="536" spans="2:65" s="1" customFormat="1" ht="16.5" customHeight="1">
      <c r="B536" s="42"/>
      <c r="C536" s="175" t="s">
        <v>1245</v>
      </c>
      <c r="D536" s="175" t="s">
        <v>277</v>
      </c>
      <c r="E536" s="176" t="s">
        <v>1246</v>
      </c>
      <c r="F536" s="177" t="s">
        <v>1247</v>
      </c>
      <c r="G536" s="178" t="s">
        <v>1248</v>
      </c>
      <c r="H536" s="179">
        <v>5.5</v>
      </c>
      <c r="I536" s="180"/>
      <c r="J536" s="181">
        <f>ROUND(I536*H536,2)</f>
        <v>0</v>
      </c>
      <c r="K536" s="177" t="s">
        <v>428</v>
      </c>
      <c r="L536" s="182"/>
      <c r="M536" s="183" t="s">
        <v>37</v>
      </c>
      <c r="N536" s="184" t="s">
        <v>53</v>
      </c>
      <c r="O536" s="43"/>
      <c r="P536" s="172">
        <f>O536*H536</f>
        <v>0</v>
      </c>
      <c r="Q536" s="172">
        <v>0</v>
      </c>
      <c r="R536" s="172">
        <f>Q536*H536</f>
        <v>0</v>
      </c>
      <c r="S536" s="172">
        <v>0</v>
      </c>
      <c r="T536" s="173">
        <f>S536*H536</f>
        <v>0</v>
      </c>
      <c r="AR536" s="24" t="s">
        <v>272</v>
      </c>
      <c r="AT536" s="24" t="s">
        <v>277</v>
      </c>
      <c r="AU536" s="24" t="s">
        <v>24</v>
      </c>
      <c r="AY536" s="24" t="s">
        <v>162</v>
      </c>
      <c r="BE536" s="174">
        <f>IF(N536="základní",J536,0)</f>
        <v>0</v>
      </c>
      <c r="BF536" s="174">
        <f>IF(N536="snížená",J536,0)</f>
        <v>0</v>
      </c>
      <c r="BG536" s="174">
        <f>IF(N536="zákl. přenesená",J536,0)</f>
        <v>0</v>
      </c>
      <c r="BH536" s="174">
        <f>IF(N536="sníž. přenesená",J536,0)</f>
        <v>0</v>
      </c>
      <c r="BI536" s="174">
        <f>IF(N536="nulová",J536,0)</f>
        <v>0</v>
      </c>
      <c r="BJ536" s="24" t="s">
        <v>24</v>
      </c>
      <c r="BK536" s="174">
        <f>ROUND(I536*H536,2)</f>
        <v>0</v>
      </c>
      <c r="BL536" s="24" t="s">
        <v>219</v>
      </c>
      <c r="BM536" s="24" t="s">
        <v>1249</v>
      </c>
    </row>
    <row r="537" spans="2:65" s="1" customFormat="1" ht="16.5" customHeight="1">
      <c r="B537" s="42"/>
      <c r="C537" s="175" t="s">
        <v>1250</v>
      </c>
      <c r="D537" s="175" t="s">
        <v>277</v>
      </c>
      <c r="E537" s="176" t="s">
        <v>1251</v>
      </c>
      <c r="F537" s="177" t="s">
        <v>1252</v>
      </c>
      <c r="G537" s="178" t="s">
        <v>373</v>
      </c>
      <c r="H537" s="179">
        <v>1</v>
      </c>
      <c r="I537" s="180"/>
      <c r="J537" s="181">
        <f>ROUND(I537*H537,2)</f>
        <v>0</v>
      </c>
      <c r="K537" s="177" t="s">
        <v>428</v>
      </c>
      <c r="L537" s="182"/>
      <c r="M537" s="183" t="s">
        <v>37</v>
      </c>
      <c r="N537" s="184" t="s">
        <v>53</v>
      </c>
      <c r="O537" s="43"/>
      <c r="P537" s="172">
        <f>O537*H537</f>
        <v>0</v>
      </c>
      <c r="Q537" s="172">
        <v>0</v>
      </c>
      <c r="R537" s="172">
        <f>Q537*H537</f>
        <v>0</v>
      </c>
      <c r="S537" s="172">
        <v>0</v>
      </c>
      <c r="T537" s="173">
        <f>S537*H537</f>
        <v>0</v>
      </c>
      <c r="AR537" s="24" t="s">
        <v>272</v>
      </c>
      <c r="AT537" s="24" t="s">
        <v>277</v>
      </c>
      <c r="AU537" s="24" t="s">
        <v>24</v>
      </c>
      <c r="AY537" s="24" t="s">
        <v>162</v>
      </c>
      <c r="BE537" s="174">
        <f>IF(N537="základní",J537,0)</f>
        <v>0</v>
      </c>
      <c r="BF537" s="174">
        <f>IF(N537="snížená",J537,0)</f>
        <v>0</v>
      </c>
      <c r="BG537" s="174">
        <f>IF(N537="zákl. přenesená",J537,0)</f>
        <v>0</v>
      </c>
      <c r="BH537" s="174">
        <f>IF(N537="sníž. přenesená",J537,0)</f>
        <v>0</v>
      </c>
      <c r="BI537" s="174">
        <f>IF(N537="nulová",J537,0)</f>
        <v>0</v>
      </c>
      <c r="BJ537" s="24" t="s">
        <v>24</v>
      </c>
      <c r="BK537" s="174">
        <f>ROUND(I537*H537,2)</f>
        <v>0</v>
      </c>
      <c r="BL537" s="24" t="s">
        <v>219</v>
      </c>
      <c r="BM537" s="24" t="s">
        <v>1253</v>
      </c>
    </row>
    <row r="538" spans="2:65" s="1" customFormat="1" ht="16.5" customHeight="1">
      <c r="B538" s="42"/>
      <c r="C538" s="163" t="s">
        <v>1254</v>
      </c>
      <c r="D538" s="163" t="s">
        <v>156</v>
      </c>
      <c r="E538" s="164" t="s">
        <v>1255</v>
      </c>
      <c r="F538" s="165" t="s">
        <v>1256</v>
      </c>
      <c r="G538" s="166" t="s">
        <v>159</v>
      </c>
      <c r="H538" s="167">
        <v>38.25</v>
      </c>
      <c r="I538" s="168"/>
      <c r="J538" s="169">
        <f>ROUND(I538*H538,2)</f>
        <v>0</v>
      </c>
      <c r="K538" s="165" t="s">
        <v>428</v>
      </c>
      <c r="L538" s="62"/>
      <c r="M538" s="170" t="s">
        <v>37</v>
      </c>
      <c r="N538" s="171" t="s">
        <v>53</v>
      </c>
      <c r="O538" s="43"/>
      <c r="P538" s="172">
        <f>O538*H538</f>
        <v>0</v>
      </c>
      <c r="Q538" s="172">
        <v>0</v>
      </c>
      <c r="R538" s="172">
        <f>Q538*H538</f>
        <v>0</v>
      </c>
      <c r="S538" s="172">
        <v>0</v>
      </c>
      <c r="T538" s="173">
        <f>S538*H538</f>
        <v>0</v>
      </c>
      <c r="AR538" s="24" t="s">
        <v>219</v>
      </c>
      <c r="AT538" s="24" t="s">
        <v>156</v>
      </c>
      <c r="AU538" s="24" t="s">
        <v>24</v>
      </c>
      <c r="AY538" s="24" t="s">
        <v>162</v>
      </c>
      <c r="BE538" s="174">
        <f>IF(N538="základní",J538,0)</f>
        <v>0</v>
      </c>
      <c r="BF538" s="174">
        <f>IF(N538="snížená",J538,0)</f>
        <v>0</v>
      </c>
      <c r="BG538" s="174">
        <f>IF(N538="zákl. přenesená",J538,0)</f>
        <v>0</v>
      </c>
      <c r="BH538" s="174">
        <f>IF(N538="sníž. přenesená",J538,0)</f>
        <v>0</v>
      </c>
      <c r="BI538" s="174">
        <f>IF(N538="nulová",J538,0)</f>
        <v>0</v>
      </c>
      <c r="BJ538" s="24" t="s">
        <v>24</v>
      </c>
      <c r="BK538" s="174">
        <f>ROUND(I538*H538,2)</f>
        <v>0</v>
      </c>
      <c r="BL538" s="24" t="s">
        <v>219</v>
      </c>
      <c r="BM538" s="24" t="s">
        <v>1257</v>
      </c>
    </row>
    <row r="539" spans="2:65" s="11" customFormat="1" ht="12">
      <c r="B539" s="219"/>
      <c r="C539" s="220"/>
      <c r="D539" s="221" t="s">
        <v>430</v>
      </c>
      <c r="E539" s="222" t="s">
        <v>37</v>
      </c>
      <c r="F539" s="223" t="s">
        <v>1258</v>
      </c>
      <c r="G539" s="220"/>
      <c r="H539" s="224">
        <v>38.25</v>
      </c>
      <c r="I539" s="225"/>
      <c r="J539" s="220"/>
      <c r="K539" s="220"/>
      <c r="L539" s="226"/>
      <c r="M539" s="227"/>
      <c r="N539" s="228"/>
      <c r="O539" s="228"/>
      <c r="P539" s="228"/>
      <c r="Q539" s="228"/>
      <c r="R539" s="228"/>
      <c r="S539" s="228"/>
      <c r="T539" s="229"/>
      <c r="AT539" s="230" t="s">
        <v>430</v>
      </c>
      <c r="AU539" s="230" t="s">
        <v>24</v>
      </c>
      <c r="AV539" s="11" t="s">
        <v>91</v>
      </c>
      <c r="AW539" s="11" t="s">
        <v>45</v>
      </c>
      <c r="AX539" s="11" t="s">
        <v>82</v>
      </c>
      <c r="AY539" s="230" t="s">
        <v>162</v>
      </c>
    </row>
    <row r="540" spans="2:65" s="12" customFormat="1" ht="12">
      <c r="B540" s="231"/>
      <c r="C540" s="232"/>
      <c r="D540" s="221" t="s">
        <v>430</v>
      </c>
      <c r="E540" s="233" t="s">
        <v>37</v>
      </c>
      <c r="F540" s="234" t="s">
        <v>433</v>
      </c>
      <c r="G540" s="232"/>
      <c r="H540" s="235">
        <v>38.25</v>
      </c>
      <c r="I540" s="236"/>
      <c r="J540" s="232"/>
      <c r="K540" s="232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430</v>
      </c>
      <c r="AU540" s="241" t="s">
        <v>24</v>
      </c>
      <c r="AV540" s="12" t="s">
        <v>161</v>
      </c>
      <c r="AW540" s="12" t="s">
        <v>45</v>
      </c>
      <c r="AX540" s="12" t="s">
        <v>24</v>
      </c>
      <c r="AY540" s="241" t="s">
        <v>162</v>
      </c>
    </row>
    <row r="541" spans="2:65" s="1" customFormat="1" ht="16.5" customHeight="1">
      <c r="B541" s="42"/>
      <c r="C541" s="163" t="s">
        <v>1259</v>
      </c>
      <c r="D541" s="163" t="s">
        <v>156</v>
      </c>
      <c r="E541" s="164" t="s">
        <v>1260</v>
      </c>
      <c r="F541" s="165" t="s">
        <v>1261</v>
      </c>
      <c r="G541" s="166" t="s">
        <v>373</v>
      </c>
      <c r="H541" s="167">
        <v>2</v>
      </c>
      <c r="I541" s="168"/>
      <c r="J541" s="169">
        <f>ROUND(I541*H541,2)</f>
        <v>0</v>
      </c>
      <c r="K541" s="165" t="s">
        <v>428</v>
      </c>
      <c r="L541" s="62"/>
      <c r="M541" s="170" t="s">
        <v>37</v>
      </c>
      <c r="N541" s="171" t="s">
        <v>53</v>
      </c>
      <c r="O541" s="43"/>
      <c r="P541" s="172">
        <f>O541*H541</f>
        <v>0</v>
      </c>
      <c r="Q541" s="172">
        <v>0</v>
      </c>
      <c r="R541" s="172">
        <f>Q541*H541</f>
        <v>0</v>
      </c>
      <c r="S541" s="172">
        <v>0</v>
      </c>
      <c r="T541" s="173">
        <f>S541*H541</f>
        <v>0</v>
      </c>
      <c r="AR541" s="24" t="s">
        <v>219</v>
      </c>
      <c r="AT541" s="24" t="s">
        <v>156</v>
      </c>
      <c r="AU541" s="24" t="s">
        <v>24</v>
      </c>
      <c r="AY541" s="24" t="s">
        <v>162</v>
      </c>
      <c r="BE541" s="174">
        <f>IF(N541="základní",J541,0)</f>
        <v>0</v>
      </c>
      <c r="BF541" s="174">
        <f>IF(N541="snížená",J541,0)</f>
        <v>0</v>
      </c>
      <c r="BG541" s="174">
        <f>IF(N541="zákl. přenesená",J541,0)</f>
        <v>0</v>
      </c>
      <c r="BH541" s="174">
        <f>IF(N541="sníž. přenesená",J541,0)</f>
        <v>0</v>
      </c>
      <c r="BI541" s="174">
        <f>IF(N541="nulová",J541,0)</f>
        <v>0</v>
      </c>
      <c r="BJ541" s="24" t="s">
        <v>24</v>
      </c>
      <c r="BK541" s="174">
        <f>ROUND(I541*H541,2)</f>
        <v>0</v>
      </c>
      <c r="BL541" s="24" t="s">
        <v>219</v>
      </c>
      <c r="BM541" s="24" t="s">
        <v>1262</v>
      </c>
    </row>
    <row r="542" spans="2:65" s="1" customFormat="1" ht="16.5" customHeight="1">
      <c r="B542" s="42"/>
      <c r="C542" s="163" t="s">
        <v>1263</v>
      </c>
      <c r="D542" s="163" t="s">
        <v>156</v>
      </c>
      <c r="E542" s="164" t="s">
        <v>1264</v>
      </c>
      <c r="F542" s="165" t="s">
        <v>1265</v>
      </c>
      <c r="G542" s="166" t="s">
        <v>373</v>
      </c>
      <c r="H542" s="167">
        <v>2</v>
      </c>
      <c r="I542" s="168"/>
      <c r="J542" s="169">
        <f>ROUND(I542*H542,2)</f>
        <v>0</v>
      </c>
      <c r="K542" s="165" t="s">
        <v>428</v>
      </c>
      <c r="L542" s="62"/>
      <c r="M542" s="170" t="s">
        <v>37</v>
      </c>
      <c r="N542" s="171" t="s">
        <v>53</v>
      </c>
      <c r="O542" s="43"/>
      <c r="P542" s="172">
        <f>O542*H542</f>
        <v>0</v>
      </c>
      <c r="Q542" s="172">
        <v>0</v>
      </c>
      <c r="R542" s="172">
        <f>Q542*H542</f>
        <v>0</v>
      </c>
      <c r="S542" s="172">
        <v>0</v>
      </c>
      <c r="T542" s="173">
        <f>S542*H542</f>
        <v>0</v>
      </c>
      <c r="AR542" s="24" t="s">
        <v>219</v>
      </c>
      <c r="AT542" s="24" t="s">
        <v>156</v>
      </c>
      <c r="AU542" s="24" t="s">
        <v>24</v>
      </c>
      <c r="AY542" s="24" t="s">
        <v>162</v>
      </c>
      <c r="BE542" s="174">
        <f>IF(N542="základní",J542,0)</f>
        <v>0</v>
      </c>
      <c r="BF542" s="174">
        <f>IF(N542="snížená",J542,0)</f>
        <v>0</v>
      </c>
      <c r="BG542" s="174">
        <f>IF(N542="zákl. přenesená",J542,0)</f>
        <v>0</v>
      </c>
      <c r="BH542" s="174">
        <f>IF(N542="sníž. přenesená",J542,0)</f>
        <v>0</v>
      </c>
      <c r="BI542" s="174">
        <f>IF(N542="nulová",J542,0)</f>
        <v>0</v>
      </c>
      <c r="BJ542" s="24" t="s">
        <v>24</v>
      </c>
      <c r="BK542" s="174">
        <f>ROUND(I542*H542,2)</f>
        <v>0</v>
      </c>
      <c r="BL542" s="24" t="s">
        <v>219</v>
      </c>
      <c r="BM542" s="24" t="s">
        <v>1266</v>
      </c>
    </row>
    <row r="543" spans="2:65" s="1" customFormat="1" ht="16.5" customHeight="1">
      <c r="B543" s="42"/>
      <c r="C543" s="163" t="s">
        <v>1267</v>
      </c>
      <c r="D543" s="163" t="s">
        <v>156</v>
      </c>
      <c r="E543" s="164" t="s">
        <v>1268</v>
      </c>
      <c r="F543" s="165" t="s">
        <v>1269</v>
      </c>
      <c r="G543" s="166" t="s">
        <v>373</v>
      </c>
      <c r="H543" s="167">
        <v>2</v>
      </c>
      <c r="I543" s="168"/>
      <c r="J543" s="169">
        <f>ROUND(I543*H543,2)</f>
        <v>0</v>
      </c>
      <c r="K543" s="165" t="s">
        <v>428</v>
      </c>
      <c r="L543" s="62"/>
      <c r="M543" s="170" t="s">
        <v>37</v>
      </c>
      <c r="N543" s="171" t="s">
        <v>53</v>
      </c>
      <c r="O543" s="43"/>
      <c r="P543" s="172">
        <f>O543*H543</f>
        <v>0</v>
      </c>
      <c r="Q543" s="172">
        <v>0</v>
      </c>
      <c r="R543" s="172">
        <f>Q543*H543</f>
        <v>0</v>
      </c>
      <c r="S543" s="172">
        <v>0</v>
      </c>
      <c r="T543" s="173">
        <f>S543*H543</f>
        <v>0</v>
      </c>
      <c r="AR543" s="24" t="s">
        <v>219</v>
      </c>
      <c r="AT543" s="24" t="s">
        <v>156</v>
      </c>
      <c r="AU543" s="24" t="s">
        <v>24</v>
      </c>
      <c r="AY543" s="24" t="s">
        <v>162</v>
      </c>
      <c r="BE543" s="174">
        <f>IF(N543="základní",J543,0)</f>
        <v>0</v>
      </c>
      <c r="BF543" s="174">
        <f>IF(N543="snížená",J543,0)</f>
        <v>0</v>
      </c>
      <c r="BG543" s="174">
        <f>IF(N543="zákl. přenesená",J543,0)</f>
        <v>0</v>
      </c>
      <c r="BH543" s="174">
        <f>IF(N543="sníž. přenesená",J543,0)</f>
        <v>0</v>
      </c>
      <c r="BI543" s="174">
        <f>IF(N543="nulová",J543,0)</f>
        <v>0</v>
      </c>
      <c r="BJ543" s="24" t="s">
        <v>24</v>
      </c>
      <c r="BK543" s="174">
        <f>ROUND(I543*H543,2)</f>
        <v>0</v>
      </c>
      <c r="BL543" s="24" t="s">
        <v>219</v>
      </c>
      <c r="BM543" s="24" t="s">
        <v>1270</v>
      </c>
    </row>
    <row r="544" spans="2:65" s="1" customFormat="1" ht="16.5" customHeight="1">
      <c r="B544" s="42"/>
      <c r="C544" s="163" t="s">
        <v>1271</v>
      </c>
      <c r="D544" s="163" t="s">
        <v>156</v>
      </c>
      <c r="E544" s="164" t="s">
        <v>1272</v>
      </c>
      <c r="F544" s="165" t="s">
        <v>1273</v>
      </c>
      <c r="G544" s="166" t="s">
        <v>1274</v>
      </c>
      <c r="H544" s="167">
        <v>2</v>
      </c>
      <c r="I544" s="168"/>
      <c r="J544" s="169">
        <f>ROUND(I544*H544,2)</f>
        <v>0</v>
      </c>
      <c r="K544" s="165" t="s">
        <v>428</v>
      </c>
      <c r="L544" s="62"/>
      <c r="M544" s="170" t="s">
        <v>37</v>
      </c>
      <c r="N544" s="171" t="s">
        <v>53</v>
      </c>
      <c r="O544" s="43"/>
      <c r="P544" s="172">
        <f>O544*H544</f>
        <v>0</v>
      </c>
      <c r="Q544" s="172">
        <v>0</v>
      </c>
      <c r="R544" s="172">
        <f>Q544*H544</f>
        <v>0</v>
      </c>
      <c r="S544" s="172">
        <v>0</v>
      </c>
      <c r="T544" s="173">
        <f>S544*H544</f>
        <v>0</v>
      </c>
      <c r="AR544" s="24" t="s">
        <v>219</v>
      </c>
      <c r="AT544" s="24" t="s">
        <v>156</v>
      </c>
      <c r="AU544" s="24" t="s">
        <v>24</v>
      </c>
      <c r="AY544" s="24" t="s">
        <v>162</v>
      </c>
      <c r="BE544" s="174">
        <f>IF(N544="základní",J544,0)</f>
        <v>0</v>
      </c>
      <c r="BF544" s="174">
        <f>IF(N544="snížená",J544,0)</f>
        <v>0</v>
      </c>
      <c r="BG544" s="174">
        <f>IF(N544="zákl. přenesená",J544,0)</f>
        <v>0</v>
      </c>
      <c r="BH544" s="174">
        <f>IF(N544="sníž. přenesená",J544,0)</f>
        <v>0</v>
      </c>
      <c r="BI544" s="174">
        <f>IF(N544="nulová",J544,0)</f>
        <v>0</v>
      </c>
      <c r="BJ544" s="24" t="s">
        <v>24</v>
      </c>
      <c r="BK544" s="174">
        <f>ROUND(I544*H544,2)</f>
        <v>0</v>
      </c>
      <c r="BL544" s="24" t="s">
        <v>219</v>
      </c>
      <c r="BM544" s="24" t="s">
        <v>1275</v>
      </c>
    </row>
    <row r="545" spans="2:65" s="13" customFormat="1" ht="12">
      <c r="B545" s="242"/>
      <c r="C545" s="243"/>
      <c r="D545" s="221" t="s">
        <v>430</v>
      </c>
      <c r="E545" s="244" t="s">
        <v>37</v>
      </c>
      <c r="F545" s="245" t="s">
        <v>1276</v>
      </c>
      <c r="G545" s="243"/>
      <c r="H545" s="244" t="s">
        <v>37</v>
      </c>
      <c r="I545" s="246"/>
      <c r="J545" s="243"/>
      <c r="K545" s="243"/>
      <c r="L545" s="247"/>
      <c r="M545" s="248"/>
      <c r="N545" s="249"/>
      <c r="O545" s="249"/>
      <c r="P545" s="249"/>
      <c r="Q545" s="249"/>
      <c r="R545" s="249"/>
      <c r="S545" s="249"/>
      <c r="T545" s="250"/>
      <c r="AT545" s="251" t="s">
        <v>430</v>
      </c>
      <c r="AU545" s="251" t="s">
        <v>24</v>
      </c>
      <c r="AV545" s="13" t="s">
        <v>24</v>
      </c>
      <c r="AW545" s="13" t="s">
        <v>45</v>
      </c>
      <c r="AX545" s="13" t="s">
        <v>82</v>
      </c>
      <c r="AY545" s="251" t="s">
        <v>162</v>
      </c>
    </row>
    <row r="546" spans="2:65" s="11" customFormat="1" ht="12">
      <c r="B546" s="219"/>
      <c r="C546" s="220"/>
      <c r="D546" s="221" t="s">
        <v>430</v>
      </c>
      <c r="E546" s="222" t="s">
        <v>37</v>
      </c>
      <c r="F546" s="223" t="s">
        <v>91</v>
      </c>
      <c r="G546" s="220"/>
      <c r="H546" s="224">
        <v>2</v>
      </c>
      <c r="I546" s="225"/>
      <c r="J546" s="220"/>
      <c r="K546" s="220"/>
      <c r="L546" s="226"/>
      <c r="M546" s="227"/>
      <c r="N546" s="228"/>
      <c r="O546" s="228"/>
      <c r="P546" s="228"/>
      <c r="Q546" s="228"/>
      <c r="R546" s="228"/>
      <c r="S546" s="228"/>
      <c r="T546" s="229"/>
      <c r="AT546" s="230" t="s">
        <v>430</v>
      </c>
      <c r="AU546" s="230" t="s">
        <v>24</v>
      </c>
      <c r="AV546" s="11" t="s">
        <v>91</v>
      </c>
      <c r="AW546" s="11" t="s">
        <v>45</v>
      </c>
      <c r="AX546" s="11" t="s">
        <v>82</v>
      </c>
      <c r="AY546" s="230" t="s">
        <v>162</v>
      </c>
    </row>
    <row r="547" spans="2:65" s="12" customFormat="1" ht="12">
      <c r="B547" s="231"/>
      <c r="C547" s="232"/>
      <c r="D547" s="221" t="s">
        <v>430</v>
      </c>
      <c r="E547" s="233" t="s">
        <v>37</v>
      </c>
      <c r="F547" s="234" t="s">
        <v>433</v>
      </c>
      <c r="G547" s="232"/>
      <c r="H547" s="235">
        <v>2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430</v>
      </c>
      <c r="AU547" s="241" t="s">
        <v>24</v>
      </c>
      <c r="AV547" s="12" t="s">
        <v>161</v>
      </c>
      <c r="AW547" s="12" t="s">
        <v>45</v>
      </c>
      <c r="AX547" s="12" t="s">
        <v>24</v>
      </c>
      <c r="AY547" s="241" t="s">
        <v>162</v>
      </c>
    </row>
    <row r="548" spans="2:65" s="1" customFormat="1" ht="16.5" customHeight="1">
      <c r="B548" s="42"/>
      <c r="C548" s="163" t="s">
        <v>1277</v>
      </c>
      <c r="D548" s="163" t="s">
        <v>156</v>
      </c>
      <c r="E548" s="164" t="s">
        <v>1278</v>
      </c>
      <c r="F548" s="165" t="s">
        <v>1279</v>
      </c>
      <c r="G548" s="166" t="s">
        <v>373</v>
      </c>
      <c r="H548" s="167">
        <v>8</v>
      </c>
      <c r="I548" s="168"/>
      <c r="J548" s="169">
        <f>ROUND(I548*H548,2)</f>
        <v>0</v>
      </c>
      <c r="K548" s="165" t="s">
        <v>428</v>
      </c>
      <c r="L548" s="62"/>
      <c r="M548" s="170" t="s">
        <v>37</v>
      </c>
      <c r="N548" s="171" t="s">
        <v>53</v>
      </c>
      <c r="O548" s="43"/>
      <c r="P548" s="172">
        <f>O548*H548</f>
        <v>0</v>
      </c>
      <c r="Q548" s="172">
        <v>0</v>
      </c>
      <c r="R548" s="172">
        <f>Q548*H548</f>
        <v>0</v>
      </c>
      <c r="S548" s="172">
        <v>0</v>
      </c>
      <c r="T548" s="173">
        <f>S548*H548</f>
        <v>0</v>
      </c>
      <c r="AR548" s="24" t="s">
        <v>219</v>
      </c>
      <c r="AT548" s="24" t="s">
        <v>156</v>
      </c>
      <c r="AU548" s="24" t="s">
        <v>24</v>
      </c>
      <c r="AY548" s="24" t="s">
        <v>162</v>
      </c>
      <c r="BE548" s="174">
        <f>IF(N548="základní",J548,0)</f>
        <v>0</v>
      </c>
      <c r="BF548" s="174">
        <f>IF(N548="snížená",J548,0)</f>
        <v>0</v>
      </c>
      <c r="BG548" s="174">
        <f>IF(N548="zákl. přenesená",J548,0)</f>
        <v>0</v>
      </c>
      <c r="BH548" s="174">
        <f>IF(N548="sníž. přenesená",J548,0)</f>
        <v>0</v>
      </c>
      <c r="BI548" s="174">
        <f>IF(N548="nulová",J548,0)</f>
        <v>0</v>
      </c>
      <c r="BJ548" s="24" t="s">
        <v>24</v>
      </c>
      <c r="BK548" s="174">
        <f>ROUND(I548*H548,2)</f>
        <v>0</v>
      </c>
      <c r="BL548" s="24" t="s">
        <v>219</v>
      </c>
      <c r="BM548" s="24" t="s">
        <v>1280</v>
      </c>
    </row>
    <row r="549" spans="2:65" s="1" customFormat="1" ht="16.5" customHeight="1">
      <c r="B549" s="42"/>
      <c r="C549" s="175" t="s">
        <v>1281</v>
      </c>
      <c r="D549" s="175" t="s">
        <v>277</v>
      </c>
      <c r="E549" s="176" t="s">
        <v>1282</v>
      </c>
      <c r="F549" s="177" t="s">
        <v>1283</v>
      </c>
      <c r="G549" s="178" t="s">
        <v>373</v>
      </c>
      <c r="H549" s="179">
        <v>4</v>
      </c>
      <c r="I549" s="180"/>
      <c r="J549" s="181">
        <f>ROUND(I549*H549,2)</f>
        <v>0</v>
      </c>
      <c r="K549" s="177" t="s">
        <v>428</v>
      </c>
      <c r="L549" s="182"/>
      <c r="M549" s="183" t="s">
        <v>37</v>
      </c>
      <c r="N549" s="184" t="s">
        <v>53</v>
      </c>
      <c r="O549" s="43"/>
      <c r="P549" s="172">
        <f>O549*H549</f>
        <v>0</v>
      </c>
      <c r="Q549" s="172">
        <v>0</v>
      </c>
      <c r="R549" s="172">
        <f>Q549*H549</f>
        <v>0</v>
      </c>
      <c r="S549" s="172">
        <v>0</v>
      </c>
      <c r="T549" s="173">
        <f>S549*H549</f>
        <v>0</v>
      </c>
      <c r="AR549" s="24" t="s">
        <v>272</v>
      </c>
      <c r="AT549" s="24" t="s">
        <v>277</v>
      </c>
      <c r="AU549" s="24" t="s">
        <v>24</v>
      </c>
      <c r="AY549" s="24" t="s">
        <v>162</v>
      </c>
      <c r="BE549" s="174">
        <f>IF(N549="základní",J549,0)</f>
        <v>0</v>
      </c>
      <c r="BF549" s="174">
        <f>IF(N549="snížená",J549,0)</f>
        <v>0</v>
      </c>
      <c r="BG549" s="174">
        <f>IF(N549="zákl. přenesená",J549,0)</f>
        <v>0</v>
      </c>
      <c r="BH549" s="174">
        <f>IF(N549="sníž. přenesená",J549,0)</f>
        <v>0</v>
      </c>
      <c r="BI549" s="174">
        <f>IF(N549="nulová",J549,0)</f>
        <v>0</v>
      </c>
      <c r="BJ549" s="24" t="s">
        <v>24</v>
      </c>
      <c r="BK549" s="174">
        <f>ROUND(I549*H549,2)</f>
        <v>0</v>
      </c>
      <c r="BL549" s="24" t="s">
        <v>219</v>
      </c>
      <c r="BM549" s="24" t="s">
        <v>1284</v>
      </c>
    </row>
    <row r="550" spans="2:65" s="1" customFormat="1" ht="16.5" customHeight="1">
      <c r="B550" s="42"/>
      <c r="C550" s="163" t="s">
        <v>1285</v>
      </c>
      <c r="D550" s="163" t="s">
        <v>156</v>
      </c>
      <c r="E550" s="164" t="s">
        <v>1286</v>
      </c>
      <c r="F550" s="165" t="s">
        <v>1287</v>
      </c>
      <c r="G550" s="166" t="s">
        <v>373</v>
      </c>
      <c r="H550" s="167">
        <v>4</v>
      </c>
      <c r="I550" s="168"/>
      <c r="J550" s="169">
        <f>ROUND(I550*H550,2)</f>
        <v>0</v>
      </c>
      <c r="K550" s="165" t="s">
        <v>428</v>
      </c>
      <c r="L550" s="62"/>
      <c r="M550" s="170" t="s">
        <v>37</v>
      </c>
      <c r="N550" s="171" t="s">
        <v>53</v>
      </c>
      <c r="O550" s="43"/>
      <c r="P550" s="172">
        <f>O550*H550</f>
        <v>0</v>
      </c>
      <c r="Q550" s="172">
        <v>0</v>
      </c>
      <c r="R550" s="172">
        <f>Q550*H550</f>
        <v>0</v>
      </c>
      <c r="S550" s="172">
        <v>0</v>
      </c>
      <c r="T550" s="173">
        <f>S550*H550</f>
        <v>0</v>
      </c>
      <c r="AR550" s="24" t="s">
        <v>219</v>
      </c>
      <c r="AT550" s="24" t="s">
        <v>156</v>
      </c>
      <c r="AU550" s="24" t="s">
        <v>24</v>
      </c>
      <c r="AY550" s="24" t="s">
        <v>162</v>
      </c>
      <c r="BE550" s="174">
        <f>IF(N550="základní",J550,0)</f>
        <v>0</v>
      </c>
      <c r="BF550" s="174">
        <f>IF(N550="snížená",J550,0)</f>
        <v>0</v>
      </c>
      <c r="BG550" s="174">
        <f>IF(N550="zákl. přenesená",J550,0)</f>
        <v>0</v>
      </c>
      <c r="BH550" s="174">
        <f>IF(N550="sníž. přenesená",J550,0)</f>
        <v>0</v>
      </c>
      <c r="BI550" s="174">
        <f>IF(N550="nulová",J550,0)</f>
        <v>0</v>
      </c>
      <c r="BJ550" s="24" t="s">
        <v>24</v>
      </c>
      <c r="BK550" s="174">
        <f>ROUND(I550*H550,2)</f>
        <v>0</v>
      </c>
      <c r="BL550" s="24" t="s">
        <v>219</v>
      </c>
      <c r="BM550" s="24" t="s">
        <v>1288</v>
      </c>
    </row>
    <row r="551" spans="2:65" s="1" customFormat="1" ht="16.5" customHeight="1">
      <c r="B551" s="42"/>
      <c r="C551" s="163" t="s">
        <v>1289</v>
      </c>
      <c r="D551" s="163" t="s">
        <v>156</v>
      </c>
      <c r="E551" s="164" t="s">
        <v>1290</v>
      </c>
      <c r="F551" s="165" t="s">
        <v>1291</v>
      </c>
      <c r="G551" s="166" t="s">
        <v>1248</v>
      </c>
      <c r="H551" s="167">
        <v>104.5</v>
      </c>
      <c r="I551" s="168"/>
      <c r="J551" s="169">
        <f>ROUND(I551*H551,2)</f>
        <v>0</v>
      </c>
      <c r="K551" s="165" t="s">
        <v>428</v>
      </c>
      <c r="L551" s="62"/>
      <c r="M551" s="170" t="s">
        <v>37</v>
      </c>
      <c r="N551" s="171" t="s">
        <v>53</v>
      </c>
      <c r="O551" s="43"/>
      <c r="P551" s="172">
        <f>O551*H551</f>
        <v>0</v>
      </c>
      <c r="Q551" s="172">
        <v>0</v>
      </c>
      <c r="R551" s="172">
        <f>Q551*H551</f>
        <v>0</v>
      </c>
      <c r="S551" s="172">
        <v>0</v>
      </c>
      <c r="T551" s="173">
        <f>S551*H551</f>
        <v>0</v>
      </c>
      <c r="AR551" s="24" t="s">
        <v>219</v>
      </c>
      <c r="AT551" s="24" t="s">
        <v>156</v>
      </c>
      <c r="AU551" s="24" t="s">
        <v>24</v>
      </c>
      <c r="AY551" s="24" t="s">
        <v>162</v>
      </c>
      <c r="BE551" s="174">
        <f>IF(N551="základní",J551,0)</f>
        <v>0</v>
      </c>
      <c r="BF551" s="174">
        <f>IF(N551="snížená",J551,0)</f>
        <v>0</v>
      </c>
      <c r="BG551" s="174">
        <f>IF(N551="zákl. přenesená",J551,0)</f>
        <v>0</v>
      </c>
      <c r="BH551" s="174">
        <f>IF(N551="sníž. přenesená",J551,0)</f>
        <v>0</v>
      </c>
      <c r="BI551" s="174">
        <f>IF(N551="nulová",J551,0)</f>
        <v>0</v>
      </c>
      <c r="BJ551" s="24" t="s">
        <v>24</v>
      </c>
      <c r="BK551" s="174">
        <f>ROUND(I551*H551,2)</f>
        <v>0</v>
      </c>
      <c r="BL551" s="24" t="s">
        <v>219</v>
      </c>
      <c r="BM551" s="24" t="s">
        <v>1292</v>
      </c>
    </row>
    <row r="552" spans="2:65" s="13" customFormat="1" ht="12">
      <c r="B552" s="242"/>
      <c r="C552" s="243"/>
      <c r="D552" s="221" t="s">
        <v>430</v>
      </c>
      <c r="E552" s="244" t="s">
        <v>37</v>
      </c>
      <c r="F552" s="245" t="s">
        <v>1293</v>
      </c>
      <c r="G552" s="243"/>
      <c r="H552" s="244" t="s">
        <v>37</v>
      </c>
      <c r="I552" s="246"/>
      <c r="J552" s="243"/>
      <c r="K552" s="243"/>
      <c r="L552" s="247"/>
      <c r="M552" s="248"/>
      <c r="N552" s="249"/>
      <c r="O552" s="249"/>
      <c r="P552" s="249"/>
      <c r="Q552" s="249"/>
      <c r="R552" s="249"/>
      <c r="S552" s="249"/>
      <c r="T552" s="250"/>
      <c r="AT552" s="251" t="s">
        <v>430</v>
      </c>
      <c r="AU552" s="251" t="s">
        <v>24</v>
      </c>
      <c r="AV552" s="13" t="s">
        <v>24</v>
      </c>
      <c r="AW552" s="13" t="s">
        <v>45</v>
      </c>
      <c r="AX552" s="13" t="s">
        <v>82</v>
      </c>
      <c r="AY552" s="251" t="s">
        <v>162</v>
      </c>
    </row>
    <row r="553" spans="2:65" s="11" customFormat="1" ht="12">
      <c r="B553" s="219"/>
      <c r="C553" s="220"/>
      <c r="D553" s="221" t="s">
        <v>430</v>
      </c>
      <c r="E553" s="222" t="s">
        <v>37</v>
      </c>
      <c r="F553" s="223" t="s">
        <v>1294</v>
      </c>
      <c r="G553" s="220"/>
      <c r="H553" s="224">
        <v>64</v>
      </c>
      <c r="I553" s="225"/>
      <c r="J553" s="220"/>
      <c r="K553" s="220"/>
      <c r="L553" s="226"/>
      <c r="M553" s="227"/>
      <c r="N553" s="228"/>
      <c r="O553" s="228"/>
      <c r="P553" s="228"/>
      <c r="Q553" s="228"/>
      <c r="R553" s="228"/>
      <c r="S553" s="228"/>
      <c r="T553" s="229"/>
      <c r="AT553" s="230" t="s">
        <v>430</v>
      </c>
      <c r="AU553" s="230" t="s">
        <v>24</v>
      </c>
      <c r="AV553" s="11" t="s">
        <v>91</v>
      </c>
      <c r="AW553" s="11" t="s">
        <v>45</v>
      </c>
      <c r="AX553" s="11" t="s">
        <v>82</v>
      </c>
      <c r="AY553" s="230" t="s">
        <v>162</v>
      </c>
    </row>
    <row r="554" spans="2:65" s="13" customFormat="1" ht="12">
      <c r="B554" s="242"/>
      <c r="C554" s="243"/>
      <c r="D554" s="221" t="s">
        <v>430</v>
      </c>
      <c r="E554" s="244" t="s">
        <v>37</v>
      </c>
      <c r="F554" s="245" t="s">
        <v>1295</v>
      </c>
      <c r="G554" s="243"/>
      <c r="H554" s="244" t="s">
        <v>37</v>
      </c>
      <c r="I554" s="246"/>
      <c r="J554" s="243"/>
      <c r="K554" s="243"/>
      <c r="L554" s="247"/>
      <c r="M554" s="248"/>
      <c r="N554" s="249"/>
      <c r="O554" s="249"/>
      <c r="P554" s="249"/>
      <c r="Q554" s="249"/>
      <c r="R554" s="249"/>
      <c r="S554" s="249"/>
      <c r="T554" s="250"/>
      <c r="AT554" s="251" t="s">
        <v>430</v>
      </c>
      <c r="AU554" s="251" t="s">
        <v>24</v>
      </c>
      <c r="AV554" s="13" t="s">
        <v>24</v>
      </c>
      <c r="AW554" s="13" t="s">
        <v>45</v>
      </c>
      <c r="AX554" s="13" t="s">
        <v>82</v>
      </c>
      <c r="AY554" s="251" t="s">
        <v>162</v>
      </c>
    </row>
    <row r="555" spans="2:65" s="11" customFormat="1" ht="12">
      <c r="B555" s="219"/>
      <c r="C555" s="220"/>
      <c r="D555" s="221" t="s">
        <v>430</v>
      </c>
      <c r="E555" s="222" t="s">
        <v>37</v>
      </c>
      <c r="F555" s="223" t="s">
        <v>1296</v>
      </c>
      <c r="G555" s="220"/>
      <c r="H555" s="224">
        <v>40.5</v>
      </c>
      <c r="I555" s="225"/>
      <c r="J555" s="220"/>
      <c r="K555" s="220"/>
      <c r="L555" s="226"/>
      <c r="M555" s="227"/>
      <c r="N555" s="228"/>
      <c r="O555" s="228"/>
      <c r="P555" s="228"/>
      <c r="Q555" s="228"/>
      <c r="R555" s="228"/>
      <c r="S555" s="228"/>
      <c r="T555" s="229"/>
      <c r="AT555" s="230" t="s">
        <v>430</v>
      </c>
      <c r="AU555" s="230" t="s">
        <v>24</v>
      </c>
      <c r="AV555" s="11" t="s">
        <v>91</v>
      </c>
      <c r="AW555" s="11" t="s">
        <v>45</v>
      </c>
      <c r="AX555" s="11" t="s">
        <v>82</v>
      </c>
      <c r="AY555" s="230" t="s">
        <v>162</v>
      </c>
    </row>
    <row r="556" spans="2:65" s="12" customFormat="1" ht="12">
      <c r="B556" s="231"/>
      <c r="C556" s="232"/>
      <c r="D556" s="221" t="s">
        <v>430</v>
      </c>
      <c r="E556" s="233" t="s">
        <v>37</v>
      </c>
      <c r="F556" s="234" t="s">
        <v>433</v>
      </c>
      <c r="G556" s="232"/>
      <c r="H556" s="235">
        <v>104.5</v>
      </c>
      <c r="I556" s="236"/>
      <c r="J556" s="232"/>
      <c r="K556" s="232"/>
      <c r="L556" s="237"/>
      <c r="M556" s="238"/>
      <c r="N556" s="239"/>
      <c r="O556" s="239"/>
      <c r="P556" s="239"/>
      <c r="Q556" s="239"/>
      <c r="R556" s="239"/>
      <c r="S556" s="239"/>
      <c r="T556" s="240"/>
      <c r="AT556" s="241" t="s">
        <v>430</v>
      </c>
      <c r="AU556" s="241" t="s">
        <v>24</v>
      </c>
      <c r="AV556" s="12" t="s">
        <v>161</v>
      </c>
      <c r="AW556" s="12" t="s">
        <v>45</v>
      </c>
      <c r="AX556" s="12" t="s">
        <v>24</v>
      </c>
      <c r="AY556" s="241" t="s">
        <v>162</v>
      </c>
    </row>
    <row r="557" spans="2:65" s="1" customFormat="1" ht="16.5" customHeight="1">
      <c r="B557" s="42"/>
      <c r="C557" s="163" t="s">
        <v>1297</v>
      </c>
      <c r="D557" s="163" t="s">
        <v>156</v>
      </c>
      <c r="E557" s="164" t="s">
        <v>1298</v>
      </c>
      <c r="F557" s="165" t="s">
        <v>1299</v>
      </c>
      <c r="G557" s="166" t="s">
        <v>201</v>
      </c>
      <c r="H557" s="167">
        <v>4.1000000000000002E-2</v>
      </c>
      <c r="I557" s="168"/>
      <c r="J557" s="169">
        <f>ROUND(I557*H557,2)</f>
        <v>0</v>
      </c>
      <c r="K557" s="165" t="s">
        <v>428</v>
      </c>
      <c r="L557" s="62"/>
      <c r="M557" s="170" t="s">
        <v>37</v>
      </c>
      <c r="N557" s="171" t="s">
        <v>53</v>
      </c>
      <c r="O557" s="43"/>
      <c r="P557" s="172">
        <f>O557*H557</f>
        <v>0</v>
      </c>
      <c r="Q557" s="172">
        <v>0</v>
      </c>
      <c r="R557" s="172">
        <f>Q557*H557</f>
        <v>0</v>
      </c>
      <c r="S557" s="172">
        <v>0</v>
      </c>
      <c r="T557" s="173">
        <f>S557*H557</f>
        <v>0</v>
      </c>
      <c r="AR557" s="24" t="s">
        <v>219</v>
      </c>
      <c r="AT557" s="24" t="s">
        <v>156</v>
      </c>
      <c r="AU557" s="24" t="s">
        <v>24</v>
      </c>
      <c r="AY557" s="24" t="s">
        <v>162</v>
      </c>
      <c r="BE557" s="174">
        <f>IF(N557="základní",J557,0)</f>
        <v>0</v>
      </c>
      <c r="BF557" s="174">
        <f>IF(N557="snížená",J557,0)</f>
        <v>0</v>
      </c>
      <c r="BG557" s="174">
        <f>IF(N557="zákl. přenesená",J557,0)</f>
        <v>0</v>
      </c>
      <c r="BH557" s="174">
        <f>IF(N557="sníž. přenesená",J557,0)</f>
        <v>0</v>
      </c>
      <c r="BI557" s="174">
        <f>IF(N557="nulová",J557,0)</f>
        <v>0</v>
      </c>
      <c r="BJ557" s="24" t="s">
        <v>24</v>
      </c>
      <c r="BK557" s="174">
        <f>ROUND(I557*H557,2)</f>
        <v>0</v>
      </c>
      <c r="BL557" s="24" t="s">
        <v>219</v>
      </c>
      <c r="BM557" s="24" t="s">
        <v>1300</v>
      </c>
    </row>
    <row r="558" spans="2:65" s="10" customFormat="1" ht="37.35" customHeight="1">
      <c r="B558" s="203"/>
      <c r="C558" s="204"/>
      <c r="D558" s="205" t="s">
        <v>81</v>
      </c>
      <c r="E558" s="206" t="s">
        <v>1301</v>
      </c>
      <c r="F558" s="206" t="s">
        <v>1302</v>
      </c>
      <c r="G558" s="204"/>
      <c r="H558" s="204"/>
      <c r="I558" s="207"/>
      <c r="J558" s="208">
        <f>BK558</f>
        <v>0</v>
      </c>
      <c r="K558" s="204"/>
      <c r="L558" s="209"/>
      <c r="M558" s="210"/>
      <c r="N558" s="211"/>
      <c r="O558" s="211"/>
      <c r="P558" s="212">
        <f>SUM(P559:P579)</f>
        <v>0</v>
      </c>
      <c r="Q558" s="211"/>
      <c r="R558" s="212">
        <f>SUM(R559:R579)</f>
        <v>0</v>
      </c>
      <c r="S558" s="211"/>
      <c r="T558" s="213">
        <f>SUM(T559:T579)</f>
        <v>0</v>
      </c>
      <c r="AR558" s="214" t="s">
        <v>91</v>
      </c>
      <c r="AT558" s="215" t="s">
        <v>81</v>
      </c>
      <c r="AU558" s="215" t="s">
        <v>82</v>
      </c>
      <c r="AY558" s="214" t="s">
        <v>162</v>
      </c>
      <c r="BK558" s="216">
        <f>SUM(BK559:BK579)</f>
        <v>0</v>
      </c>
    </row>
    <row r="559" spans="2:65" s="1" customFormat="1" ht="16.5" customHeight="1">
      <c r="B559" s="42"/>
      <c r="C559" s="163" t="s">
        <v>1303</v>
      </c>
      <c r="D559" s="163" t="s">
        <v>156</v>
      </c>
      <c r="E559" s="164" t="s">
        <v>1304</v>
      </c>
      <c r="F559" s="165" t="s">
        <v>1305</v>
      </c>
      <c r="G559" s="166" t="s">
        <v>214</v>
      </c>
      <c r="H559" s="167">
        <v>59.31</v>
      </c>
      <c r="I559" s="168"/>
      <c r="J559" s="169">
        <f>ROUND(I559*H559,2)</f>
        <v>0</v>
      </c>
      <c r="K559" s="165" t="s">
        <v>428</v>
      </c>
      <c r="L559" s="62"/>
      <c r="M559" s="170" t="s">
        <v>37</v>
      </c>
      <c r="N559" s="171" t="s">
        <v>53</v>
      </c>
      <c r="O559" s="43"/>
      <c r="P559" s="172">
        <f>O559*H559</f>
        <v>0</v>
      </c>
      <c r="Q559" s="172">
        <v>0</v>
      </c>
      <c r="R559" s="172">
        <f>Q559*H559</f>
        <v>0</v>
      </c>
      <c r="S559" s="172">
        <v>0</v>
      </c>
      <c r="T559" s="173">
        <f>S559*H559</f>
        <v>0</v>
      </c>
      <c r="AR559" s="24" t="s">
        <v>219</v>
      </c>
      <c r="AT559" s="24" t="s">
        <v>156</v>
      </c>
      <c r="AU559" s="24" t="s">
        <v>24</v>
      </c>
      <c r="AY559" s="24" t="s">
        <v>162</v>
      </c>
      <c r="BE559" s="174">
        <f>IF(N559="základní",J559,0)</f>
        <v>0</v>
      </c>
      <c r="BF559" s="174">
        <f>IF(N559="snížená",J559,0)</f>
        <v>0</v>
      </c>
      <c r="BG559" s="174">
        <f>IF(N559="zákl. přenesená",J559,0)</f>
        <v>0</v>
      </c>
      <c r="BH559" s="174">
        <f>IF(N559="sníž. přenesená",J559,0)</f>
        <v>0</v>
      </c>
      <c r="BI559" s="174">
        <f>IF(N559="nulová",J559,0)</f>
        <v>0</v>
      </c>
      <c r="BJ559" s="24" t="s">
        <v>24</v>
      </c>
      <c r="BK559" s="174">
        <f>ROUND(I559*H559,2)</f>
        <v>0</v>
      </c>
      <c r="BL559" s="24" t="s">
        <v>219</v>
      </c>
      <c r="BM559" s="24" t="s">
        <v>1306</v>
      </c>
    </row>
    <row r="560" spans="2:65" s="13" customFormat="1" ht="12">
      <c r="B560" s="242"/>
      <c r="C560" s="243"/>
      <c r="D560" s="221" t="s">
        <v>430</v>
      </c>
      <c r="E560" s="244" t="s">
        <v>37</v>
      </c>
      <c r="F560" s="245" t="s">
        <v>1307</v>
      </c>
      <c r="G560" s="243"/>
      <c r="H560" s="244" t="s">
        <v>37</v>
      </c>
      <c r="I560" s="246"/>
      <c r="J560" s="243"/>
      <c r="K560" s="243"/>
      <c r="L560" s="247"/>
      <c r="M560" s="248"/>
      <c r="N560" s="249"/>
      <c r="O560" s="249"/>
      <c r="P560" s="249"/>
      <c r="Q560" s="249"/>
      <c r="R560" s="249"/>
      <c r="S560" s="249"/>
      <c r="T560" s="250"/>
      <c r="AT560" s="251" t="s">
        <v>430</v>
      </c>
      <c r="AU560" s="251" t="s">
        <v>24</v>
      </c>
      <c r="AV560" s="13" t="s">
        <v>24</v>
      </c>
      <c r="AW560" s="13" t="s">
        <v>45</v>
      </c>
      <c r="AX560" s="13" t="s">
        <v>82</v>
      </c>
      <c r="AY560" s="251" t="s">
        <v>162</v>
      </c>
    </row>
    <row r="561" spans="2:65" s="11" customFormat="1" ht="12">
      <c r="B561" s="219"/>
      <c r="C561" s="220"/>
      <c r="D561" s="221" t="s">
        <v>430</v>
      </c>
      <c r="E561" s="222" t="s">
        <v>37</v>
      </c>
      <c r="F561" s="223" t="s">
        <v>1308</v>
      </c>
      <c r="G561" s="220"/>
      <c r="H561" s="224">
        <v>72.709999999999994</v>
      </c>
      <c r="I561" s="225"/>
      <c r="J561" s="220"/>
      <c r="K561" s="220"/>
      <c r="L561" s="226"/>
      <c r="M561" s="227"/>
      <c r="N561" s="228"/>
      <c r="O561" s="228"/>
      <c r="P561" s="228"/>
      <c r="Q561" s="228"/>
      <c r="R561" s="228"/>
      <c r="S561" s="228"/>
      <c r="T561" s="229"/>
      <c r="AT561" s="230" t="s">
        <v>430</v>
      </c>
      <c r="AU561" s="230" t="s">
        <v>24</v>
      </c>
      <c r="AV561" s="11" t="s">
        <v>91</v>
      </c>
      <c r="AW561" s="11" t="s">
        <v>45</v>
      </c>
      <c r="AX561" s="11" t="s">
        <v>82</v>
      </c>
      <c r="AY561" s="230" t="s">
        <v>162</v>
      </c>
    </row>
    <row r="562" spans="2:65" s="11" customFormat="1" ht="12">
      <c r="B562" s="219"/>
      <c r="C562" s="220"/>
      <c r="D562" s="221" t="s">
        <v>430</v>
      </c>
      <c r="E562" s="222" t="s">
        <v>37</v>
      </c>
      <c r="F562" s="223" t="s">
        <v>1309</v>
      </c>
      <c r="G562" s="220"/>
      <c r="H562" s="224">
        <v>-13.4</v>
      </c>
      <c r="I562" s="225"/>
      <c r="J562" s="220"/>
      <c r="K562" s="220"/>
      <c r="L562" s="226"/>
      <c r="M562" s="227"/>
      <c r="N562" s="228"/>
      <c r="O562" s="228"/>
      <c r="P562" s="228"/>
      <c r="Q562" s="228"/>
      <c r="R562" s="228"/>
      <c r="S562" s="228"/>
      <c r="T562" s="229"/>
      <c r="AT562" s="230" t="s">
        <v>430</v>
      </c>
      <c r="AU562" s="230" t="s">
        <v>24</v>
      </c>
      <c r="AV562" s="11" t="s">
        <v>91</v>
      </c>
      <c r="AW562" s="11" t="s">
        <v>45</v>
      </c>
      <c r="AX562" s="11" t="s">
        <v>82</v>
      </c>
      <c r="AY562" s="230" t="s">
        <v>162</v>
      </c>
    </row>
    <row r="563" spans="2:65" s="12" customFormat="1" ht="12">
      <c r="B563" s="231"/>
      <c r="C563" s="232"/>
      <c r="D563" s="221" t="s">
        <v>430</v>
      </c>
      <c r="E563" s="233" t="s">
        <v>37</v>
      </c>
      <c r="F563" s="234" t="s">
        <v>433</v>
      </c>
      <c r="G563" s="232"/>
      <c r="H563" s="235">
        <v>59.31</v>
      </c>
      <c r="I563" s="236"/>
      <c r="J563" s="232"/>
      <c r="K563" s="232"/>
      <c r="L563" s="237"/>
      <c r="M563" s="238"/>
      <c r="N563" s="239"/>
      <c r="O563" s="239"/>
      <c r="P563" s="239"/>
      <c r="Q563" s="239"/>
      <c r="R563" s="239"/>
      <c r="S563" s="239"/>
      <c r="T563" s="240"/>
      <c r="AT563" s="241" t="s">
        <v>430</v>
      </c>
      <c r="AU563" s="241" t="s">
        <v>24</v>
      </c>
      <c r="AV563" s="12" t="s">
        <v>161</v>
      </c>
      <c r="AW563" s="12" t="s">
        <v>45</v>
      </c>
      <c r="AX563" s="12" t="s">
        <v>24</v>
      </c>
      <c r="AY563" s="241" t="s">
        <v>162</v>
      </c>
    </row>
    <row r="564" spans="2:65" s="1" customFormat="1" ht="25.5" customHeight="1">
      <c r="B564" s="42"/>
      <c r="C564" s="163" t="s">
        <v>1310</v>
      </c>
      <c r="D564" s="163" t="s">
        <v>156</v>
      </c>
      <c r="E564" s="164" t="s">
        <v>1311</v>
      </c>
      <c r="F564" s="165" t="s">
        <v>1312</v>
      </c>
      <c r="G564" s="166" t="s">
        <v>159</v>
      </c>
      <c r="H564" s="167">
        <v>97.566999999999993</v>
      </c>
      <c r="I564" s="168"/>
      <c r="J564" s="169">
        <f>ROUND(I564*H564,2)</f>
        <v>0</v>
      </c>
      <c r="K564" s="165" t="s">
        <v>428</v>
      </c>
      <c r="L564" s="62"/>
      <c r="M564" s="170" t="s">
        <v>37</v>
      </c>
      <c r="N564" s="171" t="s">
        <v>53</v>
      </c>
      <c r="O564" s="43"/>
      <c r="P564" s="172">
        <f>O564*H564</f>
        <v>0</v>
      </c>
      <c r="Q564" s="172">
        <v>0</v>
      </c>
      <c r="R564" s="172">
        <f>Q564*H564</f>
        <v>0</v>
      </c>
      <c r="S564" s="172">
        <v>0</v>
      </c>
      <c r="T564" s="173">
        <f>S564*H564</f>
        <v>0</v>
      </c>
      <c r="AR564" s="24" t="s">
        <v>219</v>
      </c>
      <c r="AT564" s="24" t="s">
        <v>156</v>
      </c>
      <c r="AU564" s="24" t="s">
        <v>24</v>
      </c>
      <c r="AY564" s="24" t="s">
        <v>162</v>
      </c>
      <c r="BE564" s="174">
        <f>IF(N564="základní",J564,0)</f>
        <v>0</v>
      </c>
      <c r="BF564" s="174">
        <f>IF(N564="snížená",J564,0)</f>
        <v>0</v>
      </c>
      <c r="BG564" s="174">
        <f>IF(N564="zákl. přenesená",J564,0)</f>
        <v>0</v>
      </c>
      <c r="BH564" s="174">
        <f>IF(N564="sníž. přenesená",J564,0)</f>
        <v>0</v>
      </c>
      <c r="BI564" s="174">
        <f>IF(N564="nulová",J564,0)</f>
        <v>0</v>
      </c>
      <c r="BJ564" s="24" t="s">
        <v>24</v>
      </c>
      <c r="BK564" s="174">
        <f>ROUND(I564*H564,2)</f>
        <v>0</v>
      </c>
      <c r="BL564" s="24" t="s">
        <v>219</v>
      </c>
      <c r="BM564" s="24" t="s">
        <v>1313</v>
      </c>
    </row>
    <row r="565" spans="2:65" s="13" customFormat="1" ht="12">
      <c r="B565" s="242"/>
      <c r="C565" s="243"/>
      <c r="D565" s="221" t="s">
        <v>430</v>
      </c>
      <c r="E565" s="244" t="s">
        <v>37</v>
      </c>
      <c r="F565" s="245" t="s">
        <v>1314</v>
      </c>
      <c r="G565" s="243"/>
      <c r="H565" s="244" t="s">
        <v>37</v>
      </c>
      <c r="I565" s="246"/>
      <c r="J565" s="243"/>
      <c r="K565" s="243"/>
      <c r="L565" s="247"/>
      <c r="M565" s="248"/>
      <c r="N565" s="249"/>
      <c r="O565" s="249"/>
      <c r="P565" s="249"/>
      <c r="Q565" s="249"/>
      <c r="R565" s="249"/>
      <c r="S565" s="249"/>
      <c r="T565" s="250"/>
      <c r="AT565" s="251" t="s">
        <v>430</v>
      </c>
      <c r="AU565" s="251" t="s">
        <v>24</v>
      </c>
      <c r="AV565" s="13" t="s">
        <v>24</v>
      </c>
      <c r="AW565" s="13" t="s">
        <v>45</v>
      </c>
      <c r="AX565" s="13" t="s">
        <v>82</v>
      </c>
      <c r="AY565" s="251" t="s">
        <v>162</v>
      </c>
    </row>
    <row r="566" spans="2:65" s="11" customFormat="1" ht="12">
      <c r="B566" s="219"/>
      <c r="C566" s="220"/>
      <c r="D566" s="221" t="s">
        <v>430</v>
      </c>
      <c r="E566" s="222" t="s">
        <v>37</v>
      </c>
      <c r="F566" s="223" t="s">
        <v>894</v>
      </c>
      <c r="G566" s="220"/>
      <c r="H566" s="224">
        <v>88.025999999999996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430</v>
      </c>
      <c r="AU566" s="230" t="s">
        <v>24</v>
      </c>
      <c r="AV566" s="11" t="s">
        <v>91</v>
      </c>
      <c r="AW566" s="11" t="s">
        <v>45</v>
      </c>
      <c r="AX566" s="11" t="s">
        <v>82</v>
      </c>
      <c r="AY566" s="230" t="s">
        <v>162</v>
      </c>
    </row>
    <row r="567" spans="2:65" s="11" customFormat="1" ht="12">
      <c r="B567" s="219"/>
      <c r="C567" s="220"/>
      <c r="D567" s="221" t="s">
        <v>430</v>
      </c>
      <c r="E567" s="222" t="s">
        <v>37</v>
      </c>
      <c r="F567" s="223" t="s">
        <v>895</v>
      </c>
      <c r="G567" s="220"/>
      <c r="H567" s="224">
        <v>9.5410000000000004</v>
      </c>
      <c r="I567" s="225"/>
      <c r="J567" s="220"/>
      <c r="K567" s="220"/>
      <c r="L567" s="226"/>
      <c r="M567" s="227"/>
      <c r="N567" s="228"/>
      <c r="O567" s="228"/>
      <c r="P567" s="228"/>
      <c r="Q567" s="228"/>
      <c r="R567" s="228"/>
      <c r="S567" s="228"/>
      <c r="T567" s="229"/>
      <c r="AT567" s="230" t="s">
        <v>430</v>
      </c>
      <c r="AU567" s="230" t="s">
        <v>24</v>
      </c>
      <c r="AV567" s="11" t="s">
        <v>91</v>
      </c>
      <c r="AW567" s="11" t="s">
        <v>45</v>
      </c>
      <c r="AX567" s="11" t="s">
        <v>82</v>
      </c>
      <c r="AY567" s="230" t="s">
        <v>162</v>
      </c>
    </row>
    <row r="568" spans="2:65" s="12" customFormat="1" ht="12">
      <c r="B568" s="231"/>
      <c r="C568" s="232"/>
      <c r="D568" s="221" t="s">
        <v>430</v>
      </c>
      <c r="E568" s="233" t="s">
        <v>37</v>
      </c>
      <c r="F568" s="234" t="s">
        <v>433</v>
      </c>
      <c r="G568" s="232"/>
      <c r="H568" s="235">
        <v>97.566999999999993</v>
      </c>
      <c r="I568" s="236"/>
      <c r="J568" s="232"/>
      <c r="K568" s="232"/>
      <c r="L568" s="237"/>
      <c r="M568" s="238"/>
      <c r="N568" s="239"/>
      <c r="O568" s="239"/>
      <c r="P568" s="239"/>
      <c r="Q568" s="239"/>
      <c r="R568" s="239"/>
      <c r="S568" s="239"/>
      <c r="T568" s="240"/>
      <c r="AT568" s="241" t="s">
        <v>430</v>
      </c>
      <c r="AU568" s="241" t="s">
        <v>24</v>
      </c>
      <c r="AV568" s="12" t="s">
        <v>161</v>
      </c>
      <c r="AW568" s="12" t="s">
        <v>45</v>
      </c>
      <c r="AX568" s="12" t="s">
        <v>24</v>
      </c>
      <c r="AY568" s="241" t="s">
        <v>162</v>
      </c>
    </row>
    <row r="569" spans="2:65" s="1" customFormat="1" ht="16.5" customHeight="1">
      <c r="B569" s="42"/>
      <c r="C569" s="175" t="s">
        <v>1315</v>
      </c>
      <c r="D569" s="175" t="s">
        <v>277</v>
      </c>
      <c r="E569" s="176" t="s">
        <v>1316</v>
      </c>
      <c r="F569" s="177" t="s">
        <v>1317</v>
      </c>
      <c r="G569" s="178" t="s">
        <v>159</v>
      </c>
      <c r="H569" s="179">
        <v>113.848</v>
      </c>
      <c r="I569" s="180"/>
      <c r="J569" s="181">
        <f>ROUND(I569*H569,2)</f>
        <v>0</v>
      </c>
      <c r="K569" s="177" t="s">
        <v>428</v>
      </c>
      <c r="L569" s="182"/>
      <c r="M569" s="183" t="s">
        <v>37</v>
      </c>
      <c r="N569" s="184" t="s">
        <v>53</v>
      </c>
      <c r="O569" s="43"/>
      <c r="P569" s="172">
        <f>O569*H569</f>
        <v>0</v>
      </c>
      <c r="Q569" s="172">
        <v>0</v>
      </c>
      <c r="R569" s="172">
        <f>Q569*H569</f>
        <v>0</v>
      </c>
      <c r="S569" s="172">
        <v>0</v>
      </c>
      <c r="T569" s="173">
        <f>S569*H569</f>
        <v>0</v>
      </c>
      <c r="AR569" s="24" t="s">
        <v>272</v>
      </c>
      <c r="AT569" s="24" t="s">
        <v>277</v>
      </c>
      <c r="AU569" s="24" t="s">
        <v>24</v>
      </c>
      <c r="AY569" s="24" t="s">
        <v>162</v>
      </c>
      <c r="BE569" s="174">
        <f>IF(N569="základní",J569,0)</f>
        <v>0</v>
      </c>
      <c r="BF569" s="174">
        <f>IF(N569="snížená",J569,0)</f>
        <v>0</v>
      </c>
      <c r="BG569" s="174">
        <f>IF(N569="zákl. přenesená",J569,0)</f>
        <v>0</v>
      </c>
      <c r="BH569" s="174">
        <f>IF(N569="sníž. přenesená",J569,0)</f>
        <v>0</v>
      </c>
      <c r="BI569" s="174">
        <f>IF(N569="nulová",J569,0)</f>
        <v>0</v>
      </c>
      <c r="BJ569" s="24" t="s">
        <v>24</v>
      </c>
      <c r="BK569" s="174">
        <f>ROUND(I569*H569,2)</f>
        <v>0</v>
      </c>
      <c r="BL569" s="24" t="s">
        <v>219</v>
      </c>
      <c r="BM569" s="24" t="s">
        <v>1318</v>
      </c>
    </row>
    <row r="570" spans="2:65" s="1" customFormat="1" ht="16.5" customHeight="1">
      <c r="B570" s="42"/>
      <c r="C570" s="163" t="s">
        <v>1319</v>
      </c>
      <c r="D570" s="163" t="s">
        <v>156</v>
      </c>
      <c r="E570" s="164" t="s">
        <v>1320</v>
      </c>
      <c r="F570" s="165" t="s">
        <v>1321</v>
      </c>
      <c r="G570" s="166" t="s">
        <v>159</v>
      </c>
      <c r="H570" s="167">
        <v>14.754</v>
      </c>
      <c r="I570" s="168"/>
      <c r="J570" s="169">
        <f>ROUND(I570*H570,2)</f>
        <v>0</v>
      </c>
      <c r="K570" s="165" t="s">
        <v>428</v>
      </c>
      <c r="L570" s="62"/>
      <c r="M570" s="170" t="s">
        <v>37</v>
      </c>
      <c r="N570" s="171" t="s">
        <v>53</v>
      </c>
      <c r="O570" s="43"/>
      <c r="P570" s="172">
        <f>O570*H570</f>
        <v>0</v>
      </c>
      <c r="Q570" s="172">
        <v>0</v>
      </c>
      <c r="R570" s="172">
        <f>Q570*H570</f>
        <v>0</v>
      </c>
      <c r="S570" s="172">
        <v>0</v>
      </c>
      <c r="T570" s="173">
        <f>S570*H570</f>
        <v>0</v>
      </c>
      <c r="AR570" s="24" t="s">
        <v>219</v>
      </c>
      <c r="AT570" s="24" t="s">
        <v>156</v>
      </c>
      <c r="AU570" s="24" t="s">
        <v>24</v>
      </c>
      <c r="AY570" s="24" t="s">
        <v>162</v>
      </c>
      <c r="BE570" s="174">
        <f>IF(N570="základní",J570,0)</f>
        <v>0</v>
      </c>
      <c r="BF570" s="174">
        <f>IF(N570="snížená",J570,0)</f>
        <v>0</v>
      </c>
      <c r="BG570" s="174">
        <f>IF(N570="zákl. přenesená",J570,0)</f>
        <v>0</v>
      </c>
      <c r="BH570" s="174">
        <f>IF(N570="sníž. přenesená",J570,0)</f>
        <v>0</v>
      </c>
      <c r="BI570" s="174">
        <f>IF(N570="nulová",J570,0)</f>
        <v>0</v>
      </c>
      <c r="BJ570" s="24" t="s">
        <v>24</v>
      </c>
      <c r="BK570" s="174">
        <f>ROUND(I570*H570,2)</f>
        <v>0</v>
      </c>
      <c r="BL570" s="24" t="s">
        <v>219</v>
      </c>
      <c r="BM570" s="24" t="s">
        <v>1322</v>
      </c>
    </row>
    <row r="571" spans="2:65" s="13" customFormat="1" ht="12">
      <c r="B571" s="242"/>
      <c r="C571" s="243"/>
      <c r="D571" s="221" t="s">
        <v>430</v>
      </c>
      <c r="E571" s="244" t="s">
        <v>37</v>
      </c>
      <c r="F571" s="245" t="s">
        <v>1323</v>
      </c>
      <c r="G571" s="243"/>
      <c r="H571" s="244" t="s">
        <v>37</v>
      </c>
      <c r="I571" s="246"/>
      <c r="J571" s="243"/>
      <c r="K571" s="243"/>
      <c r="L571" s="247"/>
      <c r="M571" s="248"/>
      <c r="N571" s="249"/>
      <c r="O571" s="249"/>
      <c r="P571" s="249"/>
      <c r="Q571" s="249"/>
      <c r="R571" s="249"/>
      <c r="S571" s="249"/>
      <c r="T571" s="250"/>
      <c r="AT571" s="251" t="s">
        <v>430</v>
      </c>
      <c r="AU571" s="251" t="s">
        <v>24</v>
      </c>
      <c r="AV571" s="13" t="s">
        <v>24</v>
      </c>
      <c r="AW571" s="13" t="s">
        <v>45</v>
      </c>
      <c r="AX571" s="13" t="s">
        <v>82</v>
      </c>
      <c r="AY571" s="251" t="s">
        <v>162</v>
      </c>
    </row>
    <row r="572" spans="2:65" s="11" customFormat="1" ht="12">
      <c r="B572" s="219"/>
      <c r="C572" s="220"/>
      <c r="D572" s="221" t="s">
        <v>430</v>
      </c>
      <c r="E572" s="222" t="s">
        <v>37</v>
      </c>
      <c r="F572" s="223" t="s">
        <v>980</v>
      </c>
      <c r="G572" s="220"/>
      <c r="H572" s="224">
        <v>5.2130000000000001</v>
      </c>
      <c r="I572" s="225"/>
      <c r="J572" s="220"/>
      <c r="K572" s="220"/>
      <c r="L572" s="226"/>
      <c r="M572" s="227"/>
      <c r="N572" s="228"/>
      <c r="O572" s="228"/>
      <c r="P572" s="228"/>
      <c r="Q572" s="228"/>
      <c r="R572" s="228"/>
      <c r="S572" s="228"/>
      <c r="T572" s="229"/>
      <c r="AT572" s="230" t="s">
        <v>430</v>
      </c>
      <c r="AU572" s="230" t="s">
        <v>24</v>
      </c>
      <c r="AV572" s="11" t="s">
        <v>91</v>
      </c>
      <c r="AW572" s="11" t="s">
        <v>45</v>
      </c>
      <c r="AX572" s="11" t="s">
        <v>82</v>
      </c>
      <c r="AY572" s="230" t="s">
        <v>162</v>
      </c>
    </row>
    <row r="573" spans="2:65" s="11" customFormat="1" ht="12">
      <c r="B573" s="219"/>
      <c r="C573" s="220"/>
      <c r="D573" s="221" t="s">
        <v>430</v>
      </c>
      <c r="E573" s="222" t="s">
        <v>37</v>
      </c>
      <c r="F573" s="223" t="s">
        <v>895</v>
      </c>
      <c r="G573" s="220"/>
      <c r="H573" s="224">
        <v>9.5410000000000004</v>
      </c>
      <c r="I573" s="225"/>
      <c r="J573" s="220"/>
      <c r="K573" s="220"/>
      <c r="L573" s="226"/>
      <c r="M573" s="227"/>
      <c r="N573" s="228"/>
      <c r="O573" s="228"/>
      <c r="P573" s="228"/>
      <c r="Q573" s="228"/>
      <c r="R573" s="228"/>
      <c r="S573" s="228"/>
      <c r="T573" s="229"/>
      <c r="AT573" s="230" t="s">
        <v>430</v>
      </c>
      <c r="AU573" s="230" t="s">
        <v>24</v>
      </c>
      <c r="AV573" s="11" t="s">
        <v>91</v>
      </c>
      <c r="AW573" s="11" t="s">
        <v>45</v>
      </c>
      <c r="AX573" s="11" t="s">
        <v>82</v>
      </c>
      <c r="AY573" s="230" t="s">
        <v>162</v>
      </c>
    </row>
    <row r="574" spans="2:65" s="12" customFormat="1" ht="12">
      <c r="B574" s="231"/>
      <c r="C574" s="232"/>
      <c r="D574" s="221" t="s">
        <v>430</v>
      </c>
      <c r="E574" s="233" t="s">
        <v>37</v>
      </c>
      <c r="F574" s="234" t="s">
        <v>433</v>
      </c>
      <c r="G574" s="232"/>
      <c r="H574" s="235">
        <v>14.754</v>
      </c>
      <c r="I574" s="236"/>
      <c r="J574" s="232"/>
      <c r="K574" s="232"/>
      <c r="L574" s="237"/>
      <c r="M574" s="238"/>
      <c r="N574" s="239"/>
      <c r="O574" s="239"/>
      <c r="P574" s="239"/>
      <c r="Q574" s="239"/>
      <c r="R574" s="239"/>
      <c r="S574" s="239"/>
      <c r="T574" s="240"/>
      <c r="AT574" s="241" t="s">
        <v>430</v>
      </c>
      <c r="AU574" s="241" t="s">
        <v>24</v>
      </c>
      <c r="AV574" s="12" t="s">
        <v>161</v>
      </c>
      <c r="AW574" s="12" t="s">
        <v>45</v>
      </c>
      <c r="AX574" s="12" t="s">
        <v>24</v>
      </c>
      <c r="AY574" s="241" t="s">
        <v>162</v>
      </c>
    </row>
    <row r="575" spans="2:65" s="1" customFormat="1" ht="16.5" customHeight="1">
      <c r="B575" s="42"/>
      <c r="C575" s="163" t="s">
        <v>1324</v>
      </c>
      <c r="D575" s="163" t="s">
        <v>156</v>
      </c>
      <c r="E575" s="164" t="s">
        <v>1325</v>
      </c>
      <c r="F575" s="165" t="s">
        <v>1326</v>
      </c>
      <c r="G575" s="166" t="s">
        <v>159</v>
      </c>
      <c r="H575" s="167">
        <v>97.867000000000004</v>
      </c>
      <c r="I575" s="168"/>
      <c r="J575" s="169">
        <f>ROUND(I575*H575,2)</f>
        <v>0</v>
      </c>
      <c r="K575" s="165" t="s">
        <v>428</v>
      </c>
      <c r="L575" s="62"/>
      <c r="M575" s="170" t="s">
        <v>37</v>
      </c>
      <c r="N575" s="171" t="s">
        <v>53</v>
      </c>
      <c r="O575" s="43"/>
      <c r="P575" s="172">
        <f>O575*H575</f>
        <v>0</v>
      </c>
      <c r="Q575" s="172">
        <v>0</v>
      </c>
      <c r="R575" s="172">
        <f>Q575*H575</f>
        <v>0</v>
      </c>
      <c r="S575" s="172">
        <v>0</v>
      </c>
      <c r="T575" s="173">
        <f>S575*H575</f>
        <v>0</v>
      </c>
      <c r="AR575" s="24" t="s">
        <v>219</v>
      </c>
      <c r="AT575" s="24" t="s">
        <v>156</v>
      </c>
      <c r="AU575" s="24" t="s">
        <v>24</v>
      </c>
      <c r="AY575" s="24" t="s">
        <v>162</v>
      </c>
      <c r="BE575" s="174">
        <f>IF(N575="základní",J575,0)</f>
        <v>0</v>
      </c>
      <c r="BF575" s="174">
        <f>IF(N575="snížená",J575,0)</f>
        <v>0</v>
      </c>
      <c r="BG575" s="174">
        <f>IF(N575="zákl. přenesená",J575,0)</f>
        <v>0</v>
      </c>
      <c r="BH575" s="174">
        <f>IF(N575="sníž. přenesená",J575,0)</f>
        <v>0</v>
      </c>
      <c r="BI575" s="174">
        <f>IF(N575="nulová",J575,0)</f>
        <v>0</v>
      </c>
      <c r="BJ575" s="24" t="s">
        <v>24</v>
      </c>
      <c r="BK575" s="174">
        <f>ROUND(I575*H575,2)</f>
        <v>0</v>
      </c>
      <c r="BL575" s="24" t="s">
        <v>219</v>
      </c>
      <c r="BM575" s="24" t="s">
        <v>1327</v>
      </c>
    </row>
    <row r="576" spans="2:65" s="11" customFormat="1" ht="12">
      <c r="B576" s="219"/>
      <c r="C576" s="220"/>
      <c r="D576" s="221" t="s">
        <v>430</v>
      </c>
      <c r="E576" s="222" t="s">
        <v>37</v>
      </c>
      <c r="F576" s="223" t="s">
        <v>1328</v>
      </c>
      <c r="G576" s="220"/>
      <c r="H576" s="224">
        <v>97.867000000000004</v>
      </c>
      <c r="I576" s="225"/>
      <c r="J576" s="220"/>
      <c r="K576" s="220"/>
      <c r="L576" s="226"/>
      <c r="M576" s="227"/>
      <c r="N576" s="228"/>
      <c r="O576" s="228"/>
      <c r="P576" s="228"/>
      <c r="Q576" s="228"/>
      <c r="R576" s="228"/>
      <c r="S576" s="228"/>
      <c r="T576" s="229"/>
      <c r="AT576" s="230" t="s">
        <v>430</v>
      </c>
      <c r="AU576" s="230" t="s">
        <v>24</v>
      </c>
      <c r="AV576" s="11" t="s">
        <v>91</v>
      </c>
      <c r="AW576" s="11" t="s">
        <v>45</v>
      </c>
      <c r="AX576" s="11" t="s">
        <v>82</v>
      </c>
      <c r="AY576" s="230" t="s">
        <v>162</v>
      </c>
    </row>
    <row r="577" spans="2:65" s="12" customFormat="1" ht="12">
      <c r="B577" s="231"/>
      <c r="C577" s="232"/>
      <c r="D577" s="221" t="s">
        <v>430</v>
      </c>
      <c r="E577" s="233" t="s">
        <v>37</v>
      </c>
      <c r="F577" s="234" t="s">
        <v>433</v>
      </c>
      <c r="G577" s="232"/>
      <c r="H577" s="235">
        <v>97.867000000000004</v>
      </c>
      <c r="I577" s="236"/>
      <c r="J577" s="232"/>
      <c r="K577" s="232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430</v>
      </c>
      <c r="AU577" s="241" t="s">
        <v>24</v>
      </c>
      <c r="AV577" s="12" t="s">
        <v>161</v>
      </c>
      <c r="AW577" s="12" t="s">
        <v>45</v>
      </c>
      <c r="AX577" s="12" t="s">
        <v>24</v>
      </c>
      <c r="AY577" s="241" t="s">
        <v>162</v>
      </c>
    </row>
    <row r="578" spans="2:65" s="1" customFormat="1" ht="16.5" customHeight="1">
      <c r="B578" s="42"/>
      <c r="C578" s="163" t="s">
        <v>1329</v>
      </c>
      <c r="D578" s="163" t="s">
        <v>156</v>
      </c>
      <c r="E578" s="164" t="s">
        <v>1330</v>
      </c>
      <c r="F578" s="165" t="s">
        <v>1331</v>
      </c>
      <c r="G578" s="166" t="s">
        <v>159</v>
      </c>
      <c r="H578" s="167">
        <v>97.867000000000004</v>
      </c>
      <c r="I578" s="168"/>
      <c r="J578" s="169">
        <f>ROUND(I578*H578,2)</f>
        <v>0</v>
      </c>
      <c r="K578" s="165" t="s">
        <v>428</v>
      </c>
      <c r="L578" s="62"/>
      <c r="M578" s="170" t="s">
        <v>37</v>
      </c>
      <c r="N578" s="171" t="s">
        <v>53</v>
      </c>
      <c r="O578" s="43"/>
      <c r="P578" s="172">
        <f>O578*H578</f>
        <v>0</v>
      </c>
      <c r="Q578" s="172">
        <v>0</v>
      </c>
      <c r="R578" s="172">
        <f>Q578*H578</f>
        <v>0</v>
      </c>
      <c r="S578" s="172">
        <v>0</v>
      </c>
      <c r="T578" s="173">
        <f>S578*H578</f>
        <v>0</v>
      </c>
      <c r="AR578" s="24" t="s">
        <v>219</v>
      </c>
      <c r="AT578" s="24" t="s">
        <v>156</v>
      </c>
      <c r="AU578" s="24" t="s">
        <v>24</v>
      </c>
      <c r="AY578" s="24" t="s">
        <v>162</v>
      </c>
      <c r="BE578" s="174">
        <f>IF(N578="základní",J578,0)</f>
        <v>0</v>
      </c>
      <c r="BF578" s="174">
        <f>IF(N578="snížená",J578,0)</f>
        <v>0</v>
      </c>
      <c r="BG578" s="174">
        <f>IF(N578="zákl. přenesená",J578,0)</f>
        <v>0</v>
      </c>
      <c r="BH578" s="174">
        <f>IF(N578="sníž. přenesená",J578,0)</f>
        <v>0</v>
      </c>
      <c r="BI578" s="174">
        <f>IF(N578="nulová",J578,0)</f>
        <v>0</v>
      </c>
      <c r="BJ578" s="24" t="s">
        <v>24</v>
      </c>
      <c r="BK578" s="174">
        <f>ROUND(I578*H578,2)</f>
        <v>0</v>
      </c>
      <c r="BL578" s="24" t="s">
        <v>219</v>
      </c>
      <c r="BM578" s="24" t="s">
        <v>1332</v>
      </c>
    </row>
    <row r="579" spans="2:65" s="1" customFormat="1" ht="16.5" customHeight="1">
      <c r="B579" s="42"/>
      <c r="C579" s="163" t="s">
        <v>1333</v>
      </c>
      <c r="D579" s="163" t="s">
        <v>156</v>
      </c>
      <c r="E579" s="164" t="s">
        <v>1334</v>
      </c>
      <c r="F579" s="165" t="s">
        <v>1335</v>
      </c>
      <c r="G579" s="166" t="s">
        <v>201</v>
      </c>
      <c r="H579" s="167">
        <v>2.468</v>
      </c>
      <c r="I579" s="168"/>
      <c r="J579" s="169">
        <f>ROUND(I579*H579,2)</f>
        <v>0</v>
      </c>
      <c r="K579" s="165" t="s">
        <v>428</v>
      </c>
      <c r="L579" s="62"/>
      <c r="M579" s="170" t="s">
        <v>37</v>
      </c>
      <c r="N579" s="171" t="s">
        <v>53</v>
      </c>
      <c r="O579" s="43"/>
      <c r="P579" s="172">
        <f>O579*H579</f>
        <v>0</v>
      </c>
      <c r="Q579" s="172">
        <v>0</v>
      </c>
      <c r="R579" s="172">
        <f>Q579*H579</f>
        <v>0</v>
      </c>
      <c r="S579" s="172">
        <v>0</v>
      </c>
      <c r="T579" s="173">
        <f>S579*H579</f>
        <v>0</v>
      </c>
      <c r="AR579" s="24" t="s">
        <v>219</v>
      </c>
      <c r="AT579" s="24" t="s">
        <v>156</v>
      </c>
      <c r="AU579" s="24" t="s">
        <v>24</v>
      </c>
      <c r="AY579" s="24" t="s">
        <v>162</v>
      </c>
      <c r="BE579" s="174">
        <f>IF(N579="základní",J579,0)</f>
        <v>0</v>
      </c>
      <c r="BF579" s="174">
        <f>IF(N579="snížená",J579,0)</f>
        <v>0</v>
      </c>
      <c r="BG579" s="174">
        <f>IF(N579="zákl. přenesená",J579,0)</f>
        <v>0</v>
      </c>
      <c r="BH579" s="174">
        <f>IF(N579="sníž. přenesená",J579,0)</f>
        <v>0</v>
      </c>
      <c r="BI579" s="174">
        <f>IF(N579="nulová",J579,0)</f>
        <v>0</v>
      </c>
      <c r="BJ579" s="24" t="s">
        <v>24</v>
      </c>
      <c r="BK579" s="174">
        <f>ROUND(I579*H579,2)</f>
        <v>0</v>
      </c>
      <c r="BL579" s="24" t="s">
        <v>219</v>
      </c>
      <c r="BM579" s="24" t="s">
        <v>1336</v>
      </c>
    </row>
    <row r="580" spans="2:65" s="10" customFormat="1" ht="37.35" customHeight="1">
      <c r="B580" s="203"/>
      <c r="C580" s="204"/>
      <c r="D580" s="205" t="s">
        <v>81</v>
      </c>
      <c r="E580" s="206" t="s">
        <v>1337</v>
      </c>
      <c r="F580" s="206" t="s">
        <v>1338</v>
      </c>
      <c r="G580" s="204"/>
      <c r="H580" s="204"/>
      <c r="I580" s="207"/>
      <c r="J580" s="208">
        <f>BK580</f>
        <v>0</v>
      </c>
      <c r="K580" s="204"/>
      <c r="L580" s="209"/>
      <c r="M580" s="210"/>
      <c r="N580" s="211"/>
      <c r="O580" s="211"/>
      <c r="P580" s="212">
        <f>SUM(P581:P583)</f>
        <v>0</v>
      </c>
      <c r="Q580" s="211"/>
      <c r="R580" s="212">
        <f>SUM(R581:R583)</f>
        <v>0</v>
      </c>
      <c r="S580" s="211"/>
      <c r="T580" s="213">
        <f>SUM(T581:T583)</f>
        <v>0</v>
      </c>
      <c r="AR580" s="214" t="s">
        <v>91</v>
      </c>
      <c r="AT580" s="215" t="s">
        <v>81</v>
      </c>
      <c r="AU580" s="215" t="s">
        <v>82</v>
      </c>
      <c r="AY580" s="214" t="s">
        <v>162</v>
      </c>
      <c r="BK580" s="216">
        <f>SUM(BK581:BK583)</f>
        <v>0</v>
      </c>
    </row>
    <row r="581" spans="2:65" s="1" customFormat="1" ht="16.5" customHeight="1">
      <c r="B581" s="42"/>
      <c r="C581" s="163" t="s">
        <v>1339</v>
      </c>
      <c r="D581" s="163" t="s">
        <v>156</v>
      </c>
      <c r="E581" s="164" t="s">
        <v>1340</v>
      </c>
      <c r="F581" s="165" t="s">
        <v>1341</v>
      </c>
      <c r="G581" s="166" t="s">
        <v>159</v>
      </c>
      <c r="H581" s="167">
        <v>50.954000000000001</v>
      </c>
      <c r="I581" s="168"/>
      <c r="J581" s="169">
        <f>ROUND(I581*H581,2)</f>
        <v>0</v>
      </c>
      <c r="K581" s="165" t="s">
        <v>428</v>
      </c>
      <c r="L581" s="62"/>
      <c r="M581" s="170" t="s">
        <v>37</v>
      </c>
      <c r="N581" s="171" t="s">
        <v>53</v>
      </c>
      <c r="O581" s="43"/>
      <c r="P581" s="172">
        <f>O581*H581</f>
        <v>0</v>
      </c>
      <c r="Q581" s="172">
        <v>0</v>
      </c>
      <c r="R581" s="172">
        <f>Q581*H581</f>
        <v>0</v>
      </c>
      <c r="S581" s="172">
        <v>0</v>
      </c>
      <c r="T581" s="173">
        <f>S581*H581</f>
        <v>0</v>
      </c>
      <c r="AR581" s="24" t="s">
        <v>219</v>
      </c>
      <c r="AT581" s="24" t="s">
        <v>156</v>
      </c>
      <c r="AU581" s="24" t="s">
        <v>24</v>
      </c>
      <c r="AY581" s="24" t="s">
        <v>162</v>
      </c>
      <c r="BE581" s="174">
        <f>IF(N581="základní",J581,0)</f>
        <v>0</v>
      </c>
      <c r="BF581" s="174">
        <f>IF(N581="snížená",J581,0)</f>
        <v>0</v>
      </c>
      <c r="BG581" s="174">
        <f>IF(N581="zákl. přenesená",J581,0)</f>
        <v>0</v>
      </c>
      <c r="BH581" s="174">
        <f>IF(N581="sníž. přenesená",J581,0)</f>
        <v>0</v>
      </c>
      <c r="BI581" s="174">
        <f>IF(N581="nulová",J581,0)</f>
        <v>0</v>
      </c>
      <c r="BJ581" s="24" t="s">
        <v>24</v>
      </c>
      <c r="BK581" s="174">
        <f>ROUND(I581*H581,2)</f>
        <v>0</v>
      </c>
      <c r="BL581" s="24" t="s">
        <v>219</v>
      </c>
      <c r="BM581" s="24" t="s">
        <v>1342</v>
      </c>
    </row>
    <row r="582" spans="2:65" s="11" customFormat="1" ht="12">
      <c r="B582" s="219"/>
      <c r="C582" s="220"/>
      <c r="D582" s="221" t="s">
        <v>430</v>
      </c>
      <c r="E582" s="222" t="s">
        <v>37</v>
      </c>
      <c r="F582" s="223" t="s">
        <v>1343</v>
      </c>
      <c r="G582" s="220"/>
      <c r="H582" s="224">
        <v>50.954000000000001</v>
      </c>
      <c r="I582" s="225"/>
      <c r="J582" s="220"/>
      <c r="K582" s="220"/>
      <c r="L582" s="226"/>
      <c r="M582" s="227"/>
      <c r="N582" s="228"/>
      <c r="O582" s="228"/>
      <c r="P582" s="228"/>
      <c r="Q582" s="228"/>
      <c r="R582" s="228"/>
      <c r="S582" s="228"/>
      <c r="T582" s="229"/>
      <c r="AT582" s="230" t="s">
        <v>430</v>
      </c>
      <c r="AU582" s="230" t="s">
        <v>24</v>
      </c>
      <c r="AV582" s="11" t="s">
        <v>91</v>
      </c>
      <c r="AW582" s="11" t="s">
        <v>45</v>
      </c>
      <c r="AX582" s="11" t="s">
        <v>82</v>
      </c>
      <c r="AY582" s="230" t="s">
        <v>162</v>
      </c>
    </row>
    <row r="583" spans="2:65" s="12" customFormat="1" ht="12">
      <c r="B583" s="231"/>
      <c r="C583" s="232"/>
      <c r="D583" s="221" t="s">
        <v>430</v>
      </c>
      <c r="E583" s="233" t="s">
        <v>37</v>
      </c>
      <c r="F583" s="234" t="s">
        <v>433</v>
      </c>
      <c r="G583" s="232"/>
      <c r="H583" s="235">
        <v>50.954000000000001</v>
      </c>
      <c r="I583" s="236"/>
      <c r="J583" s="232"/>
      <c r="K583" s="232"/>
      <c r="L583" s="237"/>
      <c r="M583" s="238"/>
      <c r="N583" s="239"/>
      <c r="O583" s="239"/>
      <c r="P583" s="239"/>
      <c r="Q583" s="239"/>
      <c r="R583" s="239"/>
      <c r="S583" s="239"/>
      <c r="T583" s="240"/>
      <c r="AT583" s="241" t="s">
        <v>430</v>
      </c>
      <c r="AU583" s="241" t="s">
        <v>24</v>
      </c>
      <c r="AV583" s="12" t="s">
        <v>161</v>
      </c>
      <c r="AW583" s="12" t="s">
        <v>45</v>
      </c>
      <c r="AX583" s="12" t="s">
        <v>24</v>
      </c>
      <c r="AY583" s="241" t="s">
        <v>162</v>
      </c>
    </row>
    <row r="584" spans="2:65" s="10" customFormat="1" ht="37.35" customHeight="1">
      <c r="B584" s="203"/>
      <c r="C584" s="204"/>
      <c r="D584" s="205" t="s">
        <v>81</v>
      </c>
      <c r="E584" s="206" t="s">
        <v>1344</v>
      </c>
      <c r="F584" s="206" t="s">
        <v>1345</v>
      </c>
      <c r="G584" s="204"/>
      <c r="H584" s="204"/>
      <c r="I584" s="207"/>
      <c r="J584" s="208">
        <f>BK584</f>
        <v>0</v>
      </c>
      <c r="K584" s="204"/>
      <c r="L584" s="209"/>
      <c r="M584" s="210"/>
      <c r="N584" s="211"/>
      <c r="O584" s="211"/>
      <c r="P584" s="212">
        <f>SUM(P585:P597)</f>
        <v>0</v>
      </c>
      <c r="Q584" s="211"/>
      <c r="R584" s="212">
        <f>SUM(R585:R597)</f>
        <v>0</v>
      </c>
      <c r="S584" s="211"/>
      <c r="T584" s="213">
        <f>SUM(T585:T597)</f>
        <v>0</v>
      </c>
      <c r="AR584" s="214" t="s">
        <v>91</v>
      </c>
      <c r="AT584" s="215" t="s">
        <v>81</v>
      </c>
      <c r="AU584" s="215" t="s">
        <v>82</v>
      </c>
      <c r="AY584" s="214" t="s">
        <v>162</v>
      </c>
      <c r="BK584" s="216">
        <f>SUM(BK585:BK597)</f>
        <v>0</v>
      </c>
    </row>
    <row r="585" spans="2:65" s="1" customFormat="1" ht="25.5" customHeight="1">
      <c r="B585" s="42"/>
      <c r="C585" s="163" t="s">
        <v>1346</v>
      </c>
      <c r="D585" s="163" t="s">
        <v>156</v>
      </c>
      <c r="E585" s="164" t="s">
        <v>1347</v>
      </c>
      <c r="F585" s="165" t="s">
        <v>1348</v>
      </c>
      <c r="G585" s="166" t="s">
        <v>159</v>
      </c>
      <c r="H585" s="167">
        <v>44.3</v>
      </c>
      <c r="I585" s="168"/>
      <c r="J585" s="169">
        <f>ROUND(I585*H585,2)</f>
        <v>0</v>
      </c>
      <c r="K585" s="165" t="s">
        <v>428</v>
      </c>
      <c r="L585" s="62"/>
      <c r="M585" s="170" t="s">
        <v>37</v>
      </c>
      <c r="N585" s="171" t="s">
        <v>53</v>
      </c>
      <c r="O585" s="43"/>
      <c r="P585" s="172">
        <f>O585*H585</f>
        <v>0</v>
      </c>
      <c r="Q585" s="172">
        <v>0</v>
      </c>
      <c r="R585" s="172">
        <f>Q585*H585</f>
        <v>0</v>
      </c>
      <c r="S585" s="172">
        <v>0</v>
      </c>
      <c r="T585" s="173">
        <f>S585*H585</f>
        <v>0</v>
      </c>
      <c r="AR585" s="24" t="s">
        <v>219</v>
      </c>
      <c r="AT585" s="24" t="s">
        <v>156</v>
      </c>
      <c r="AU585" s="24" t="s">
        <v>24</v>
      </c>
      <c r="AY585" s="24" t="s">
        <v>162</v>
      </c>
      <c r="BE585" s="174">
        <f>IF(N585="základní",J585,0)</f>
        <v>0</v>
      </c>
      <c r="BF585" s="174">
        <f>IF(N585="snížená",J585,0)</f>
        <v>0</v>
      </c>
      <c r="BG585" s="174">
        <f>IF(N585="zákl. přenesená",J585,0)</f>
        <v>0</v>
      </c>
      <c r="BH585" s="174">
        <f>IF(N585="sníž. přenesená",J585,0)</f>
        <v>0</v>
      </c>
      <c r="BI585" s="174">
        <f>IF(N585="nulová",J585,0)</f>
        <v>0</v>
      </c>
      <c r="BJ585" s="24" t="s">
        <v>24</v>
      </c>
      <c r="BK585" s="174">
        <f>ROUND(I585*H585,2)</f>
        <v>0</v>
      </c>
      <c r="BL585" s="24" t="s">
        <v>219</v>
      </c>
      <c r="BM585" s="24" t="s">
        <v>1349</v>
      </c>
    </row>
    <row r="586" spans="2:65" s="13" customFormat="1" ht="12">
      <c r="B586" s="242"/>
      <c r="C586" s="243"/>
      <c r="D586" s="221" t="s">
        <v>430</v>
      </c>
      <c r="E586" s="244" t="s">
        <v>37</v>
      </c>
      <c r="F586" s="245" t="s">
        <v>1350</v>
      </c>
      <c r="G586" s="243"/>
      <c r="H586" s="244" t="s">
        <v>37</v>
      </c>
      <c r="I586" s="246"/>
      <c r="J586" s="243"/>
      <c r="K586" s="243"/>
      <c r="L586" s="247"/>
      <c r="M586" s="248"/>
      <c r="N586" s="249"/>
      <c r="O586" s="249"/>
      <c r="P586" s="249"/>
      <c r="Q586" s="249"/>
      <c r="R586" s="249"/>
      <c r="S586" s="249"/>
      <c r="T586" s="250"/>
      <c r="AT586" s="251" t="s">
        <v>430</v>
      </c>
      <c r="AU586" s="251" t="s">
        <v>24</v>
      </c>
      <c r="AV586" s="13" t="s">
        <v>24</v>
      </c>
      <c r="AW586" s="13" t="s">
        <v>45</v>
      </c>
      <c r="AX586" s="13" t="s">
        <v>82</v>
      </c>
      <c r="AY586" s="251" t="s">
        <v>162</v>
      </c>
    </row>
    <row r="587" spans="2:65" s="11" customFormat="1" ht="12">
      <c r="B587" s="219"/>
      <c r="C587" s="220"/>
      <c r="D587" s="221" t="s">
        <v>430</v>
      </c>
      <c r="E587" s="222" t="s">
        <v>37</v>
      </c>
      <c r="F587" s="223" t="s">
        <v>1351</v>
      </c>
      <c r="G587" s="220"/>
      <c r="H587" s="224">
        <v>54.5</v>
      </c>
      <c r="I587" s="225"/>
      <c r="J587" s="220"/>
      <c r="K587" s="220"/>
      <c r="L587" s="226"/>
      <c r="M587" s="227"/>
      <c r="N587" s="228"/>
      <c r="O587" s="228"/>
      <c r="P587" s="228"/>
      <c r="Q587" s="228"/>
      <c r="R587" s="228"/>
      <c r="S587" s="228"/>
      <c r="T587" s="229"/>
      <c r="AT587" s="230" t="s">
        <v>430</v>
      </c>
      <c r="AU587" s="230" t="s">
        <v>24</v>
      </c>
      <c r="AV587" s="11" t="s">
        <v>91</v>
      </c>
      <c r="AW587" s="11" t="s">
        <v>45</v>
      </c>
      <c r="AX587" s="11" t="s">
        <v>82</v>
      </c>
      <c r="AY587" s="230" t="s">
        <v>162</v>
      </c>
    </row>
    <row r="588" spans="2:65" s="11" customFormat="1" ht="12">
      <c r="B588" s="219"/>
      <c r="C588" s="220"/>
      <c r="D588" s="221" t="s">
        <v>430</v>
      </c>
      <c r="E588" s="222" t="s">
        <v>37</v>
      </c>
      <c r="F588" s="223" t="s">
        <v>1352</v>
      </c>
      <c r="G588" s="220"/>
      <c r="H588" s="224">
        <v>-10.199999999999999</v>
      </c>
      <c r="I588" s="225"/>
      <c r="J588" s="220"/>
      <c r="K588" s="220"/>
      <c r="L588" s="226"/>
      <c r="M588" s="227"/>
      <c r="N588" s="228"/>
      <c r="O588" s="228"/>
      <c r="P588" s="228"/>
      <c r="Q588" s="228"/>
      <c r="R588" s="228"/>
      <c r="S588" s="228"/>
      <c r="T588" s="229"/>
      <c r="AT588" s="230" t="s">
        <v>430</v>
      </c>
      <c r="AU588" s="230" t="s">
        <v>24</v>
      </c>
      <c r="AV588" s="11" t="s">
        <v>91</v>
      </c>
      <c r="AW588" s="11" t="s">
        <v>45</v>
      </c>
      <c r="AX588" s="11" t="s">
        <v>82</v>
      </c>
      <c r="AY588" s="230" t="s">
        <v>162</v>
      </c>
    </row>
    <row r="589" spans="2:65" s="12" customFormat="1" ht="12">
      <c r="B589" s="231"/>
      <c r="C589" s="232"/>
      <c r="D589" s="221" t="s">
        <v>430</v>
      </c>
      <c r="E589" s="233" t="s">
        <v>37</v>
      </c>
      <c r="F589" s="234" t="s">
        <v>433</v>
      </c>
      <c r="G589" s="232"/>
      <c r="H589" s="235">
        <v>44.3</v>
      </c>
      <c r="I589" s="236"/>
      <c r="J589" s="232"/>
      <c r="K589" s="232"/>
      <c r="L589" s="237"/>
      <c r="M589" s="238"/>
      <c r="N589" s="239"/>
      <c r="O589" s="239"/>
      <c r="P589" s="239"/>
      <c r="Q589" s="239"/>
      <c r="R589" s="239"/>
      <c r="S589" s="239"/>
      <c r="T589" s="240"/>
      <c r="AT589" s="241" t="s">
        <v>430</v>
      </c>
      <c r="AU589" s="241" t="s">
        <v>24</v>
      </c>
      <c r="AV589" s="12" t="s">
        <v>161</v>
      </c>
      <c r="AW589" s="12" t="s">
        <v>45</v>
      </c>
      <c r="AX589" s="12" t="s">
        <v>24</v>
      </c>
      <c r="AY589" s="241" t="s">
        <v>162</v>
      </c>
    </row>
    <row r="590" spans="2:65" s="1" customFormat="1" ht="16.5" customHeight="1">
      <c r="B590" s="42"/>
      <c r="C590" s="175" t="s">
        <v>1353</v>
      </c>
      <c r="D590" s="175" t="s">
        <v>277</v>
      </c>
      <c r="E590" s="176" t="s">
        <v>1354</v>
      </c>
      <c r="F590" s="177" t="s">
        <v>1355</v>
      </c>
      <c r="G590" s="178" t="s">
        <v>159</v>
      </c>
      <c r="H590" s="179">
        <v>48.73</v>
      </c>
      <c r="I590" s="180"/>
      <c r="J590" s="181">
        <f>ROUND(I590*H590,2)</f>
        <v>0</v>
      </c>
      <c r="K590" s="177" t="s">
        <v>428</v>
      </c>
      <c r="L590" s="182"/>
      <c r="M590" s="183" t="s">
        <v>37</v>
      </c>
      <c r="N590" s="184" t="s">
        <v>53</v>
      </c>
      <c r="O590" s="43"/>
      <c r="P590" s="172">
        <f>O590*H590</f>
        <v>0</v>
      </c>
      <c r="Q590" s="172">
        <v>0</v>
      </c>
      <c r="R590" s="172">
        <f>Q590*H590</f>
        <v>0</v>
      </c>
      <c r="S590" s="172">
        <v>0</v>
      </c>
      <c r="T590" s="173">
        <f>S590*H590</f>
        <v>0</v>
      </c>
      <c r="AR590" s="24" t="s">
        <v>272</v>
      </c>
      <c r="AT590" s="24" t="s">
        <v>277</v>
      </c>
      <c r="AU590" s="24" t="s">
        <v>24</v>
      </c>
      <c r="AY590" s="24" t="s">
        <v>162</v>
      </c>
      <c r="BE590" s="174">
        <f>IF(N590="základní",J590,0)</f>
        <v>0</v>
      </c>
      <c r="BF590" s="174">
        <f>IF(N590="snížená",J590,0)</f>
        <v>0</v>
      </c>
      <c r="BG590" s="174">
        <f>IF(N590="zákl. přenesená",J590,0)</f>
        <v>0</v>
      </c>
      <c r="BH590" s="174">
        <f>IF(N590="sníž. přenesená",J590,0)</f>
        <v>0</v>
      </c>
      <c r="BI590" s="174">
        <f>IF(N590="nulová",J590,0)</f>
        <v>0</v>
      </c>
      <c r="BJ590" s="24" t="s">
        <v>24</v>
      </c>
      <c r="BK590" s="174">
        <f>ROUND(I590*H590,2)</f>
        <v>0</v>
      </c>
      <c r="BL590" s="24" t="s">
        <v>219</v>
      </c>
      <c r="BM590" s="24" t="s">
        <v>1356</v>
      </c>
    </row>
    <row r="591" spans="2:65" s="1" customFormat="1" ht="16.5" customHeight="1">
      <c r="B591" s="42"/>
      <c r="C591" s="163" t="s">
        <v>1357</v>
      </c>
      <c r="D591" s="163" t="s">
        <v>156</v>
      </c>
      <c r="E591" s="164" t="s">
        <v>1358</v>
      </c>
      <c r="F591" s="165" t="s">
        <v>1359</v>
      </c>
      <c r="G591" s="166" t="s">
        <v>159</v>
      </c>
      <c r="H591" s="167">
        <v>44.3</v>
      </c>
      <c r="I591" s="168"/>
      <c r="J591" s="169">
        <f>ROUND(I591*H591,2)</f>
        <v>0</v>
      </c>
      <c r="K591" s="165" t="s">
        <v>428</v>
      </c>
      <c r="L591" s="62"/>
      <c r="M591" s="170" t="s">
        <v>37</v>
      </c>
      <c r="N591" s="171" t="s">
        <v>53</v>
      </c>
      <c r="O591" s="43"/>
      <c r="P591" s="172">
        <f>O591*H591</f>
        <v>0</v>
      </c>
      <c r="Q591" s="172">
        <v>0</v>
      </c>
      <c r="R591" s="172">
        <f>Q591*H591</f>
        <v>0</v>
      </c>
      <c r="S591" s="172">
        <v>0</v>
      </c>
      <c r="T591" s="173">
        <f>S591*H591</f>
        <v>0</v>
      </c>
      <c r="AR591" s="24" t="s">
        <v>219</v>
      </c>
      <c r="AT591" s="24" t="s">
        <v>156</v>
      </c>
      <c r="AU591" s="24" t="s">
        <v>24</v>
      </c>
      <c r="AY591" s="24" t="s">
        <v>162</v>
      </c>
      <c r="BE591" s="174">
        <f>IF(N591="základní",J591,0)</f>
        <v>0</v>
      </c>
      <c r="BF591" s="174">
        <f>IF(N591="snížená",J591,0)</f>
        <v>0</v>
      </c>
      <c r="BG591" s="174">
        <f>IF(N591="zákl. přenesená",J591,0)</f>
        <v>0</v>
      </c>
      <c r="BH591" s="174">
        <f>IF(N591="sníž. přenesená",J591,0)</f>
        <v>0</v>
      </c>
      <c r="BI591" s="174">
        <f>IF(N591="nulová",J591,0)</f>
        <v>0</v>
      </c>
      <c r="BJ591" s="24" t="s">
        <v>24</v>
      </c>
      <c r="BK591" s="174">
        <f>ROUND(I591*H591,2)</f>
        <v>0</v>
      </c>
      <c r="BL591" s="24" t="s">
        <v>219</v>
      </c>
      <c r="BM591" s="24" t="s">
        <v>1360</v>
      </c>
    </row>
    <row r="592" spans="2:65" s="1" customFormat="1" ht="25.5" customHeight="1">
      <c r="B592" s="42"/>
      <c r="C592" s="163" t="s">
        <v>1361</v>
      </c>
      <c r="D592" s="163" t="s">
        <v>156</v>
      </c>
      <c r="E592" s="164" t="s">
        <v>1362</v>
      </c>
      <c r="F592" s="165" t="s">
        <v>1363</v>
      </c>
      <c r="G592" s="166" t="s">
        <v>159</v>
      </c>
      <c r="H592" s="167">
        <v>43.162999999999997</v>
      </c>
      <c r="I592" s="168"/>
      <c r="J592" s="169">
        <f>ROUND(I592*H592,2)</f>
        <v>0</v>
      </c>
      <c r="K592" s="165" t="s">
        <v>428</v>
      </c>
      <c r="L592" s="62"/>
      <c r="M592" s="170" t="s">
        <v>37</v>
      </c>
      <c r="N592" s="171" t="s">
        <v>53</v>
      </c>
      <c r="O592" s="43"/>
      <c r="P592" s="172">
        <f>O592*H592</f>
        <v>0</v>
      </c>
      <c r="Q592" s="172">
        <v>0</v>
      </c>
      <c r="R592" s="172">
        <f>Q592*H592</f>
        <v>0</v>
      </c>
      <c r="S592" s="172">
        <v>0</v>
      </c>
      <c r="T592" s="173">
        <f>S592*H592</f>
        <v>0</v>
      </c>
      <c r="AR592" s="24" t="s">
        <v>219</v>
      </c>
      <c r="AT592" s="24" t="s">
        <v>156</v>
      </c>
      <c r="AU592" s="24" t="s">
        <v>24</v>
      </c>
      <c r="AY592" s="24" t="s">
        <v>162</v>
      </c>
      <c r="BE592" s="174">
        <f>IF(N592="základní",J592,0)</f>
        <v>0</v>
      </c>
      <c r="BF592" s="174">
        <f>IF(N592="snížená",J592,0)</f>
        <v>0</v>
      </c>
      <c r="BG592" s="174">
        <f>IF(N592="zákl. přenesená",J592,0)</f>
        <v>0</v>
      </c>
      <c r="BH592" s="174">
        <f>IF(N592="sníž. přenesená",J592,0)</f>
        <v>0</v>
      </c>
      <c r="BI592" s="174">
        <f>IF(N592="nulová",J592,0)</f>
        <v>0</v>
      </c>
      <c r="BJ592" s="24" t="s">
        <v>24</v>
      </c>
      <c r="BK592" s="174">
        <f>ROUND(I592*H592,2)</f>
        <v>0</v>
      </c>
      <c r="BL592" s="24" t="s">
        <v>219</v>
      </c>
      <c r="BM592" s="24" t="s">
        <v>1364</v>
      </c>
    </row>
    <row r="593" spans="2:65" s="11" customFormat="1" ht="12">
      <c r="B593" s="219"/>
      <c r="C593" s="220"/>
      <c r="D593" s="221" t="s">
        <v>430</v>
      </c>
      <c r="E593" s="222" t="s">
        <v>37</v>
      </c>
      <c r="F593" s="223" t="s">
        <v>1365</v>
      </c>
      <c r="G593" s="220"/>
      <c r="H593" s="224">
        <v>2.8220000000000001</v>
      </c>
      <c r="I593" s="225"/>
      <c r="J593" s="220"/>
      <c r="K593" s="220"/>
      <c r="L593" s="226"/>
      <c r="M593" s="227"/>
      <c r="N593" s="228"/>
      <c r="O593" s="228"/>
      <c r="P593" s="228"/>
      <c r="Q593" s="228"/>
      <c r="R593" s="228"/>
      <c r="S593" s="228"/>
      <c r="T593" s="229"/>
      <c r="AT593" s="230" t="s">
        <v>430</v>
      </c>
      <c r="AU593" s="230" t="s">
        <v>24</v>
      </c>
      <c r="AV593" s="11" t="s">
        <v>91</v>
      </c>
      <c r="AW593" s="11" t="s">
        <v>45</v>
      </c>
      <c r="AX593" s="11" t="s">
        <v>82</v>
      </c>
      <c r="AY593" s="230" t="s">
        <v>162</v>
      </c>
    </row>
    <row r="594" spans="2:65" s="11" customFormat="1" ht="12">
      <c r="B594" s="219"/>
      <c r="C594" s="220"/>
      <c r="D594" s="221" t="s">
        <v>430</v>
      </c>
      <c r="E594" s="222" t="s">
        <v>37</v>
      </c>
      <c r="F594" s="223" t="s">
        <v>1366</v>
      </c>
      <c r="G594" s="220"/>
      <c r="H594" s="224">
        <v>40.341000000000001</v>
      </c>
      <c r="I594" s="225"/>
      <c r="J594" s="220"/>
      <c r="K594" s="220"/>
      <c r="L594" s="226"/>
      <c r="M594" s="227"/>
      <c r="N594" s="228"/>
      <c r="O594" s="228"/>
      <c r="P594" s="228"/>
      <c r="Q594" s="228"/>
      <c r="R594" s="228"/>
      <c r="S594" s="228"/>
      <c r="T594" s="229"/>
      <c r="AT594" s="230" t="s">
        <v>430</v>
      </c>
      <c r="AU594" s="230" t="s">
        <v>24</v>
      </c>
      <c r="AV594" s="11" t="s">
        <v>91</v>
      </c>
      <c r="AW594" s="11" t="s">
        <v>45</v>
      </c>
      <c r="AX594" s="11" t="s">
        <v>82</v>
      </c>
      <c r="AY594" s="230" t="s">
        <v>162</v>
      </c>
    </row>
    <row r="595" spans="2:65" s="12" customFormat="1" ht="12">
      <c r="B595" s="231"/>
      <c r="C595" s="232"/>
      <c r="D595" s="221" t="s">
        <v>430</v>
      </c>
      <c r="E595" s="233" t="s">
        <v>37</v>
      </c>
      <c r="F595" s="234" t="s">
        <v>433</v>
      </c>
      <c r="G595" s="232"/>
      <c r="H595" s="235">
        <v>43.162999999999997</v>
      </c>
      <c r="I595" s="236"/>
      <c r="J595" s="232"/>
      <c r="K595" s="232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430</v>
      </c>
      <c r="AU595" s="241" t="s">
        <v>24</v>
      </c>
      <c r="AV595" s="12" t="s">
        <v>161</v>
      </c>
      <c r="AW595" s="12" t="s">
        <v>45</v>
      </c>
      <c r="AX595" s="12" t="s">
        <v>24</v>
      </c>
      <c r="AY595" s="241" t="s">
        <v>162</v>
      </c>
    </row>
    <row r="596" spans="2:65" s="1" customFormat="1" ht="16.5" customHeight="1">
      <c r="B596" s="42"/>
      <c r="C596" s="175" t="s">
        <v>1367</v>
      </c>
      <c r="D596" s="175" t="s">
        <v>277</v>
      </c>
      <c r="E596" s="176" t="s">
        <v>1368</v>
      </c>
      <c r="F596" s="177" t="s">
        <v>1369</v>
      </c>
      <c r="G596" s="178" t="s">
        <v>159</v>
      </c>
      <c r="H596" s="179">
        <v>47.478999999999999</v>
      </c>
      <c r="I596" s="180"/>
      <c r="J596" s="181">
        <f>ROUND(I596*H596,2)</f>
        <v>0</v>
      </c>
      <c r="K596" s="177" t="s">
        <v>428</v>
      </c>
      <c r="L596" s="182"/>
      <c r="M596" s="183" t="s">
        <v>37</v>
      </c>
      <c r="N596" s="184" t="s">
        <v>53</v>
      </c>
      <c r="O596" s="43"/>
      <c r="P596" s="172">
        <f>O596*H596</f>
        <v>0</v>
      </c>
      <c r="Q596" s="172">
        <v>0</v>
      </c>
      <c r="R596" s="172">
        <f>Q596*H596</f>
        <v>0</v>
      </c>
      <c r="S596" s="172">
        <v>0</v>
      </c>
      <c r="T596" s="173">
        <f>S596*H596</f>
        <v>0</v>
      </c>
      <c r="AR596" s="24" t="s">
        <v>272</v>
      </c>
      <c r="AT596" s="24" t="s">
        <v>277</v>
      </c>
      <c r="AU596" s="24" t="s">
        <v>24</v>
      </c>
      <c r="AY596" s="24" t="s">
        <v>162</v>
      </c>
      <c r="BE596" s="174">
        <f>IF(N596="základní",J596,0)</f>
        <v>0</v>
      </c>
      <c r="BF596" s="174">
        <f>IF(N596="snížená",J596,0)</f>
        <v>0</v>
      </c>
      <c r="BG596" s="174">
        <f>IF(N596="zákl. přenesená",J596,0)</f>
        <v>0</v>
      </c>
      <c r="BH596" s="174">
        <f>IF(N596="sníž. přenesená",J596,0)</f>
        <v>0</v>
      </c>
      <c r="BI596" s="174">
        <f>IF(N596="nulová",J596,0)</f>
        <v>0</v>
      </c>
      <c r="BJ596" s="24" t="s">
        <v>24</v>
      </c>
      <c r="BK596" s="174">
        <f>ROUND(I596*H596,2)</f>
        <v>0</v>
      </c>
      <c r="BL596" s="24" t="s">
        <v>219</v>
      </c>
      <c r="BM596" s="24" t="s">
        <v>1370</v>
      </c>
    </row>
    <row r="597" spans="2:65" s="1" customFormat="1" ht="16.5" customHeight="1">
      <c r="B597" s="42"/>
      <c r="C597" s="163" t="s">
        <v>1371</v>
      </c>
      <c r="D597" s="163" t="s">
        <v>156</v>
      </c>
      <c r="E597" s="164" t="s">
        <v>1372</v>
      </c>
      <c r="F597" s="165" t="s">
        <v>1373</v>
      </c>
      <c r="G597" s="166" t="s">
        <v>201</v>
      </c>
      <c r="H597" s="167">
        <v>0.84599999999999997</v>
      </c>
      <c r="I597" s="168"/>
      <c r="J597" s="169">
        <f>ROUND(I597*H597,2)</f>
        <v>0</v>
      </c>
      <c r="K597" s="165" t="s">
        <v>428</v>
      </c>
      <c r="L597" s="62"/>
      <c r="M597" s="170" t="s">
        <v>37</v>
      </c>
      <c r="N597" s="171" t="s">
        <v>53</v>
      </c>
      <c r="O597" s="43"/>
      <c r="P597" s="172">
        <f>O597*H597</f>
        <v>0</v>
      </c>
      <c r="Q597" s="172">
        <v>0</v>
      </c>
      <c r="R597" s="172">
        <f>Q597*H597</f>
        <v>0</v>
      </c>
      <c r="S597" s="172">
        <v>0</v>
      </c>
      <c r="T597" s="173">
        <f>S597*H597</f>
        <v>0</v>
      </c>
      <c r="AR597" s="24" t="s">
        <v>219</v>
      </c>
      <c r="AT597" s="24" t="s">
        <v>156</v>
      </c>
      <c r="AU597" s="24" t="s">
        <v>24</v>
      </c>
      <c r="AY597" s="24" t="s">
        <v>162</v>
      </c>
      <c r="BE597" s="174">
        <f>IF(N597="základní",J597,0)</f>
        <v>0</v>
      </c>
      <c r="BF597" s="174">
        <f>IF(N597="snížená",J597,0)</f>
        <v>0</v>
      </c>
      <c r="BG597" s="174">
        <f>IF(N597="zákl. přenesená",J597,0)</f>
        <v>0</v>
      </c>
      <c r="BH597" s="174">
        <f>IF(N597="sníž. přenesená",J597,0)</f>
        <v>0</v>
      </c>
      <c r="BI597" s="174">
        <f>IF(N597="nulová",J597,0)</f>
        <v>0</v>
      </c>
      <c r="BJ597" s="24" t="s">
        <v>24</v>
      </c>
      <c r="BK597" s="174">
        <f>ROUND(I597*H597,2)</f>
        <v>0</v>
      </c>
      <c r="BL597" s="24" t="s">
        <v>219</v>
      </c>
      <c r="BM597" s="24" t="s">
        <v>1374</v>
      </c>
    </row>
    <row r="598" spans="2:65" s="10" customFormat="1" ht="37.35" customHeight="1">
      <c r="B598" s="203"/>
      <c r="C598" s="204"/>
      <c r="D598" s="205" t="s">
        <v>81</v>
      </c>
      <c r="E598" s="206" t="s">
        <v>1375</v>
      </c>
      <c r="F598" s="206" t="s">
        <v>1376</v>
      </c>
      <c r="G598" s="204"/>
      <c r="H598" s="204"/>
      <c r="I598" s="207"/>
      <c r="J598" s="208">
        <f>BK598</f>
        <v>0</v>
      </c>
      <c r="K598" s="204"/>
      <c r="L598" s="209"/>
      <c r="M598" s="210"/>
      <c r="N598" s="211"/>
      <c r="O598" s="211"/>
      <c r="P598" s="212">
        <f>SUM(P599:P611)</f>
        <v>0</v>
      </c>
      <c r="Q598" s="211"/>
      <c r="R598" s="212">
        <f>SUM(R599:R611)</f>
        <v>0</v>
      </c>
      <c r="S598" s="211"/>
      <c r="T598" s="213">
        <f>SUM(T599:T611)</f>
        <v>0</v>
      </c>
      <c r="AR598" s="214" t="s">
        <v>91</v>
      </c>
      <c r="AT598" s="215" t="s">
        <v>81</v>
      </c>
      <c r="AU598" s="215" t="s">
        <v>82</v>
      </c>
      <c r="AY598" s="214" t="s">
        <v>162</v>
      </c>
      <c r="BK598" s="216">
        <f>SUM(BK599:BK611)</f>
        <v>0</v>
      </c>
    </row>
    <row r="599" spans="2:65" s="1" customFormat="1" ht="16.5" customHeight="1">
      <c r="B599" s="42"/>
      <c r="C599" s="163" t="s">
        <v>1377</v>
      </c>
      <c r="D599" s="163" t="s">
        <v>156</v>
      </c>
      <c r="E599" s="164" t="s">
        <v>1378</v>
      </c>
      <c r="F599" s="165" t="s">
        <v>1379</v>
      </c>
      <c r="G599" s="166" t="s">
        <v>159</v>
      </c>
      <c r="H599" s="167">
        <v>44.4</v>
      </c>
      <c r="I599" s="168"/>
      <c r="J599" s="169">
        <f>ROUND(I599*H599,2)</f>
        <v>0</v>
      </c>
      <c r="K599" s="165" t="s">
        <v>428</v>
      </c>
      <c r="L599" s="62"/>
      <c r="M599" s="170" t="s">
        <v>37</v>
      </c>
      <c r="N599" s="171" t="s">
        <v>53</v>
      </c>
      <c r="O599" s="43"/>
      <c r="P599" s="172">
        <f>O599*H599</f>
        <v>0</v>
      </c>
      <c r="Q599" s="172">
        <v>0</v>
      </c>
      <c r="R599" s="172">
        <f>Q599*H599</f>
        <v>0</v>
      </c>
      <c r="S599" s="172">
        <v>0</v>
      </c>
      <c r="T599" s="173">
        <f>S599*H599</f>
        <v>0</v>
      </c>
      <c r="AR599" s="24" t="s">
        <v>219</v>
      </c>
      <c r="AT599" s="24" t="s">
        <v>156</v>
      </c>
      <c r="AU599" s="24" t="s">
        <v>24</v>
      </c>
      <c r="AY599" s="24" t="s">
        <v>162</v>
      </c>
      <c r="BE599" s="174">
        <f>IF(N599="základní",J599,0)</f>
        <v>0</v>
      </c>
      <c r="BF599" s="174">
        <f>IF(N599="snížená",J599,0)</f>
        <v>0</v>
      </c>
      <c r="BG599" s="174">
        <f>IF(N599="zákl. přenesená",J599,0)</f>
        <v>0</v>
      </c>
      <c r="BH599" s="174">
        <f>IF(N599="sníž. přenesená",J599,0)</f>
        <v>0</v>
      </c>
      <c r="BI599" s="174">
        <f>IF(N599="nulová",J599,0)</f>
        <v>0</v>
      </c>
      <c r="BJ599" s="24" t="s">
        <v>24</v>
      </c>
      <c r="BK599" s="174">
        <f>ROUND(I599*H599,2)</f>
        <v>0</v>
      </c>
      <c r="BL599" s="24" t="s">
        <v>219</v>
      </c>
      <c r="BM599" s="24" t="s">
        <v>1380</v>
      </c>
    </row>
    <row r="600" spans="2:65" s="13" customFormat="1" ht="12">
      <c r="B600" s="242"/>
      <c r="C600" s="243"/>
      <c r="D600" s="221" t="s">
        <v>430</v>
      </c>
      <c r="E600" s="244" t="s">
        <v>37</v>
      </c>
      <c r="F600" s="245" t="s">
        <v>1381</v>
      </c>
      <c r="G600" s="243"/>
      <c r="H600" s="244" t="s">
        <v>37</v>
      </c>
      <c r="I600" s="246"/>
      <c r="J600" s="243"/>
      <c r="K600" s="243"/>
      <c r="L600" s="247"/>
      <c r="M600" s="248"/>
      <c r="N600" s="249"/>
      <c r="O600" s="249"/>
      <c r="P600" s="249"/>
      <c r="Q600" s="249"/>
      <c r="R600" s="249"/>
      <c r="S600" s="249"/>
      <c r="T600" s="250"/>
      <c r="AT600" s="251" t="s">
        <v>430</v>
      </c>
      <c r="AU600" s="251" t="s">
        <v>24</v>
      </c>
      <c r="AV600" s="13" t="s">
        <v>24</v>
      </c>
      <c r="AW600" s="13" t="s">
        <v>45</v>
      </c>
      <c r="AX600" s="13" t="s">
        <v>82</v>
      </c>
      <c r="AY600" s="251" t="s">
        <v>162</v>
      </c>
    </row>
    <row r="601" spans="2:65" s="11" customFormat="1" ht="12">
      <c r="B601" s="219"/>
      <c r="C601" s="220"/>
      <c r="D601" s="221" t="s">
        <v>430</v>
      </c>
      <c r="E601" s="222" t="s">
        <v>37</v>
      </c>
      <c r="F601" s="223" t="s">
        <v>1382</v>
      </c>
      <c r="G601" s="220"/>
      <c r="H601" s="224">
        <v>44.4</v>
      </c>
      <c r="I601" s="225"/>
      <c r="J601" s="220"/>
      <c r="K601" s="220"/>
      <c r="L601" s="226"/>
      <c r="M601" s="227"/>
      <c r="N601" s="228"/>
      <c r="O601" s="228"/>
      <c r="P601" s="228"/>
      <c r="Q601" s="228"/>
      <c r="R601" s="228"/>
      <c r="S601" s="228"/>
      <c r="T601" s="229"/>
      <c r="AT601" s="230" t="s">
        <v>430</v>
      </c>
      <c r="AU601" s="230" t="s">
        <v>24</v>
      </c>
      <c r="AV601" s="11" t="s">
        <v>91</v>
      </c>
      <c r="AW601" s="11" t="s">
        <v>45</v>
      </c>
      <c r="AX601" s="11" t="s">
        <v>82</v>
      </c>
      <c r="AY601" s="230" t="s">
        <v>162</v>
      </c>
    </row>
    <row r="602" spans="2:65" s="12" customFormat="1" ht="12">
      <c r="B602" s="231"/>
      <c r="C602" s="232"/>
      <c r="D602" s="221" t="s">
        <v>430</v>
      </c>
      <c r="E602" s="233" t="s">
        <v>37</v>
      </c>
      <c r="F602" s="234" t="s">
        <v>433</v>
      </c>
      <c r="G602" s="232"/>
      <c r="H602" s="235">
        <v>44.4</v>
      </c>
      <c r="I602" s="236"/>
      <c r="J602" s="232"/>
      <c r="K602" s="232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430</v>
      </c>
      <c r="AU602" s="241" t="s">
        <v>24</v>
      </c>
      <c r="AV602" s="12" t="s">
        <v>161</v>
      </c>
      <c r="AW602" s="12" t="s">
        <v>45</v>
      </c>
      <c r="AX602" s="12" t="s">
        <v>24</v>
      </c>
      <c r="AY602" s="241" t="s">
        <v>162</v>
      </c>
    </row>
    <row r="603" spans="2:65" s="1" customFormat="1" ht="16.5" customHeight="1">
      <c r="B603" s="42"/>
      <c r="C603" s="163" t="s">
        <v>1383</v>
      </c>
      <c r="D603" s="163" t="s">
        <v>156</v>
      </c>
      <c r="E603" s="164" t="s">
        <v>1384</v>
      </c>
      <c r="F603" s="165" t="s">
        <v>1385</v>
      </c>
      <c r="G603" s="166" t="s">
        <v>159</v>
      </c>
      <c r="H603" s="167">
        <v>5.75</v>
      </c>
      <c r="I603" s="168"/>
      <c r="J603" s="169">
        <f>ROUND(I603*H603,2)</f>
        <v>0</v>
      </c>
      <c r="K603" s="165" t="s">
        <v>428</v>
      </c>
      <c r="L603" s="62"/>
      <c r="M603" s="170" t="s">
        <v>37</v>
      </c>
      <c r="N603" s="171" t="s">
        <v>53</v>
      </c>
      <c r="O603" s="43"/>
      <c r="P603" s="172">
        <f>O603*H603</f>
        <v>0</v>
      </c>
      <c r="Q603" s="172">
        <v>0</v>
      </c>
      <c r="R603" s="172">
        <f>Q603*H603</f>
        <v>0</v>
      </c>
      <c r="S603" s="172">
        <v>0</v>
      </c>
      <c r="T603" s="173">
        <f>S603*H603</f>
        <v>0</v>
      </c>
      <c r="AR603" s="24" t="s">
        <v>219</v>
      </c>
      <c r="AT603" s="24" t="s">
        <v>156</v>
      </c>
      <c r="AU603" s="24" t="s">
        <v>24</v>
      </c>
      <c r="AY603" s="24" t="s">
        <v>162</v>
      </c>
      <c r="BE603" s="174">
        <f>IF(N603="základní",J603,0)</f>
        <v>0</v>
      </c>
      <c r="BF603" s="174">
        <f>IF(N603="snížená",J603,0)</f>
        <v>0</v>
      </c>
      <c r="BG603" s="174">
        <f>IF(N603="zákl. přenesená",J603,0)</f>
        <v>0</v>
      </c>
      <c r="BH603" s="174">
        <f>IF(N603="sníž. přenesená",J603,0)</f>
        <v>0</v>
      </c>
      <c r="BI603" s="174">
        <f>IF(N603="nulová",J603,0)</f>
        <v>0</v>
      </c>
      <c r="BJ603" s="24" t="s">
        <v>24</v>
      </c>
      <c r="BK603" s="174">
        <f>ROUND(I603*H603,2)</f>
        <v>0</v>
      </c>
      <c r="BL603" s="24" t="s">
        <v>219</v>
      </c>
      <c r="BM603" s="24" t="s">
        <v>1386</v>
      </c>
    </row>
    <row r="604" spans="2:65" s="13" customFormat="1" ht="12">
      <c r="B604" s="242"/>
      <c r="C604" s="243"/>
      <c r="D604" s="221" t="s">
        <v>430</v>
      </c>
      <c r="E604" s="244" t="s">
        <v>37</v>
      </c>
      <c r="F604" s="245" t="s">
        <v>1387</v>
      </c>
      <c r="G604" s="243"/>
      <c r="H604" s="244" t="s">
        <v>37</v>
      </c>
      <c r="I604" s="246"/>
      <c r="J604" s="243"/>
      <c r="K604" s="243"/>
      <c r="L604" s="247"/>
      <c r="M604" s="248"/>
      <c r="N604" s="249"/>
      <c r="O604" s="249"/>
      <c r="P604" s="249"/>
      <c r="Q604" s="249"/>
      <c r="R604" s="249"/>
      <c r="S604" s="249"/>
      <c r="T604" s="250"/>
      <c r="AT604" s="251" t="s">
        <v>430</v>
      </c>
      <c r="AU604" s="251" t="s">
        <v>24</v>
      </c>
      <c r="AV604" s="13" t="s">
        <v>24</v>
      </c>
      <c r="AW604" s="13" t="s">
        <v>45</v>
      </c>
      <c r="AX604" s="13" t="s">
        <v>82</v>
      </c>
      <c r="AY604" s="251" t="s">
        <v>162</v>
      </c>
    </row>
    <row r="605" spans="2:65" s="11" customFormat="1" ht="12">
      <c r="B605" s="219"/>
      <c r="C605" s="220"/>
      <c r="D605" s="221" t="s">
        <v>430</v>
      </c>
      <c r="E605" s="222" t="s">
        <v>37</v>
      </c>
      <c r="F605" s="223" t="s">
        <v>1388</v>
      </c>
      <c r="G605" s="220"/>
      <c r="H605" s="224">
        <v>5.75</v>
      </c>
      <c r="I605" s="225"/>
      <c r="J605" s="220"/>
      <c r="K605" s="220"/>
      <c r="L605" s="226"/>
      <c r="M605" s="227"/>
      <c r="N605" s="228"/>
      <c r="O605" s="228"/>
      <c r="P605" s="228"/>
      <c r="Q605" s="228"/>
      <c r="R605" s="228"/>
      <c r="S605" s="228"/>
      <c r="T605" s="229"/>
      <c r="AT605" s="230" t="s">
        <v>430</v>
      </c>
      <c r="AU605" s="230" t="s">
        <v>24</v>
      </c>
      <c r="AV605" s="11" t="s">
        <v>91</v>
      </c>
      <c r="AW605" s="11" t="s">
        <v>45</v>
      </c>
      <c r="AX605" s="11" t="s">
        <v>82</v>
      </c>
      <c r="AY605" s="230" t="s">
        <v>162</v>
      </c>
    </row>
    <row r="606" spans="2:65" s="12" customFormat="1" ht="12">
      <c r="B606" s="231"/>
      <c r="C606" s="232"/>
      <c r="D606" s="221" t="s">
        <v>430</v>
      </c>
      <c r="E606" s="233" t="s">
        <v>37</v>
      </c>
      <c r="F606" s="234" t="s">
        <v>433</v>
      </c>
      <c r="G606" s="232"/>
      <c r="H606" s="235">
        <v>5.75</v>
      </c>
      <c r="I606" s="236"/>
      <c r="J606" s="232"/>
      <c r="K606" s="232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430</v>
      </c>
      <c r="AU606" s="241" t="s">
        <v>24</v>
      </c>
      <c r="AV606" s="12" t="s">
        <v>161</v>
      </c>
      <c r="AW606" s="12" t="s">
        <v>45</v>
      </c>
      <c r="AX606" s="12" t="s">
        <v>24</v>
      </c>
      <c r="AY606" s="241" t="s">
        <v>162</v>
      </c>
    </row>
    <row r="607" spans="2:65" s="1" customFormat="1" ht="25.5" customHeight="1">
      <c r="B607" s="42"/>
      <c r="C607" s="163" t="s">
        <v>1389</v>
      </c>
      <c r="D607" s="163" t="s">
        <v>156</v>
      </c>
      <c r="E607" s="164" t="s">
        <v>1390</v>
      </c>
      <c r="F607" s="165" t="s">
        <v>1391</v>
      </c>
      <c r="G607" s="166" t="s">
        <v>159</v>
      </c>
      <c r="H607" s="167">
        <v>44.4</v>
      </c>
      <c r="I607" s="168"/>
      <c r="J607" s="169">
        <f>ROUND(I607*H607,2)</f>
        <v>0</v>
      </c>
      <c r="K607" s="165" t="s">
        <v>428</v>
      </c>
      <c r="L607" s="62"/>
      <c r="M607" s="170" t="s">
        <v>37</v>
      </c>
      <c r="N607" s="171" t="s">
        <v>53</v>
      </c>
      <c r="O607" s="43"/>
      <c r="P607" s="172">
        <f>O607*H607</f>
        <v>0</v>
      </c>
      <c r="Q607" s="172">
        <v>0</v>
      </c>
      <c r="R607" s="172">
        <f>Q607*H607</f>
        <v>0</v>
      </c>
      <c r="S607" s="172">
        <v>0</v>
      </c>
      <c r="T607" s="173">
        <f>S607*H607</f>
        <v>0</v>
      </c>
      <c r="AR607" s="24" t="s">
        <v>219</v>
      </c>
      <c r="AT607" s="24" t="s">
        <v>156</v>
      </c>
      <c r="AU607" s="24" t="s">
        <v>24</v>
      </c>
      <c r="AY607" s="24" t="s">
        <v>162</v>
      </c>
      <c r="BE607" s="174">
        <f>IF(N607="základní",J607,0)</f>
        <v>0</v>
      </c>
      <c r="BF607" s="174">
        <f>IF(N607="snížená",J607,0)</f>
        <v>0</v>
      </c>
      <c r="BG607" s="174">
        <f>IF(N607="zákl. přenesená",J607,0)</f>
        <v>0</v>
      </c>
      <c r="BH607" s="174">
        <f>IF(N607="sníž. přenesená",J607,0)</f>
        <v>0</v>
      </c>
      <c r="BI607" s="174">
        <f>IF(N607="nulová",J607,0)</f>
        <v>0</v>
      </c>
      <c r="BJ607" s="24" t="s">
        <v>24</v>
      </c>
      <c r="BK607" s="174">
        <f>ROUND(I607*H607,2)</f>
        <v>0</v>
      </c>
      <c r="BL607" s="24" t="s">
        <v>219</v>
      </c>
      <c r="BM607" s="24" t="s">
        <v>1392</v>
      </c>
    </row>
    <row r="608" spans="2:65" s="1" customFormat="1" ht="16.5" customHeight="1">
      <c r="B608" s="42"/>
      <c r="C608" s="163" t="s">
        <v>1393</v>
      </c>
      <c r="D608" s="163" t="s">
        <v>156</v>
      </c>
      <c r="E608" s="164" t="s">
        <v>1394</v>
      </c>
      <c r="F608" s="165" t="s">
        <v>1395</v>
      </c>
      <c r="G608" s="166" t="s">
        <v>159</v>
      </c>
      <c r="H608" s="167">
        <v>5.75</v>
      </c>
      <c r="I608" s="168"/>
      <c r="J608" s="169">
        <f>ROUND(I608*H608,2)</f>
        <v>0</v>
      </c>
      <c r="K608" s="165" t="s">
        <v>428</v>
      </c>
      <c r="L608" s="62"/>
      <c r="M608" s="170" t="s">
        <v>37</v>
      </c>
      <c r="N608" s="171" t="s">
        <v>53</v>
      </c>
      <c r="O608" s="43"/>
      <c r="P608" s="172">
        <f>O608*H608</f>
        <v>0</v>
      </c>
      <c r="Q608" s="172">
        <v>0</v>
      </c>
      <c r="R608" s="172">
        <f>Q608*H608</f>
        <v>0</v>
      </c>
      <c r="S608" s="172">
        <v>0</v>
      </c>
      <c r="T608" s="173">
        <f>S608*H608</f>
        <v>0</v>
      </c>
      <c r="AR608" s="24" t="s">
        <v>219</v>
      </c>
      <c r="AT608" s="24" t="s">
        <v>156</v>
      </c>
      <c r="AU608" s="24" t="s">
        <v>24</v>
      </c>
      <c r="AY608" s="24" t="s">
        <v>162</v>
      </c>
      <c r="BE608" s="174">
        <f>IF(N608="základní",J608,0)</f>
        <v>0</v>
      </c>
      <c r="BF608" s="174">
        <f>IF(N608="snížená",J608,0)</f>
        <v>0</v>
      </c>
      <c r="BG608" s="174">
        <f>IF(N608="zákl. přenesená",J608,0)</f>
        <v>0</v>
      </c>
      <c r="BH608" s="174">
        <f>IF(N608="sníž. přenesená",J608,0)</f>
        <v>0</v>
      </c>
      <c r="BI608" s="174">
        <f>IF(N608="nulová",J608,0)</f>
        <v>0</v>
      </c>
      <c r="BJ608" s="24" t="s">
        <v>24</v>
      </c>
      <c r="BK608" s="174">
        <f>ROUND(I608*H608,2)</f>
        <v>0</v>
      </c>
      <c r="BL608" s="24" t="s">
        <v>219</v>
      </c>
      <c r="BM608" s="24" t="s">
        <v>1396</v>
      </c>
    </row>
    <row r="609" spans="2:65" s="1" customFormat="1" ht="16.5" customHeight="1">
      <c r="B609" s="42"/>
      <c r="C609" s="163" t="s">
        <v>1397</v>
      </c>
      <c r="D609" s="163" t="s">
        <v>156</v>
      </c>
      <c r="E609" s="164" t="s">
        <v>1398</v>
      </c>
      <c r="F609" s="165" t="s">
        <v>1399</v>
      </c>
      <c r="G609" s="166" t="s">
        <v>159</v>
      </c>
      <c r="H609" s="167">
        <v>11.5</v>
      </c>
      <c r="I609" s="168"/>
      <c r="J609" s="169">
        <f>ROUND(I609*H609,2)</f>
        <v>0</v>
      </c>
      <c r="K609" s="165" t="s">
        <v>428</v>
      </c>
      <c r="L609" s="62"/>
      <c r="M609" s="170" t="s">
        <v>37</v>
      </c>
      <c r="N609" s="171" t="s">
        <v>53</v>
      </c>
      <c r="O609" s="43"/>
      <c r="P609" s="172">
        <f>O609*H609</f>
        <v>0</v>
      </c>
      <c r="Q609" s="172">
        <v>0</v>
      </c>
      <c r="R609" s="172">
        <f>Q609*H609</f>
        <v>0</v>
      </c>
      <c r="S609" s="172">
        <v>0</v>
      </c>
      <c r="T609" s="173">
        <f>S609*H609</f>
        <v>0</v>
      </c>
      <c r="AR609" s="24" t="s">
        <v>219</v>
      </c>
      <c r="AT609" s="24" t="s">
        <v>156</v>
      </c>
      <c r="AU609" s="24" t="s">
        <v>24</v>
      </c>
      <c r="AY609" s="24" t="s">
        <v>162</v>
      </c>
      <c r="BE609" s="174">
        <f>IF(N609="základní",J609,0)</f>
        <v>0</v>
      </c>
      <c r="BF609" s="174">
        <f>IF(N609="snížená",J609,0)</f>
        <v>0</v>
      </c>
      <c r="BG609" s="174">
        <f>IF(N609="zákl. přenesená",J609,0)</f>
        <v>0</v>
      </c>
      <c r="BH609" s="174">
        <f>IF(N609="sníž. přenesená",J609,0)</f>
        <v>0</v>
      </c>
      <c r="BI609" s="174">
        <f>IF(N609="nulová",J609,0)</f>
        <v>0</v>
      </c>
      <c r="BJ609" s="24" t="s">
        <v>24</v>
      </c>
      <c r="BK609" s="174">
        <f>ROUND(I609*H609,2)</f>
        <v>0</v>
      </c>
      <c r="BL609" s="24" t="s">
        <v>219</v>
      </c>
      <c r="BM609" s="24" t="s">
        <v>1400</v>
      </c>
    </row>
    <row r="610" spans="2:65" s="11" customFormat="1" ht="12">
      <c r="B610" s="219"/>
      <c r="C610" s="220"/>
      <c r="D610" s="221" t="s">
        <v>430</v>
      </c>
      <c r="E610" s="222" t="s">
        <v>37</v>
      </c>
      <c r="F610" s="223" t="s">
        <v>1401</v>
      </c>
      <c r="G610" s="220"/>
      <c r="H610" s="224">
        <v>11.5</v>
      </c>
      <c r="I610" s="225"/>
      <c r="J610" s="220"/>
      <c r="K610" s="220"/>
      <c r="L610" s="226"/>
      <c r="M610" s="227"/>
      <c r="N610" s="228"/>
      <c r="O610" s="228"/>
      <c r="P610" s="228"/>
      <c r="Q610" s="228"/>
      <c r="R610" s="228"/>
      <c r="S610" s="228"/>
      <c r="T610" s="229"/>
      <c r="AT610" s="230" t="s">
        <v>430</v>
      </c>
      <c r="AU610" s="230" t="s">
        <v>24</v>
      </c>
      <c r="AV610" s="11" t="s">
        <v>91</v>
      </c>
      <c r="AW610" s="11" t="s">
        <v>45</v>
      </c>
      <c r="AX610" s="11" t="s">
        <v>82</v>
      </c>
      <c r="AY610" s="230" t="s">
        <v>162</v>
      </c>
    </row>
    <row r="611" spans="2:65" s="12" customFormat="1" ht="12">
      <c r="B611" s="231"/>
      <c r="C611" s="232"/>
      <c r="D611" s="221" t="s">
        <v>430</v>
      </c>
      <c r="E611" s="233" t="s">
        <v>37</v>
      </c>
      <c r="F611" s="234" t="s">
        <v>433</v>
      </c>
      <c r="G611" s="232"/>
      <c r="H611" s="235">
        <v>11.5</v>
      </c>
      <c r="I611" s="236"/>
      <c r="J611" s="232"/>
      <c r="K611" s="232"/>
      <c r="L611" s="237"/>
      <c r="M611" s="238"/>
      <c r="N611" s="239"/>
      <c r="O611" s="239"/>
      <c r="P611" s="239"/>
      <c r="Q611" s="239"/>
      <c r="R611" s="239"/>
      <c r="S611" s="239"/>
      <c r="T611" s="240"/>
      <c r="AT611" s="241" t="s">
        <v>430</v>
      </c>
      <c r="AU611" s="241" t="s">
        <v>24</v>
      </c>
      <c r="AV611" s="12" t="s">
        <v>161</v>
      </c>
      <c r="AW611" s="12" t="s">
        <v>45</v>
      </c>
      <c r="AX611" s="12" t="s">
        <v>24</v>
      </c>
      <c r="AY611" s="241" t="s">
        <v>162</v>
      </c>
    </row>
    <row r="612" spans="2:65" s="10" customFormat="1" ht="37.35" customHeight="1">
      <c r="B612" s="203"/>
      <c r="C612" s="204"/>
      <c r="D612" s="205" t="s">
        <v>81</v>
      </c>
      <c r="E612" s="206" t="s">
        <v>1402</v>
      </c>
      <c r="F612" s="206" t="s">
        <v>1403</v>
      </c>
      <c r="G612" s="204"/>
      <c r="H612" s="204"/>
      <c r="I612" s="207"/>
      <c r="J612" s="208">
        <f>BK612</f>
        <v>0</v>
      </c>
      <c r="K612" s="204"/>
      <c r="L612" s="209"/>
      <c r="M612" s="210"/>
      <c r="N612" s="211"/>
      <c r="O612" s="211"/>
      <c r="P612" s="212">
        <f>SUM(P613:P617)</f>
        <v>0</v>
      </c>
      <c r="Q612" s="211"/>
      <c r="R612" s="212">
        <f>SUM(R613:R617)</f>
        <v>0</v>
      </c>
      <c r="S612" s="211"/>
      <c r="T612" s="213">
        <f>SUM(T613:T617)</f>
        <v>0</v>
      </c>
      <c r="AR612" s="214" t="s">
        <v>91</v>
      </c>
      <c r="AT612" s="215" t="s">
        <v>81</v>
      </c>
      <c r="AU612" s="215" t="s">
        <v>82</v>
      </c>
      <c r="AY612" s="214" t="s">
        <v>162</v>
      </c>
      <c r="BK612" s="216">
        <f>SUM(BK613:BK617)</f>
        <v>0</v>
      </c>
    </row>
    <row r="613" spans="2:65" s="1" customFormat="1" ht="25.5" customHeight="1">
      <c r="B613" s="42"/>
      <c r="C613" s="163" t="s">
        <v>1404</v>
      </c>
      <c r="D613" s="163" t="s">
        <v>156</v>
      </c>
      <c r="E613" s="164" t="s">
        <v>1405</v>
      </c>
      <c r="F613" s="165" t="s">
        <v>1406</v>
      </c>
      <c r="G613" s="166" t="s">
        <v>159</v>
      </c>
      <c r="H613" s="167">
        <v>258.58999999999997</v>
      </c>
      <c r="I613" s="168"/>
      <c r="J613" s="169">
        <f>ROUND(I613*H613,2)</f>
        <v>0</v>
      </c>
      <c r="K613" s="165" t="s">
        <v>428</v>
      </c>
      <c r="L613" s="62"/>
      <c r="M613" s="170" t="s">
        <v>37</v>
      </c>
      <c r="N613" s="171" t="s">
        <v>53</v>
      </c>
      <c r="O613" s="43"/>
      <c r="P613" s="172">
        <f>O613*H613</f>
        <v>0</v>
      </c>
      <c r="Q613" s="172">
        <v>0</v>
      </c>
      <c r="R613" s="172">
        <f>Q613*H613</f>
        <v>0</v>
      </c>
      <c r="S613" s="172">
        <v>0</v>
      </c>
      <c r="T613" s="173">
        <f>S613*H613</f>
        <v>0</v>
      </c>
      <c r="AR613" s="24" t="s">
        <v>219</v>
      </c>
      <c r="AT613" s="24" t="s">
        <v>156</v>
      </c>
      <c r="AU613" s="24" t="s">
        <v>24</v>
      </c>
      <c r="AY613" s="24" t="s">
        <v>162</v>
      </c>
      <c r="BE613" s="174">
        <f>IF(N613="základní",J613,0)</f>
        <v>0</v>
      </c>
      <c r="BF613" s="174">
        <f>IF(N613="snížená",J613,0)</f>
        <v>0</v>
      </c>
      <c r="BG613" s="174">
        <f>IF(N613="zákl. přenesená",J613,0)</f>
        <v>0</v>
      </c>
      <c r="BH613" s="174">
        <f>IF(N613="sníž. přenesená",J613,0)</f>
        <v>0</v>
      </c>
      <c r="BI613" s="174">
        <f>IF(N613="nulová",J613,0)</f>
        <v>0</v>
      </c>
      <c r="BJ613" s="24" t="s">
        <v>24</v>
      </c>
      <c r="BK613" s="174">
        <f>ROUND(I613*H613,2)</f>
        <v>0</v>
      </c>
      <c r="BL613" s="24" t="s">
        <v>219</v>
      </c>
      <c r="BM613" s="24" t="s">
        <v>1407</v>
      </c>
    </row>
    <row r="614" spans="2:65" s="1" customFormat="1" ht="16.5" customHeight="1">
      <c r="B614" s="42"/>
      <c r="C614" s="163" t="s">
        <v>1408</v>
      </c>
      <c r="D614" s="163" t="s">
        <v>156</v>
      </c>
      <c r="E614" s="164" t="s">
        <v>1409</v>
      </c>
      <c r="F614" s="165" t="s">
        <v>1410</v>
      </c>
      <c r="G614" s="166" t="s">
        <v>159</v>
      </c>
      <c r="H614" s="167">
        <v>258.58999999999997</v>
      </c>
      <c r="I614" s="168"/>
      <c r="J614" s="169">
        <f>ROUND(I614*H614,2)</f>
        <v>0</v>
      </c>
      <c r="K614" s="165" t="s">
        <v>428</v>
      </c>
      <c r="L614" s="62"/>
      <c r="M614" s="170" t="s">
        <v>37</v>
      </c>
      <c r="N614" s="171" t="s">
        <v>53</v>
      </c>
      <c r="O614" s="43"/>
      <c r="P614" s="172">
        <f>O614*H614</f>
        <v>0</v>
      </c>
      <c r="Q614" s="172">
        <v>0</v>
      </c>
      <c r="R614" s="172">
        <f>Q614*H614</f>
        <v>0</v>
      </c>
      <c r="S614" s="172">
        <v>0</v>
      </c>
      <c r="T614" s="173">
        <f>S614*H614</f>
        <v>0</v>
      </c>
      <c r="AR614" s="24" t="s">
        <v>219</v>
      </c>
      <c r="AT614" s="24" t="s">
        <v>156</v>
      </c>
      <c r="AU614" s="24" t="s">
        <v>24</v>
      </c>
      <c r="AY614" s="24" t="s">
        <v>162</v>
      </c>
      <c r="BE614" s="174">
        <f>IF(N614="základní",J614,0)</f>
        <v>0</v>
      </c>
      <c r="BF614" s="174">
        <f>IF(N614="snížená",J614,0)</f>
        <v>0</v>
      </c>
      <c r="BG614" s="174">
        <f>IF(N614="zákl. přenesená",J614,0)</f>
        <v>0</v>
      </c>
      <c r="BH614" s="174">
        <f>IF(N614="sníž. přenesená",J614,0)</f>
        <v>0</v>
      </c>
      <c r="BI614" s="174">
        <f>IF(N614="nulová",J614,0)</f>
        <v>0</v>
      </c>
      <c r="BJ614" s="24" t="s">
        <v>24</v>
      </c>
      <c r="BK614" s="174">
        <f>ROUND(I614*H614,2)</f>
        <v>0</v>
      </c>
      <c r="BL614" s="24" t="s">
        <v>219</v>
      </c>
      <c r="BM614" s="24" t="s">
        <v>1411</v>
      </c>
    </row>
    <row r="615" spans="2:65" s="11" customFormat="1" ht="12">
      <c r="B615" s="219"/>
      <c r="C615" s="220"/>
      <c r="D615" s="221" t="s">
        <v>430</v>
      </c>
      <c r="E615" s="222" t="s">
        <v>37</v>
      </c>
      <c r="F615" s="223" t="s">
        <v>1412</v>
      </c>
      <c r="G615" s="220"/>
      <c r="H615" s="224">
        <v>342.62</v>
      </c>
      <c r="I615" s="225"/>
      <c r="J615" s="220"/>
      <c r="K615" s="220"/>
      <c r="L615" s="226"/>
      <c r="M615" s="227"/>
      <c r="N615" s="228"/>
      <c r="O615" s="228"/>
      <c r="P615" s="228"/>
      <c r="Q615" s="228"/>
      <c r="R615" s="228"/>
      <c r="S615" s="228"/>
      <c r="T615" s="229"/>
      <c r="AT615" s="230" t="s">
        <v>430</v>
      </c>
      <c r="AU615" s="230" t="s">
        <v>24</v>
      </c>
      <c r="AV615" s="11" t="s">
        <v>91</v>
      </c>
      <c r="AW615" s="11" t="s">
        <v>45</v>
      </c>
      <c r="AX615" s="11" t="s">
        <v>82</v>
      </c>
      <c r="AY615" s="230" t="s">
        <v>162</v>
      </c>
    </row>
    <row r="616" spans="2:65" s="11" customFormat="1" ht="12">
      <c r="B616" s="219"/>
      <c r="C616" s="220"/>
      <c r="D616" s="221" t="s">
        <v>430</v>
      </c>
      <c r="E616" s="222" t="s">
        <v>37</v>
      </c>
      <c r="F616" s="223" t="s">
        <v>1413</v>
      </c>
      <c r="G616" s="220"/>
      <c r="H616" s="224">
        <v>-84.03</v>
      </c>
      <c r="I616" s="225"/>
      <c r="J616" s="220"/>
      <c r="K616" s="220"/>
      <c r="L616" s="226"/>
      <c r="M616" s="227"/>
      <c r="N616" s="228"/>
      <c r="O616" s="228"/>
      <c r="P616" s="228"/>
      <c r="Q616" s="228"/>
      <c r="R616" s="228"/>
      <c r="S616" s="228"/>
      <c r="T616" s="229"/>
      <c r="AT616" s="230" t="s">
        <v>430</v>
      </c>
      <c r="AU616" s="230" t="s">
        <v>24</v>
      </c>
      <c r="AV616" s="11" t="s">
        <v>91</v>
      </c>
      <c r="AW616" s="11" t="s">
        <v>45</v>
      </c>
      <c r="AX616" s="11" t="s">
        <v>82</v>
      </c>
      <c r="AY616" s="230" t="s">
        <v>162</v>
      </c>
    </row>
    <row r="617" spans="2:65" s="12" customFormat="1" ht="12">
      <c r="B617" s="231"/>
      <c r="C617" s="232"/>
      <c r="D617" s="221" t="s">
        <v>430</v>
      </c>
      <c r="E617" s="233" t="s">
        <v>37</v>
      </c>
      <c r="F617" s="234" t="s">
        <v>433</v>
      </c>
      <c r="G617" s="232"/>
      <c r="H617" s="235">
        <v>258.58999999999997</v>
      </c>
      <c r="I617" s="236"/>
      <c r="J617" s="232"/>
      <c r="K617" s="232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430</v>
      </c>
      <c r="AU617" s="241" t="s">
        <v>24</v>
      </c>
      <c r="AV617" s="12" t="s">
        <v>161</v>
      </c>
      <c r="AW617" s="12" t="s">
        <v>45</v>
      </c>
      <c r="AX617" s="12" t="s">
        <v>24</v>
      </c>
      <c r="AY617" s="241" t="s">
        <v>162</v>
      </c>
    </row>
    <row r="618" spans="2:65" s="10" customFormat="1" ht="37.35" customHeight="1">
      <c r="B618" s="203"/>
      <c r="C618" s="204"/>
      <c r="D618" s="205" t="s">
        <v>81</v>
      </c>
      <c r="E618" s="206" t="s">
        <v>1414</v>
      </c>
      <c r="F618" s="206" t="s">
        <v>1415</v>
      </c>
      <c r="G618" s="204"/>
      <c r="H618" s="204"/>
      <c r="I618" s="207"/>
      <c r="J618" s="208">
        <f>BK618</f>
        <v>0</v>
      </c>
      <c r="K618" s="204"/>
      <c r="L618" s="209"/>
      <c r="M618" s="210"/>
      <c r="N618" s="211"/>
      <c r="O618" s="211"/>
      <c r="P618" s="212">
        <f>SUM(P619:P622)</f>
        <v>0</v>
      </c>
      <c r="Q618" s="211"/>
      <c r="R618" s="212">
        <f>SUM(R619:R622)</f>
        <v>0</v>
      </c>
      <c r="S618" s="211"/>
      <c r="T618" s="213">
        <f>SUM(T619:T622)</f>
        <v>0</v>
      </c>
      <c r="AR618" s="214" t="s">
        <v>91</v>
      </c>
      <c r="AT618" s="215" t="s">
        <v>81</v>
      </c>
      <c r="AU618" s="215" t="s">
        <v>82</v>
      </c>
      <c r="AY618" s="214" t="s">
        <v>162</v>
      </c>
      <c r="BK618" s="216">
        <f>SUM(BK619:BK622)</f>
        <v>0</v>
      </c>
    </row>
    <row r="619" spans="2:65" s="1" customFormat="1" ht="25.5" customHeight="1">
      <c r="B619" s="42"/>
      <c r="C619" s="163" t="s">
        <v>1416</v>
      </c>
      <c r="D619" s="163" t="s">
        <v>156</v>
      </c>
      <c r="E619" s="164" t="s">
        <v>1417</v>
      </c>
      <c r="F619" s="165" t="s">
        <v>1418</v>
      </c>
      <c r="G619" s="166" t="s">
        <v>159</v>
      </c>
      <c r="H619" s="167">
        <v>180</v>
      </c>
      <c r="I619" s="168"/>
      <c r="J619" s="169">
        <f>ROUND(I619*H619,2)</f>
        <v>0</v>
      </c>
      <c r="K619" s="165" t="s">
        <v>428</v>
      </c>
      <c r="L619" s="62"/>
      <c r="M619" s="170" t="s">
        <v>37</v>
      </c>
      <c r="N619" s="171" t="s">
        <v>53</v>
      </c>
      <c r="O619" s="43"/>
      <c r="P619" s="172">
        <f>O619*H619</f>
        <v>0</v>
      </c>
      <c r="Q619" s="172">
        <v>0</v>
      </c>
      <c r="R619" s="172">
        <f>Q619*H619</f>
        <v>0</v>
      </c>
      <c r="S619" s="172">
        <v>0</v>
      </c>
      <c r="T619" s="173">
        <f>S619*H619</f>
        <v>0</v>
      </c>
      <c r="AR619" s="24" t="s">
        <v>219</v>
      </c>
      <c r="AT619" s="24" t="s">
        <v>156</v>
      </c>
      <c r="AU619" s="24" t="s">
        <v>24</v>
      </c>
      <c r="AY619" s="24" t="s">
        <v>162</v>
      </c>
      <c r="BE619" s="174">
        <f>IF(N619="základní",J619,0)</f>
        <v>0</v>
      </c>
      <c r="BF619" s="174">
        <f>IF(N619="snížená",J619,0)</f>
        <v>0</v>
      </c>
      <c r="BG619" s="174">
        <f>IF(N619="zákl. přenesená",J619,0)</f>
        <v>0</v>
      </c>
      <c r="BH619" s="174">
        <f>IF(N619="sníž. přenesená",J619,0)</f>
        <v>0</v>
      </c>
      <c r="BI619" s="174">
        <f>IF(N619="nulová",J619,0)</f>
        <v>0</v>
      </c>
      <c r="BJ619" s="24" t="s">
        <v>24</v>
      </c>
      <c r="BK619" s="174">
        <f>ROUND(I619*H619,2)</f>
        <v>0</v>
      </c>
      <c r="BL619" s="24" t="s">
        <v>219</v>
      </c>
      <c r="BM619" s="24" t="s">
        <v>1419</v>
      </c>
    </row>
    <row r="620" spans="2:65" s="13" customFormat="1" ht="12">
      <c r="B620" s="242"/>
      <c r="C620" s="243"/>
      <c r="D620" s="221" t="s">
        <v>430</v>
      </c>
      <c r="E620" s="244" t="s">
        <v>37</v>
      </c>
      <c r="F620" s="245" t="s">
        <v>1420</v>
      </c>
      <c r="G620" s="243"/>
      <c r="H620" s="244" t="s">
        <v>37</v>
      </c>
      <c r="I620" s="246"/>
      <c r="J620" s="243"/>
      <c r="K620" s="243"/>
      <c r="L620" s="247"/>
      <c r="M620" s="248"/>
      <c r="N620" s="249"/>
      <c r="O620" s="249"/>
      <c r="P620" s="249"/>
      <c r="Q620" s="249"/>
      <c r="R620" s="249"/>
      <c r="S620" s="249"/>
      <c r="T620" s="250"/>
      <c r="AT620" s="251" t="s">
        <v>430</v>
      </c>
      <c r="AU620" s="251" t="s">
        <v>24</v>
      </c>
      <c r="AV620" s="13" t="s">
        <v>24</v>
      </c>
      <c r="AW620" s="13" t="s">
        <v>45</v>
      </c>
      <c r="AX620" s="13" t="s">
        <v>82</v>
      </c>
      <c r="AY620" s="251" t="s">
        <v>162</v>
      </c>
    </row>
    <row r="621" spans="2:65" s="11" customFormat="1" ht="12">
      <c r="B621" s="219"/>
      <c r="C621" s="220"/>
      <c r="D621" s="221" t="s">
        <v>430</v>
      </c>
      <c r="E621" s="222" t="s">
        <v>37</v>
      </c>
      <c r="F621" s="223" t="s">
        <v>1421</v>
      </c>
      <c r="G621" s="220"/>
      <c r="H621" s="224">
        <v>180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430</v>
      </c>
      <c r="AU621" s="230" t="s">
        <v>24</v>
      </c>
      <c r="AV621" s="11" t="s">
        <v>91</v>
      </c>
      <c r="AW621" s="11" t="s">
        <v>45</v>
      </c>
      <c r="AX621" s="11" t="s">
        <v>82</v>
      </c>
      <c r="AY621" s="230" t="s">
        <v>162</v>
      </c>
    </row>
    <row r="622" spans="2:65" s="12" customFormat="1" ht="12">
      <c r="B622" s="231"/>
      <c r="C622" s="232"/>
      <c r="D622" s="221" t="s">
        <v>430</v>
      </c>
      <c r="E622" s="233" t="s">
        <v>37</v>
      </c>
      <c r="F622" s="234" t="s">
        <v>433</v>
      </c>
      <c r="G622" s="232"/>
      <c r="H622" s="235">
        <v>180</v>
      </c>
      <c r="I622" s="236"/>
      <c r="J622" s="232"/>
      <c r="K622" s="232"/>
      <c r="L622" s="237"/>
      <c r="M622" s="265"/>
      <c r="N622" s="266"/>
      <c r="O622" s="266"/>
      <c r="P622" s="266"/>
      <c r="Q622" s="266"/>
      <c r="R622" s="266"/>
      <c r="S622" s="266"/>
      <c r="T622" s="267"/>
      <c r="AT622" s="241" t="s">
        <v>430</v>
      </c>
      <c r="AU622" s="241" t="s">
        <v>24</v>
      </c>
      <c r="AV622" s="12" t="s">
        <v>161</v>
      </c>
      <c r="AW622" s="12" t="s">
        <v>45</v>
      </c>
      <c r="AX622" s="12" t="s">
        <v>24</v>
      </c>
      <c r="AY622" s="241" t="s">
        <v>162</v>
      </c>
    </row>
    <row r="623" spans="2:65" s="1" customFormat="1" ht="6.9" customHeight="1">
      <c r="B623" s="57"/>
      <c r="C623" s="58"/>
      <c r="D623" s="58"/>
      <c r="E623" s="58"/>
      <c r="F623" s="58"/>
      <c r="G623" s="58"/>
      <c r="H623" s="58"/>
      <c r="I623" s="140"/>
      <c r="J623" s="58"/>
      <c r="K623" s="58"/>
      <c r="L623" s="62"/>
    </row>
  </sheetData>
  <sheetProtection algorithmName="SHA-512" hashValue="mHbR1XSPJd7Hb0PoRkRcwntvyeXCHuStilh0Q9TjGqs1FANZrOaWtg/z97AaTCmvvVMNi4//5P2fxQssOoVXaA==" saltValue="mOEDHSRVj0//6myQBjC5Hnn/iaRjHDIgB/uijebFMqXK52B2Awji1hadLio+OovS8x/f7i3a4XD8QPYJuTWudg==" spinCount="100000" sheet="1" objects="1" scenarios="1" formatColumns="0" formatRows="0" autoFilter="0"/>
  <autoFilter ref="C96:K622"/>
  <mergeCells count="10">
    <mergeCell ref="J51:J52"/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5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97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1422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ROUND(J97,2)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ROUND(SUM(BE97:BE504), 2)</f>
        <v>0</v>
      </c>
      <c r="G30" s="43"/>
      <c r="H30" s="43"/>
      <c r="I30" s="132">
        <v>0.21</v>
      </c>
      <c r="J30" s="131">
        <f>ROUND(ROUND((SUM(BE97:BE504)),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ROUND(SUM(BF97:BF504), 2)</f>
        <v>0</v>
      </c>
      <c r="G31" s="43"/>
      <c r="H31" s="43"/>
      <c r="I31" s="132">
        <v>0.15</v>
      </c>
      <c r="J31" s="131">
        <f>ROUND(ROUND((SUM(BF97:BF504)),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ROUND(SUM(BG97:BG504),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ROUND(SUM(BH97:BH504),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ROUND(SUM(BI97:BI504),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166022 - SO 02 Příst -  SO 02 Přístavba - stavební práce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Ostrava-Hošťálkovice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J97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402</v>
      </c>
      <c r="E57" s="192"/>
      <c r="F57" s="192"/>
      <c r="G57" s="192"/>
      <c r="H57" s="192"/>
      <c r="I57" s="193"/>
      <c r="J57" s="194">
        <f>J98</f>
        <v>0</v>
      </c>
      <c r="K57" s="195"/>
    </row>
    <row r="58" spans="2:47" s="9" customFormat="1" ht="19.95" customHeight="1">
      <c r="B58" s="196"/>
      <c r="C58" s="197"/>
      <c r="D58" s="198" t="s">
        <v>1423</v>
      </c>
      <c r="E58" s="199"/>
      <c r="F58" s="199"/>
      <c r="G58" s="199"/>
      <c r="H58" s="199"/>
      <c r="I58" s="200"/>
      <c r="J58" s="201">
        <f>J99</f>
        <v>0</v>
      </c>
      <c r="K58" s="202"/>
    </row>
    <row r="59" spans="2:47" s="9" customFormat="1" ht="19.95" customHeight="1">
      <c r="B59" s="196"/>
      <c r="C59" s="197"/>
      <c r="D59" s="198" t="s">
        <v>1424</v>
      </c>
      <c r="E59" s="199"/>
      <c r="F59" s="199"/>
      <c r="G59" s="199"/>
      <c r="H59" s="199"/>
      <c r="I59" s="200"/>
      <c r="J59" s="201">
        <f>J123</f>
        <v>0</v>
      </c>
      <c r="K59" s="202"/>
    </row>
    <row r="60" spans="2:47" s="9" customFormat="1" ht="19.95" customHeight="1">
      <c r="B60" s="196"/>
      <c r="C60" s="197"/>
      <c r="D60" s="198" t="s">
        <v>403</v>
      </c>
      <c r="E60" s="199"/>
      <c r="F60" s="199"/>
      <c r="G60" s="199"/>
      <c r="H60" s="199"/>
      <c r="I60" s="200"/>
      <c r="J60" s="201">
        <f>J142</f>
        <v>0</v>
      </c>
      <c r="K60" s="202"/>
    </row>
    <row r="61" spans="2:47" s="9" customFormat="1" ht="19.95" customHeight="1">
      <c r="B61" s="196"/>
      <c r="C61" s="197"/>
      <c r="D61" s="198" t="s">
        <v>404</v>
      </c>
      <c r="E61" s="199"/>
      <c r="F61" s="199"/>
      <c r="G61" s="199"/>
      <c r="H61" s="199"/>
      <c r="I61" s="200"/>
      <c r="J61" s="201">
        <f>J168</f>
        <v>0</v>
      </c>
      <c r="K61" s="202"/>
    </row>
    <row r="62" spans="2:47" s="9" customFormat="1" ht="19.95" customHeight="1">
      <c r="B62" s="196"/>
      <c r="C62" s="197"/>
      <c r="D62" s="198" t="s">
        <v>405</v>
      </c>
      <c r="E62" s="199"/>
      <c r="F62" s="199"/>
      <c r="G62" s="199"/>
      <c r="H62" s="199"/>
      <c r="I62" s="200"/>
      <c r="J62" s="201">
        <f>J196</f>
        <v>0</v>
      </c>
      <c r="K62" s="202"/>
    </row>
    <row r="63" spans="2:47" s="9" customFormat="1" ht="19.95" customHeight="1">
      <c r="B63" s="196"/>
      <c r="C63" s="197"/>
      <c r="D63" s="198" t="s">
        <v>406</v>
      </c>
      <c r="E63" s="199"/>
      <c r="F63" s="199"/>
      <c r="G63" s="199"/>
      <c r="H63" s="199"/>
      <c r="I63" s="200"/>
      <c r="J63" s="201">
        <f>J201</f>
        <v>0</v>
      </c>
      <c r="K63" s="202"/>
    </row>
    <row r="64" spans="2:47" s="9" customFormat="1" ht="19.95" customHeight="1">
      <c r="B64" s="196"/>
      <c r="C64" s="197"/>
      <c r="D64" s="198" t="s">
        <v>407</v>
      </c>
      <c r="E64" s="199"/>
      <c r="F64" s="199"/>
      <c r="G64" s="199"/>
      <c r="H64" s="199"/>
      <c r="I64" s="200"/>
      <c r="J64" s="201">
        <f>J293</f>
        <v>0</v>
      </c>
      <c r="K64" s="202"/>
    </row>
    <row r="65" spans="2:11" s="9" customFormat="1" ht="19.95" customHeight="1">
      <c r="B65" s="196"/>
      <c r="C65" s="197"/>
      <c r="D65" s="198" t="s">
        <v>408</v>
      </c>
      <c r="E65" s="199"/>
      <c r="F65" s="199"/>
      <c r="G65" s="199"/>
      <c r="H65" s="199"/>
      <c r="I65" s="200"/>
      <c r="J65" s="201">
        <f>J318</f>
        <v>0</v>
      </c>
      <c r="K65" s="202"/>
    </row>
    <row r="66" spans="2:11" s="9" customFormat="1" ht="19.95" customHeight="1">
      <c r="B66" s="196"/>
      <c r="C66" s="197"/>
      <c r="D66" s="198" t="s">
        <v>409</v>
      </c>
      <c r="E66" s="199"/>
      <c r="F66" s="199"/>
      <c r="G66" s="199"/>
      <c r="H66" s="199"/>
      <c r="I66" s="200"/>
      <c r="J66" s="201">
        <f>J323</f>
        <v>0</v>
      </c>
      <c r="K66" s="202"/>
    </row>
    <row r="67" spans="2:11" s="8" customFormat="1" ht="24.9" customHeight="1">
      <c r="B67" s="189"/>
      <c r="C67" s="190"/>
      <c r="D67" s="191" t="s">
        <v>410</v>
      </c>
      <c r="E67" s="192"/>
      <c r="F67" s="192"/>
      <c r="G67" s="192"/>
      <c r="H67" s="192"/>
      <c r="I67" s="193"/>
      <c r="J67" s="194">
        <f>J325</f>
        <v>0</v>
      </c>
      <c r="K67" s="195"/>
    </row>
    <row r="68" spans="2:11" s="9" customFormat="1" ht="19.95" customHeight="1">
      <c r="B68" s="196"/>
      <c r="C68" s="197"/>
      <c r="D68" s="198" t="s">
        <v>411</v>
      </c>
      <c r="E68" s="199"/>
      <c r="F68" s="199"/>
      <c r="G68" s="199"/>
      <c r="H68" s="199"/>
      <c r="I68" s="200"/>
      <c r="J68" s="201">
        <f>J326</f>
        <v>0</v>
      </c>
      <c r="K68" s="202"/>
    </row>
    <row r="69" spans="2:11" s="9" customFormat="1" ht="19.95" customHeight="1">
      <c r="B69" s="196"/>
      <c r="C69" s="197"/>
      <c r="D69" s="198" t="s">
        <v>412</v>
      </c>
      <c r="E69" s="199"/>
      <c r="F69" s="199"/>
      <c r="G69" s="199"/>
      <c r="H69" s="199"/>
      <c r="I69" s="200"/>
      <c r="J69" s="201">
        <f>J345</f>
        <v>0</v>
      </c>
      <c r="K69" s="202"/>
    </row>
    <row r="70" spans="2:11" s="9" customFormat="1" ht="19.95" customHeight="1">
      <c r="B70" s="196"/>
      <c r="C70" s="197"/>
      <c r="D70" s="198" t="s">
        <v>413</v>
      </c>
      <c r="E70" s="199"/>
      <c r="F70" s="199"/>
      <c r="G70" s="199"/>
      <c r="H70" s="199"/>
      <c r="I70" s="200"/>
      <c r="J70" s="201">
        <f>J367</f>
        <v>0</v>
      </c>
      <c r="K70" s="202"/>
    </row>
    <row r="71" spans="2:11" s="9" customFormat="1" ht="19.95" customHeight="1">
      <c r="B71" s="196"/>
      <c r="C71" s="197"/>
      <c r="D71" s="198" t="s">
        <v>1425</v>
      </c>
      <c r="E71" s="199"/>
      <c r="F71" s="199"/>
      <c r="G71" s="199"/>
      <c r="H71" s="199"/>
      <c r="I71" s="200"/>
      <c r="J71" s="201">
        <f>J416</f>
        <v>0</v>
      </c>
      <c r="K71" s="202"/>
    </row>
    <row r="72" spans="2:11" s="9" customFormat="1" ht="19.95" customHeight="1">
      <c r="B72" s="196"/>
      <c r="C72" s="197"/>
      <c r="D72" s="198" t="s">
        <v>1426</v>
      </c>
      <c r="E72" s="199"/>
      <c r="F72" s="199"/>
      <c r="G72" s="199"/>
      <c r="H72" s="199"/>
      <c r="I72" s="200"/>
      <c r="J72" s="201">
        <f>J428</f>
        <v>0</v>
      </c>
      <c r="K72" s="202"/>
    </row>
    <row r="73" spans="2:11" s="9" customFormat="1" ht="19.95" customHeight="1">
      <c r="B73" s="196"/>
      <c r="C73" s="197"/>
      <c r="D73" s="198" t="s">
        <v>1427</v>
      </c>
      <c r="E73" s="199"/>
      <c r="F73" s="199"/>
      <c r="G73" s="199"/>
      <c r="H73" s="199"/>
      <c r="I73" s="200"/>
      <c r="J73" s="201">
        <f>J453</f>
        <v>0</v>
      </c>
      <c r="K73" s="202"/>
    </row>
    <row r="74" spans="2:11" s="9" customFormat="1" ht="19.95" customHeight="1">
      <c r="B74" s="196"/>
      <c r="C74" s="197"/>
      <c r="D74" s="198" t="s">
        <v>1428</v>
      </c>
      <c r="E74" s="199"/>
      <c r="F74" s="199"/>
      <c r="G74" s="199"/>
      <c r="H74" s="199"/>
      <c r="I74" s="200"/>
      <c r="J74" s="201">
        <f>J460</f>
        <v>0</v>
      </c>
      <c r="K74" s="202"/>
    </row>
    <row r="75" spans="2:11" s="9" customFormat="1" ht="19.95" customHeight="1">
      <c r="B75" s="196"/>
      <c r="C75" s="197"/>
      <c r="D75" s="198" t="s">
        <v>1429</v>
      </c>
      <c r="E75" s="199"/>
      <c r="F75" s="199"/>
      <c r="G75" s="199"/>
      <c r="H75" s="199"/>
      <c r="I75" s="200"/>
      <c r="J75" s="201">
        <f>J478</f>
        <v>0</v>
      </c>
      <c r="K75" s="202"/>
    </row>
    <row r="76" spans="2:11" s="9" customFormat="1" ht="19.95" customHeight="1">
      <c r="B76" s="196"/>
      <c r="C76" s="197"/>
      <c r="D76" s="198" t="s">
        <v>1430</v>
      </c>
      <c r="E76" s="199"/>
      <c r="F76" s="199"/>
      <c r="G76" s="199"/>
      <c r="H76" s="199"/>
      <c r="I76" s="200"/>
      <c r="J76" s="201">
        <f>J493</f>
        <v>0</v>
      </c>
      <c r="K76" s="202"/>
    </row>
    <row r="77" spans="2:11" s="9" customFormat="1" ht="19.95" customHeight="1">
      <c r="B77" s="196"/>
      <c r="C77" s="197"/>
      <c r="D77" s="198" t="s">
        <v>1431</v>
      </c>
      <c r="E77" s="199"/>
      <c r="F77" s="199"/>
      <c r="G77" s="199"/>
      <c r="H77" s="199"/>
      <c r="I77" s="200"/>
      <c r="J77" s="201">
        <f>J500</f>
        <v>0</v>
      </c>
      <c r="K77" s="202"/>
    </row>
    <row r="78" spans="2:11" s="1" customFormat="1" ht="21.75" customHeight="1">
      <c r="B78" s="42"/>
      <c r="C78" s="43"/>
      <c r="D78" s="43"/>
      <c r="E78" s="43"/>
      <c r="F78" s="43"/>
      <c r="G78" s="43"/>
      <c r="H78" s="43"/>
      <c r="I78" s="119"/>
      <c r="J78" s="43"/>
      <c r="K78" s="46"/>
    </row>
    <row r="79" spans="2:11" s="1" customFormat="1" ht="6.9" customHeight="1">
      <c r="B79" s="57"/>
      <c r="C79" s="58"/>
      <c r="D79" s="58"/>
      <c r="E79" s="58"/>
      <c r="F79" s="58"/>
      <c r="G79" s="58"/>
      <c r="H79" s="58"/>
      <c r="I79" s="140"/>
      <c r="J79" s="58"/>
      <c r="K79" s="59"/>
    </row>
    <row r="83" spans="2:20" s="1" customFormat="1" ht="6.9" customHeight="1">
      <c r="B83" s="60"/>
      <c r="C83" s="61"/>
      <c r="D83" s="61"/>
      <c r="E83" s="61"/>
      <c r="F83" s="61"/>
      <c r="G83" s="61"/>
      <c r="H83" s="61"/>
      <c r="I83" s="143"/>
      <c r="J83" s="61"/>
      <c r="K83" s="61"/>
      <c r="L83" s="62"/>
    </row>
    <row r="84" spans="2:20" s="1" customFormat="1" ht="36.9" customHeight="1">
      <c r="B84" s="42"/>
      <c r="C84" s="63" t="s">
        <v>142</v>
      </c>
      <c r="D84" s="64"/>
      <c r="E84" s="64"/>
      <c r="F84" s="64"/>
      <c r="G84" s="64"/>
      <c r="H84" s="64"/>
      <c r="I84" s="150"/>
      <c r="J84" s="64"/>
      <c r="K84" s="64"/>
      <c r="L84" s="62"/>
    </row>
    <row r="85" spans="2:20" s="1" customFormat="1" ht="6.9" customHeight="1">
      <c r="B85" s="42"/>
      <c r="C85" s="64"/>
      <c r="D85" s="64"/>
      <c r="E85" s="64"/>
      <c r="F85" s="64"/>
      <c r="G85" s="64"/>
      <c r="H85" s="64"/>
      <c r="I85" s="150"/>
      <c r="J85" s="64"/>
      <c r="K85" s="64"/>
      <c r="L85" s="62"/>
    </row>
    <row r="86" spans="2:20" s="1" customFormat="1" ht="14.4" customHeight="1">
      <c r="B86" s="42"/>
      <c r="C86" s="66" t="s">
        <v>18</v>
      </c>
      <c r="D86" s="64"/>
      <c r="E86" s="64"/>
      <c r="F86" s="64"/>
      <c r="G86" s="64"/>
      <c r="H86" s="64"/>
      <c r="I86" s="150"/>
      <c r="J86" s="64"/>
      <c r="K86" s="64"/>
      <c r="L86" s="62"/>
    </row>
    <row r="87" spans="2:20" s="1" customFormat="1" ht="16.5" customHeight="1">
      <c r="B87" s="42"/>
      <c r="C87" s="64"/>
      <c r="D87" s="64"/>
      <c r="E87" s="390" t="str">
        <f>E7</f>
        <v>Rekonstrukce a přístavby hasičské zbrojnice Hošťálkovice</v>
      </c>
      <c r="F87" s="391"/>
      <c r="G87" s="391"/>
      <c r="H87" s="391"/>
      <c r="I87" s="150"/>
      <c r="J87" s="64"/>
      <c r="K87" s="64"/>
      <c r="L87" s="62"/>
    </row>
    <row r="88" spans="2:20" s="1" customFormat="1" ht="14.4" customHeight="1">
      <c r="B88" s="42"/>
      <c r="C88" s="66" t="s">
        <v>134</v>
      </c>
      <c r="D88" s="64"/>
      <c r="E88" s="64"/>
      <c r="F88" s="64"/>
      <c r="G88" s="64"/>
      <c r="H88" s="64"/>
      <c r="I88" s="150"/>
      <c r="J88" s="64"/>
      <c r="K88" s="64"/>
      <c r="L88" s="62"/>
    </row>
    <row r="89" spans="2:20" s="1" customFormat="1" ht="17.25" customHeight="1">
      <c r="B89" s="42"/>
      <c r="C89" s="64"/>
      <c r="D89" s="64"/>
      <c r="E89" s="365" t="str">
        <f>E9</f>
        <v xml:space="preserve">166022 - SO 02 Příst -  SO 02 Přístavba - stavební práce </v>
      </c>
      <c r="F89" s="392"/>
      <c r="G89" s="392"/>
      <c r="H89" s="392"/>
      <c r="I89" s="150"/>
      <c r="J89" s="64"/>
      <c r="K89" s="64"/>
      <c r="L89" s="62"/>
    </row>
    <row r="90" spans="2:20" s="1" customFormat="1" ht="6.9" customHeight="1">
      <c r="B90" s="42"/>
      <c r="C90" s="64"/>
      <c r="D90" s="64"/>
      <c r="E90" s="64"/>
      <c r="F90" s="64"/>
      <c r="G90" s="64"/>
      <c r="H90" s="64"/>
      <c r="I90" s="150"/>
      <c r="J90" s="64"/>
      <c r="K90" s="64"/>
      <c r="L90" s="62"/>
    </row>
    <row r="91" spans="2:20" s="1" customFormat="1" ht="18" customHeight="1">
      <c r="B91" s="42"/>
      <c r="C91" s="66" t="s">
        <v>25</v>
      </c>
      <c r="D91" s="64"/>
      <c r="E91" s="64"/>
      <c r="F91" s="151" t="str">
        <f>F12</f>
        <v xml:space="preserve">Ostrava-Hošťálkovice </v>
      </c>
      <c r="G91" s="64"/>
      <c r="H91" s="64"/>
      <c r="I91" s="152" t="s">
        <v>27</v>
      </c>
      <c r="J91" s="74" t="str">
        <f>IF(J12="","",J12)</f>
        <v>2. 12. 2016</v>
      </c>
      <c r="K91" s="64"/>
      <c r="L91" s="62"/>
    </row>
    <row r="92" spans="2:20" s="1" customFormat="1" ht="6.9" customHeight="1">
      <c r="B92" s="42"/>
      <c r="C92" s="64"/>
      <c r="D92" s="64"/>
      <c r="E92" s="64"/>
      <c r="F92" s="64"/>
      <c r="G92" s="64"/>
      <c r="H92" s="64"/>
      <c r="I92" s="150"/>
      <c r="J92" s="64"/>
      <c r="K92" s="64"/>
      <c r="L92" s="62"/>
    </row>
    <row r="93" spans="2:20" s="1" customFormat="1" ht="13.2">
      <c r="B93" s="42"/>
      <c r="C93" s="66" t="s">
        <v>35</v>
      </c>
      <c r="D93" s="64"/>
      <c r="E93" s="64"/>
      <c r="F93" s="151" t="str">
        <f>E15</f>
        <v xml:space="preserve">Statutární město Ostrava,MOb Hošťálkovice </v>
      </c>
      <c r="G93" s="64"/>
      <c r="H93" s="64"/>
      <c r="I93" s="152" t="s">
        <v>42</v>
      </c>
      <c r="J93" s="151" t="str">
        <f>E21</f>
        <v xml:space="preserve">Lenka Jerakasová </v>
      </c>
      <c r="K93" s="64"/>
      <c r="L93" s="62"/>
    </row>
    <row r="94" spans="2:20" s="1" customFormat="1" ht="14.4" customHeight="1">
      <c r="B94" s="42"/>
      <c r="C94" s="66" t="s">
        <v>40</v>
      </c>
      <c r="D94" s="64"/>
      <c r="E94" s="64"/>
      <c r="F94" s="151" t="str">
        <f>IF(E18="","",E18)</f>
        <v/>
      </c>
      <c r="G94" s="64"/>
      <c r="H94" s="64"/>
      <c r="I94" s="150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50"/>
      <c r="J95" s="64"/>
      <c r="K95" s="64"/>
      <c r="L95" s="62"/>
    </row>
    <row r="96" spans="2:20" s="7" customFormat="1" ht="29.25" customHeight="1">
      <c r="B96" s="153"/>
      <c r="C96" s="154" t="s">
        <v>143</v>
      </c>
      <c r="D96" s="155" t="s">
        <v>67</v>
      </c>
      <c r="E96" s="155" t="s">
        <v>63</v>
      </c>
      <c r="F96" s="155" t="s">
        <v>144</v>
      </c>
      <c r="G96" s="155" t="s">
        <v>145</v>
      </c>
      <c r="H96" s="155" t="s">
        <v>146</v>
      </c>
      <c r="I96" s="156" t="s">
        <v>147</v>
      </c>
      <c r="J96" s="155" t="s">
        <v>139</v>
      </c>
      <c r="K96" s="157" t="s">
        <v>148</v>
      </c>
      <c r="L96" s="158"/>
      <c r="M96" s="82" t="s">
        <v>149</v>
      </c>
      <c r="N96" s="83" t="s">
        <v>52</v>
      </c>
      <c r="O96" s="83" t="s">
        <v>150</v>
      </c>
      <c r="P96" s="83" t="s">
        <v>151</v>
      </c>
      <c r="Q96" s="83" t="s">
        <v>152</v>
      </c>
      <c r="R96" s="83" t="s">
        <v>153</v>
      </c>
      <c r="S96" s="83" t="s">
        <v>154</v>
      </c>
      <c r="T96" s="84" t="s">
        <v>155</v>
      </c>
    </row>
    <row r="97" spans="2:65" s="1" customFormat="1" ht="29.25" customHeight="1">
      <c r="B97" s="42"/>
      <c r="C97" s="88" t="s">
        <v>140</v>
      </c>
      <c r="D97" s="64"/>
      <c r="E97" s="64"/>
      <c r="F97" s="64"/>
      <c r="G97" s="64"/>
      <c r="H97" s="64"/>
      <c r="I97" s="150"/>
      <c r="J97" s="159">
        <f>BK97</f>
        <v>0</v>
      </c>
      <c r="K97" s="64"/>
      <c r="L97" s="62"/>
      <c r="M97" s="85"/>
      <c r="N97" s="86"/>
      <c r="O97" s="86"/>
      <c r="P97" s="160">
        <f>P98+P325</f>
        <v>0</v>
      </c>
      <c r="Q97" s="86"/>
      <c r="R97" s="160">
        <f>R98+R325</f>
        <v>0</v>
      </c>
      <c r="S97" s="86"/>
      <c r="T97" s="161">
        <f>T98+T325</f>
        <v>0</v>
      </c>
      <c r="AT97" s="24" t="s">
        <v>81</v>
      </c>
      <c r="AU97" s="24" t="s">
        <v>141</v>
      </c>
      <c r="BK97" s="162">
        <f>BK98+BK325</f>
        <v>0</v>
      </c>
    </row>
    <row r="98" spans="2:65" s="10" customFormat="1" ht="37.35" customHeight="1">
      <c r="B98" s="203"/>
      <c r="C98" s="204"/>
      <c r="D98" s="205" t="s">
        <v>81</v>
      </c>
      <c r="E98" s="206" t="s">
        <v>423</v>
      </c>
      <c r="F98" s="206" t="s">
        <v>424</v>
      </c>
      <c r="G98" s="204"/>
      <c r="H98" s="204"/>
      <c r="I98" s="207"/>
      <c r="J98" s="208">
        <f>BK98</f>
        <v>0</v>
      </c>
      <c r="K98" s="204"/>
      <c r="L98" s="209"/>
      <c r="M98" s="210"/>
      <c r="N98" s="211"/>
      <c r="O98" s="211"/>
      <c r="P98" s="212">
        <f>P99+P123+P142+P168+P196+P201+P293+P318+P323</f>
        <v>0</v>
      </c>
      <c r="Q98" s="211"/>
      <c r="R98" s="212">
        <f>R99+R123+R142+R168+R196+R201+R293+R318+R323</f>
        <v>0</v>
      </c>
      <c r="S98" s="211"/>
      <c r="T98" s="213">
        <f>T99+T123+T142+T168+T196+T201+T293+T318+T323</f>
        <v>0</v>
      </c>
      <c r="AR98" s="214" t="s">
        <v>24</v>
      </c>
      <c r="AT98" s="215" t="s">
        <v>81</v>
      </c>
      <c r="AU98" s="215" t="s">
        <v>82</v>
      </c>
      <c r="AY98" s="214" t="s">
        <v>162</v>
      </c>
      <c r="BK98" s="216">
        <f>BK99+BK123+BK142+BK168+BK196+BK201+BK293+BK318+BK323</f>
        <v>0</v>
      </c>
    </row>
    <row r="99" spans="2:65" s="10" customFormat="1" ht="19.95" customHeight="1">
      <c r="B99" s="203"/>
      <c r="C99" s="204"/>
      <c r="D99" s="205" t="s">
        <v>81</v>
      </c>
      <c r="E99" s="217" t="s">
        <v>24</v>
      </c>
      <c r="F99" s="217" t="s">
        <v>1432</v>
      </c>
      <c r="G99" s="204"/>
      <c r="H99" s="204"/>
      <c r="I99" s="207"/>
      <c r="J99" s="218">
        <f>BK99</f>
        <v>0</v>
      </c>
      <c r="K99" s="204"/>
      <c r="L99" s="209"/>
      <c r="M99" s="210"/>
      <c r="N99" s="211"/>
      <c r="O99" s="211"/>
      <c r="P99" s="212">
        <f>SUM(P100:P122)</f>
        <v>0</v>
      </c>
      <c r="Q99" s="211"/>
      <c r="R99" s="212">
        <f>SUM(R100:R122)</f>
        <v>0</v>
      </c>
      <c r="S99" s="211"/>
      <c r="T99" s="213">
        <f>SUM(T100:T122)</f>
        <v>0</v>
      </c>
      <c r="AR99" s="214" t="s">
        <v>24</v>
      </c>
      <c r="AT99" s="215" t="s">
        <v>81</v>
      </c>
      <c r="AU99" s="215" t="s">
        <v>24</v>
      </c>
      <c r="AY99" s="214" t="s">
        <v>162</v>
      </c>
      <c r="BK99" s="216">
        <f>SUM(BK100:BK122)</f>
        <v>0</v>
      </c>
    </row>
    <row r="100" spans="2:65" s="1" customFormat="1" ht="16.5" customHeight="1">
      <c r="B100" s="42"/>
      <c r="C100" s="163" t="s">
        <v>24</v>
      </c>
      <c r="D100" s="163" t="s">
        <v>156</v>
      </c>
      <c r="E100" s="164" t="s">
        <v>1433</v>
      </c>
      <c r="F100" s="165" t="s">
        <v>1434</v>
      </c>
      <c r="G100" s="166" t="s">
        <v>159</v>
      </c>
      <c r="H100" s="167">
        <v>108.9</v>
      </c>
      <c r="I100" s="168"/>
      <c r="J100" s="169">
        <f>ROUND(I100*H100,2)</f>
        <v>0</v>
      </c>
      <c r="K100" s="165" t="s">
        <v>428</v>
      </c>
      <c r="L100" s="62"/>
      <c r="M100" s="170" t="s">
        <v>37</v>
      </c>
      <c r="N100" s="171" t="s">
        <v>53</v>
      </c>
      <c r="O100" s="43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24" t="s">
        <v>24</v>
      </c>
      <c r="BK100" s="174">
        <f>ROUND(I100*H100,2)</f>
        <v>0</v>
      </c>
      <c r="BL100" s="24" t="s">
        <v>161</v>
      </c>
      <c r="BM100" s="24" t="s">
        <v>1435</v>
      </c>
    </row>
    <row r="101" spans="2:65" s="11" customFormat="1" ht="12">
      <c r="B101" s="219"/>
      <c r="C101" s="220"/>
      <c r="D101" s="221" t="s">
        <v>430</v>
      </c>
      <c r="E101" s="222" t="s">
        <v>37</v>
      </c>
      <c r="F101" s="223" t="s">
        <v>1436</v>
      </c>
      <c r="G101" s="220"/>
      <c r="H101" s="224">
        <v>108.9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430</v>
      </c>
      <c r="AU101" s="230" t="s">
        <v>91</v>
      </c>
      <c r="AV101" s="11" t="s">
        <v>91</v>
      </c>
      <c r="AW101" s="11" t="s">
        <v>45</v>
      </c>
      <c r="AX101" s="11" t="s">
        <v>82</v>
      </c>
      <c r="AY101" s="230" t="s">
        <v>162</v>
      </c>
    </row>
    <row r="102" spans="2:65" s="12" customFormat="1" ht="12">
      <c r="B102" s="231"/>
      <c r="C102" s="232"/>
      <c r="D102" s="221" t="s">
        <v>430</v>
      </c>
      <c r="E102" s="233" t="s">
        <v>37</v>
      </c>
      <c r="F102" s="234" t="s">
        <v>433</v>
      </c>
      <c r="G102" s="232"/>
      <c r="H102" s="235">
        <v>108.9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430</v>
      </c>
      <c r="AU102" s="241" t="s">
        <v>91</v>
      </c>
      <c r="AV102" s="12" t="s">
        <v>161</v>
      </c>
      <c r="AW102" s="12" t="s">
        <v>45</v>
      </c>
      <c r="AX102" s="12" t="s">
        <v>24</v>
      </c>
      <c r="AY102" s="241" t="s">
        <v>162</v>
      </c>
    </row>
    <row r="103" spans="2:65" s="1" customFormat="1" ht="16.5" customHeight="1">
      <c r="B103" s="42"/>
      <c r="C103" s="163" t="s">
        <v>91</v>
      </c>
      <c r="D103" s="163" t="s">
        <v>156</v>
      </c>
      <c r="E103" s="164" t="s">
        <v>1437</v>
      </c>
      <c r="F103" s="165" t="s">
        <v>1438</v>
      </c>
      <c r="G103" s="166" t="s">
        <v>173</v>
      </c>
      <c r="H103" s="167">
        <v>32.67</v>
      </c>
      <c r="I103" s="168"/>
      <c r="J103" s="169">
        <f>ROUND(I103*H103,2)</f>
        <v>0</v>
      </c>
      <c r="K103" s="165" t="s">
        <v>428</v>
      </c>
      <c r="L103" s="62"/>
      <c r="M103" s="170" t="s">
        <v>37</v>
      </c>
      <c r="N103" s="171" t="s">
        <v>53</v>
      </c>
      <c r="O103" s="43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24" t="s">
        <v>24</v>
      </c>
      <c r="BK103" s="174">
        <f>ROUND(I103*H103,2)</f>
        <v>0</v>
      </c>
      <c r="BL103" s="24" t="s">
        <v>161</v>
      </c>
      <c r="BM103" s="24" t="s">
        <v>1439</v>
      </c>
    </row>
    <row r="104" spans="2:65" s="13" customFormat="1" ht="12">
      <c r="B104" s="242"/>
      <c r="C104" s="243"/>
      <c r="D104" s="221" t="s">
        <v>430</v>
      </c>
      <c r="E104" s="244" t="s">
        <v>37</v>
      </c>
      <c r="F104" s="245" t="s">
        <v>1440</v>
      </c>
      <c r="G104" s="243"/>
      <c r="H104" s="244" t="s">
        <v>37</v>
      </c>
      <c r="I104" s="246"/>
      <c r="J104" s="243"/>
      <c r="K104" s="243"/>
      <c r="L104" s="247"/>
      <c r="M104" s="248"/>
      <c r="N104" s="249"/>
      <c r="O104" s="249"/>
      <c r="P104" s="249"/>
      <c r="Q104" s="249"/>
      <c r="R104" s="249"/>
      <c r="S104" s="249"/>
      <c r="T104" s="250"/>
      <c r="AT104" s="251" t="s">
        <v>430</v>
      </c>
      <c r="AU104" s="251" t="s">
        <v>91</v>
      </c>
      <c r="AV104" s="13" t="s">
        <v>24</v>
      </c>
      <c r="AW104" s="13" t="s">
        <v>45</v>
      </c>
      <c r="AX104" s="13" t="s">
        <v>82</v>
      </c>
      <c r="AY104" s="251" t="s">
        <v>162</v>
      </c>
    </row>
    <row r="105" spans="2:65" s="11" customFormat="1" ht="12">
      <c r="B105" s="219"/>
      <c r="C105" s="220"/>
      <c r="D105" s="221" t="s">
        <v>430</v>
      </c>
      <c r="E105" s="222" t="s">
        <v>37</v>
      </c>
      <c r="F105" s="223" t="s">
        <v>1441</v>
      </c>
      <c r="G105" s="220"/>
      <c r="H105" s="224">
        <v>32.67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430</v>
      </c>
      <c r="AU105" s="230" t="s">
        <v>91</v>
      </c>
      <c r="AV105" s="11" t="s">
        <v>91</v>
      </c>
      <c r="AW105" s="11" t="s">
        <v>45</v>
      </c>
      <c r="AX105" s="11" t="s">
        <v>82</v>
      </c>
      <c r="AY105" s="230" t="s">
        <v>162</v>
      </c>
    </row>
    <row r="106" spans="2:65" s="12" customFormat="1" ht="12">
      <c r="B106" s="231"/>
      <c r="C106" s="232"/>
      <c r="D106" s="221" t="s">
        <v>430</v>
      </c>
      <c r="E106" s="233" t="s">
        <v>37</v>
      </c>
      <c r="F106" s="234" t="s">
        <v>433</v>
      </c>
      <c r="G106" s="232"/>
      <c r="H106" s="235">
        <v>32.67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430</v>
      </c>
      <c r="AU106" s="241" t="s">
        <v>91</v>
      </c>
      <c r="AV106" s="12" t="s">
        <v>161</v>
      </c>
      <c r="AW106" s="12" t="s">
        <v>45</v>
      </c>
      <c r="AX106" s="12" t="s">
        <v>24</v>
      </c>
      <c r="AY106" s="241" t="s">
        <v>162</v>
      </c>
    </row>
    <row r="107" spans="2:65" s="1" customFormat="1" ht="16.5" customHeight="1">
      <c r="B107" s="42"/>
      <c r="C107" s="163" t="s">
        <v>167</v>
      </c>
      <c r="D107" s="163" t="s">
        <v>156</v>
      </c>
      <c r="E107" s="164" t="s">
        <v>1442</v>
      </c>
      <c r="F107" s="165" t="s">
        <v>1443</v>
      </c>
      <c r="G107" s="166" t="s">
        <v>173</v>
      </c>
      <c r="H107" s="167">
        <v>14.532</v>
      </c>
      <c r="I107" s="168"/>
      <c r="J107" s="169">
        <f>ROUND(I107*H107,2)</f>
        <v>0</v>
      </c>
      <c r="K107" s="165" t="s">
        <v>428</v>
      </c>
      <c r="L107" s="62"/>
      <c r="M107" s="170" t="s">
        <v>37</v>
      </c>
      <c r="N107" s="171" t="s">
        <v>53</v>
      </c>
      <c r="O107" s="43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24" t="s">
        <v>24</v>
      </c>
      <c r="BK107" s="174">
        <f>ROUND(I107*H107,2)</f>
        <v>0</v>
      </c>
      <c r="BL107" s="24" t="s">
        <v>161</v>
      </c>
      <c r="BM107" s="24" t="s">
        <v>1444</v>
      </c>
    </row>
    <row r="108" spans="2:65" s="11" customFormat="1" ht="12">
      <c r="B108" s="219"/>
      <c r="C108" s="220"/>
      <c r="D108" s="221" t="s">
        <v>430</v>
      </c>
      <c r="E108" s="222" t="s">
        <v>37</v>
      </c>
      <c r="F108" s="223" t="s">
        <v>1445</v>
      </c>
      <c r="G108" s="220"/>
      <c r="H108" s="224">
        <v>10.64</v>
      </c>
      <c r="I108" s="225"/>
      <c r="J108" s="220"/>
      <c r="K108" s="220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430</v>
      </c>
      <c r="AU108" s="230" t="s">
        <v>91</v>
      </c>
      <c r="AV108" s="11" t="s">
        <v>91</v>
      </c>
      <c r="AW108" s="11" t="s">
        <v>45</v>
      </c>
      <c r="AX108" s="11" t="s">
        <v>82</v>
      </c>
      <c r="AY108" s="230" t="s">
        <v>162</v>
      </c>
    </row>
    <row r="109" spans="2:65" s="11" customFormat="1" ht="12">
      <c r="B109" s="219"/>
      <c r="C109" s="220"/>
      <c r="D109" s="221" t="s">
        <v>430</v>
      </c>
      <c r="E109" s="222" t="s">
        <v>37</v>
      </c>
      <c r="F109" s="223" t="s">
        <v>1446</v>
      </c>
      <c r="G109" s="220"/>
      <c r="H109" s="224">
        <v>3.8919999999999999</v>
      </c>
      <c r="I109" s="225"/>
      <c r="J109" s="220"/>
      <c r="K109" s="220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430</v>
      </c>
      <c r="AU109" s="230" t="s">
        <v>91</v>
      </c>
      <c r="AV109" s="11" t="s">
        <v>91</v>
      </c>
      <c r="AW109" s="11" t="s">
        <v>45</v>
      </c>
      <c r="AX109" s="11" t="s">
        <v>82</v>
      </c>
      <c r="AY109" s="230" t="s">
        <v>162</v>
      </c>
    </row>
    <row r="110" spans="2:65" s="12" customFormat="1" ht="12">
      <c r="B110" s="231"/>
      <c r="C110" s="232"/>
      <c r="D110" s="221" t="s">
        <v>430</v>
      </c>
      <c r="E110" s="233" t="s">
        <v>37</v>
      </c>
      <c r="F110" s="234" t="s">
        <v>433</v>
      </c>
      <c r="G110" s="232"/>
      <c r="H110" s="235">
        <v>14.532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430</v>
      </c>
      <c r="AU110" s="241" t="s">
        <v>91</v>
      </c>
      <c r="AV110" s="12" t="s">
        <v>161</v>
      </c>
      <c r="AW110" s="12" t="s">
        <v>45</v>
      </c>
      <c r="AX110" s="12" t="s">
        <v>24</v>
      </c>
      <c r="AY110" s="241" t="s">
        <v>162</v>
      </c>
    </row>
    <row r="111" spans="2:65" s="1" customFormat="1" ht="16.5" customHeight="1">
      <c r="B111" s="42"/>
      <c r="C111" s="163" t="s">
        <v>161</v>
      </c>
      <c r="D111" s="163" t="s">
        <v>156</v>
      </c>
      <c r="E111" s="164" t="s">
        <v>1447</v>
      </c>
      <c r="F111" s="165" t="s">
        <v>1448</v>
      </c>
      <c r="G111" s="166" t="s">
        <v>173</v>
      </c>
      <c r="H111" s="167">
        <v>47.201999999999998</v>
      </c>
      <c r="I111" s="168"/>
      <c r="J111" s="169">
        <f>ROUND(I111*H111,2)</f>
        <v>0</v>
      </c>
      <c r="K111" s="165" t="s">
        <v>428</v>
      </c>
      <c r="L111" s="62"/>
      <c r="M111" s="170" t="s">
        <v>37</v>
      </c>
      <c r="N111" s="171" t="s">
        <v>53</v>
      </c>
      <c r="O111" s="43"/>
      <c r="P111" s="172">
        <f>O111*H111</f>
        <v>0</v>
      </c>
      <c r="Q111" s="172">
        <v>0</v>
      </c>
      <c r="R111" s="172">
        <f>Q111*H111</f>
        <v>0</v>
      </c>
      <c r="S111" s="172">
        <v>0</v>
      </c>
      <c r="T111" s="173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24" t="s">
        <v>24</v>
      </c>
      <c r="BK111" s="174">
        <f>ROUND(I111*H111,2)</f>
        <v>0</v>
      </c>
      <c r="BL111" s="24" t="s">
        <v>161</v>
      </c>
      <c r="BM111" s="24" t="s">
        <v>1449</v>
      </c>
    </row>
    <row r="112" spans="2:65" s="13" customFormat="1" ht="12">
      <c r="B112" s="242"/>
      <c r="C112" s="243"/>
      <c r="D112" s="221" t="s">
        <v>430</v>
      </c>
      <c r="E112" s="244" t="s">
        <v>37</v>
      </c>
      <c r="F112" s="245" t="s">
        <v>1450</v>
      </c>
      <c r="G112" s="243"/>
      <c r="H112" s="244" t="s">
        <v>37</v>
      </c>
      <c r="I112" s="246"/>
      <c r="J112" s="243"/>
      <c r="K112" s="243"/>
      <c r="L112" s="247"/>
      <c r="M112" s="248"/>
      <c r="N112" s="249"/>
      <c r="O112" s="249"/>
      <c r="P112" s="249"/>
      <c r="Q112" s="249"/>
      <c r="R112" s="249"/>
      <c r="S112" s="249"/>
      <c r="T112" s="250"/>
      <c r="AT112" s="251" t="s">
        <v>430</v>
      </c>
      <c r="AU112" s="251" t="s">
        <v>91</v>
      </c>
      <c r="AV112" s="13" t="s">
        <v>24</v>
      </c>
      <c r="AW112" s="13" t="s">
        <v>45</v>
      </c>
      <c r="AX112" s="13" t="s">
        <v>82</v>
      </c>
      <c r="AY112" s="251" t="s">
        <v>162</v>
      </c>
    </row>
    <row r="113" spans="2:65" s="11" customFormat="1" ht="12">
      <c r="B113" s="219"/>
      <c r="C113" s="220"/>
      <c r="D113" s="221" t="s">
        <v>430</v>
      </c>
      <c r="E113" s="222" t="s">
        <v>37</v>
      </c>
      <c r="F113" s="223" t="s">
        <v>1451</v>
      </c>
      <c r="G113" s="220"/>
      <c r="H113" s="224">
        <v>47.201999999999998</v>
      </c>
      <c r="I113" s="225"/>
      <c r="J113" s="220"/>
      <c r="K113" s="220"/>
      <c r="L113" s="226"/>
      <c r="M113" s="227"/>
      <c r="N113" s="228"/>
      <c r="O113" s="228"/>
      <c r="P113" s="228"/>
      <c r="Q113" s="228"/>
      <c r="R113" s="228"/>
      <c r="S113" s="228"/>
      <c r="T113" s="229"/>
      <c r="AT113" s="230" t="s">
        <v>430</v>
      </c>
      <c r="AU113" s="230" t="s">
        <v>91</v>
      </c>
      <c r="AV113" s="11" t="s">
        <v>91</v>
      </c>
      <c r="AW113" s="11" t="s">
        <v>45</v>
      </c>
      <c r="AX113" s="11" t="s">
        <v>82</v>
      </c>
      <c r="AY113" s="230" t="s">
        <v>162</v>
      </c>
    </row>
    <row r="114" spans="2:65" s="12" customFormat="1" ht="12">
      <c r="B114" s="231"/>
      <c r="C114" s="232"/>
      <c r="D114" s="221" t="s">
        <v>430</v>
      </c>
      <c r="E114" s="233" t="s">
        <v>37</v>
      </c>
      <c r="F114" s="234" t="s">
        <v>433</v>
      </c>
      <c r="G114" s="232"/>
      <c r="H114" s="235">
        <v>47.201999999999998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430</v>
      </c>
      <c r="AU114" s="241" t="s">
        <v>91</v>
      </c>
      <c r="AV114" s="12" t="s">
        <v>161</v>
      </c>
      <c r="AW114" s="12" t="s">
        <v>45</v>
      </c>
      <c r="AX114" s="12" t="s">
        <v>24</v>
      </c>
      <c r="AY114" s="241" t="s">
        <v>162</v>
      </c>
    </row>
    <row r="115" spans="2:65" s="1" customFormat="1" ht="16.5" customHeight="1">
      <c r="B115" s="42"/>
      <c r="C115" s="163" t="s">
        <v>175</v>
      </c>
      <c r="D115" s="163" t="s">
        <v>156</v>
      </c>
      <c r="E115" s="164" t="s">
        <v>1452</v>
      </c>
      <c r="F115" s="165" t="s">
        <v>1453</v>
      </c>
      <c r="G115" s="166" t="s">
        <v>173</v>
      </c>
      <c r="H115" s="167">
        <v>47.201999999999998</v>
      </c>
      <c r="I115" s="168"/>
      <c r="J115" s="169">
        <f>ROUND(I115*H115,2)</f>
        <v>0</v>
      </c>
      <c r="K115" s="165" t="s">
        <v>428</v>
      </c>
      <c r="L115" s="62"/>
      <c r="M115" s="170" t="s">
        <v>37</v>
      </c>
      <c r="N115" s="171" t="s">
        <v>53</v>
      </c>
      <c r="O115" s="43"/>
      <c r="P115" s="172">
        <f>O115*H115</f>
        <v>0</v>
      </c>
      <c r="Q115" s="172">
        <v>0</v>
      </c>
      <c r="R115" s="172">
        <f>Q115*H115</f>
        <v>0</v>
      </c>
      <c r="S115" s="172">
        <v>0</v>
      </c>
      <c r="T115" s="173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174">
        <f>IF(N115="základní",J115,0)</f>
        <v>0</v>
      </c>
      <c r="BF115" s="174">
        <f>IF(N115="snížená",J115,0)</f>
        <v>0</v>
      </c>
      <c r="BG115" s="174">
        <f>IF(N115="zákl. přenesená",J115,0)</f>
        <v>0</v>
      </c>
      <c r="BH115" s="174">
        <f>IF(N115="sníž. přenesená",J115,0)</f>
        <v>0</v>
      </c>
      <c r="BI115" s="174">
        <f>IF(N115="nulová",J115,0)</f>
        <v>0</v>
      </c>
      <c r="BJ115" s="24" t="s">
        <v>24</v>
      </c>
      <c r="BK115" s="174">
        <f>ROUND(I115*H115,2)</f>
        <v>0</v>
      </c>
      <c r="BL115" s="24" t="s">
        <v>161</v>
      </c>
      <c r="BM115" s="24" t="s">
        <v>1454</v>
      </c>
    </row>
    <row r="116" spans="2:65" s="11" customFormat="1" ht="12">
      <c r="B116" s="219"/>
      <c r="C116" s="220"/>
      <c r="D116" s="221" t="s">
        <v>430</v>
      </c>
      <c r="E116" s="222" t="s">
        <v>37</v>
      </c>
      <c r="F116" s="223" t="s">
        <v>1451</v>
      </c>
      <c r="G116" s="220"/>
      <c r="H116" s="224">
        <v>47.201999999999998</v>
      </c>
      <c r="I116" s="225"/>
      <c r="J116" s="220"/>
      <c r="K116" s="220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430</v>
      </c>
      <c r="AU116" s="230" t="s">
        <v>91</v>
      </c>
      <c r="AV116" s="11" t="s">
        <v>91</v>
      </c>
      <c r="AW116" s="11" t="s">
        <v>45</v>
      </c>
      <c r="AX116" s="11" t="s">
        <v>82</v>
      </c>
      <c r="AY116" s="230" t="s">
        <v>162</v>
      </c>
    </row>
    <row r="117" spans="2:65" s="12" customFormat="1" ht="12">
      <c r="B117" s="231"/>
      <c r="C117" s="232"/>
      <c r="D117" s="221" t="s">
        <v>430</v>
      </c>
      <c r="E117" s="233" t="s">
        <v>37</v>
      </c>
      <c r="F117" s="234" t="s">
        <v>433</v>
      </c>
      <c r="G117" s="232"/>
      <c r="H117" s="235">
        <v>47.201999999999998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AT117" s="241" t="s">
        <v>430</v>
      </c>
      <c r="AU117" s="241" t="s">
        <v>91</v>
      </c>
      <c r="AV117" s="12" t="s">
        <v>161</v>
      </c>
      <c r="AW117" s="12" t="s">
        <v>45</v>
      </c>
      <c r="AX117" s="12" t="s">
        <v>24</v>
      </c>
      <c r="AY117" s="241" t="s">
        <v>162</v>
      </c>
    </row>
    <row r="118" spans="2:65" s="1" customFormat="1" ht="16.5" customHeight="1">
      <c r="B118" s="42"/>
      <c r="C118" s="163" t="s">
        <v>179</v>
      </c>
      <c r="D118" s="163" t="s">
        <v>156</v>
      </c>
      <c r="E118" s="164" t="s">
        <v>1455</v>
      </c>
      <c r="F118" s="165" t="s">
        <v>1456</v>
      </c>
      <c r="G118" s="166" t="s">
        <v>173</v>
      </c>
      <c r="H118" s="167">
        <v>47.201999999999998</v>
      </c>
      <c r="I118" s="168"/>
      <c r="J118" s="169">
        <f>ROUND(I118*H118,2)</f>
        <v>0</v>
      </c>
      <c r="K118" s="165" t="s">
        <v>428</v>
      </c>
      <c r="L118" s="62"/>
      <c r="M118" s="170" t="s">
        <v>37</v>
      </c>
      <c r="N118" s="171" t="s">
        <v>53</v>
      </c>
      <c r="O118" s="43"/>
      <c r="P118" s="172">
        <f>O118*H118</f>
        <v>0</v>
      </c>
      <c r="Q118" s="172">
        <v>0</v>
      </c>
      <c r="R118" s="172">
        <f>Q118*H118</f>
        <v>0</v>
      </c>
      <c r="S118" s="172">
        <v>0</v>
      </c>
      <c r="T118" s="173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174">
        <f>IF(N118="základní",J118,0)</f>
        <v>0</v>
      </c>
      <c r="BF118" s="174">
        <f>IF(N118="snížená",J118,0)</f>
        <v>0</v>
      </c>
      <c r="BG118" s="174">
        <f>IF(N118="zákl. přenesená",J118,0)</f>
        <v>0</v>
      </c>
      <c r="BH118" s="174">
        <f>IF(N118="sníž. přenesená",J118,0)</f>
        <v>0</v>
      </c>
      <c r="BI118" s="174">
        <f>IF(N118="nulová",J118,0)</f>
        <v>0</v>
      </c>
      <c r="BJ118" s="24" t="s">
        <v>24</v>
      </c>
      <c r="BK118" s="174">
        <f>ROUND(I118*H118,2)</f>
        <v>0</v>
      </c>
      <c r="BL118" s="24" t="s">
        <v>161</v>
      </c>
      <c r="BM118" s="24" t="s">
        <v>1457</v>
      </c>
    </row>
    <row r="119" spans="2:65" s="1" customFormat="1" ht="16.5" customHeight="1">
      <c r="B119" s="42"/>
      <c r="C119" s="163" t="s">
        <v>183</v>
      </c>
      <c r="D119" s="163" t="s">
        <v>156</v>
      </c>
      <c r="E119" s="164" t="s">
        <v>1458</v>
      </c>
      <c r="F119" s="165" t="s">
        <v>1459</v>
      </c>
      <c r="G119" s="166" t="s">
        <v>173</v>
      </c>
      <c r="H119" s="167">
        <v>47.201999999999998</v>
      </c>
      <c r="I119" s="168"/>
      <c r="J119" s="169">
        <f>ROUND(I119*H119,2)</f>
        <v>0</v>
      </c>
      <c r="K119" s="165" t="s">
        <v>428</v>
      </c>
      <c r="L119" s="62"/>
      <c r="M119" s="170" t="s">
        <v>37</v>
      </c>
      <c r="N119" s="171" t="s">
        <v>53</v>
      </c>
      <c r="O119" s="43"/>
      <c r="P119" s="172">
        <f>O119*H119</f>
        <v>0</v>
      </c>
      <c r="Q119" s="172">
        <v>0</v>
      </c>
      <c r="R119" s="172">
        <f>Q119*H119</f>
        <v>0</v>
      </c>
      <c r="S119" s="172">
        <v>0</v>
      </c>
      <c r="T119" s="173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174">
        <f>IF(N119="základní",J119,0)</f>
        <v>0</v>
      </c>
      <c r="BF119" s="174">
        <f>IF(N119="snížená",J119,0)</f>
        <v>0</v>
      </c>
      <c r="BG119" s="174">
        <f>IF(N119="zákl. přenesená",J119,0)</f>
        <v>0</v>
      </c>
      <c r="BH119" s="174">
        <f>IF(N119="sníž. přenesená",J119,0)</f>
        <v>0</v>
      </c>
      <c r="BI119" s="174">
        <f>IF(N119="nulová",J119,0)</f>
        <v>0</v>
      </c>
      <c r="BJ119" s="24" t="s">
        <v>24</v>
      </c>
      <c r="BK119" s="174">
        <f>ROUND(I119*H119,2)</f>
        <v>0</v>
      </c>
      <c r="BL119" s="24" t="s">
        <v>161</v>
      </c>
      <c r="BM119" s="24" t="s">
        <v>1460</v>
      </c>
    </row>
    <row r="120" spans="2:65" s="1" customFormat="1" ht="16.5" customHeight="1">
      <c r="B120" s="42"/>
      <c r="C120" s="163" t="s">
        <v>187</v>
      </c>
      <c r="D120" s="163" t="s">
        <v>156</v>
      </c>
      <c r="E120" s="164" t="s">
        <v>1461</v>
      </c>
      <c r="F120" s="165" t="s">
        <v>1462</v>
      </c>
      <c r="G120" s="166" t="s">
        <v>201</v>
      </c>
      <c r="H120" s="167">
        <v>80.242999999999995</v>
      </c>
      <c r="I120" s="168"/>
      <c r="J120" s="169">
        <f>ROUND(I120*H120,2)</f>
        <v>0</v>
      </c>
      <c r="K120" s="165" t="s">
        <v>428</v>
      </c>
      <c r="L120" s="62"/>
      <c r="M120" s="170" t="s">
        <v>37</v>
      </c>
      <c r="N120" s="171" t="s">
        <v>53</v>
      </c>
      <c r="O120" s="43"/>
      <c r="P120" s="172">
        <f>O120*H120</f>
        <v>0</v>
      </c>
      <c r="Q120" s="172">
        <v>0</v>
      </c>
      <c r="R120" s="172">
        <f>Q120*H120</f>
        <v>0</v>
      </c>
      <c r="S120" s="172">
        <v>0</v>
      </c>
      <c r="T120" s="173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174">
        <f>IF(N120="základní",J120,0)</f>
        <v>0</v>
      </c>
      <c r="BF120" s="174">
        <f>IF(N120="snížená",J120,0)</f>
        <v>0</v>
      </c>
      <c r="BG120" s="174">
        <f>IF(N120="zákl. přenesená",J120,0)</f>
        <v>0</v>
      </c>
      <c r="BH120" s="174">
        <f>IF(N120="sníž. přenesená",J120,0)</f>
        <v>0</v>
      </c>
      <c r="BI120" s="174">
        <f>IF(N120="nulová",J120,0)</f>
        <v>0</v>
      </c>
      <c r="BJ120" s="24" t="s">
        <v>24</v>
      </c>
      <c r="BK120" s="174">
        <f>ROUND(I120*H120,2)</f>
        <v>0</v>
      </c>
      <c r="BL120" s="24" t="s">
        <v>161</v>
      </c>
      <c r="BM120" s="24" t="s">
        <v>1463</v>
      </c>
    </row>
    <row r="121" spans="2:65" s="11" customFormat="1" ht="12">
      <c r="B121" s="219"/>
      <c r="C121" s="220"/>
      <c r="D121" s="221" t="s">
        <v>430</v>
      </c>
      <c r="E121" s="222" t="s">
        <v>37</v>
      </c>
      <c r="F121" s="223" t="s">
        <v>1464</v>
      </c>
      <c r="G121" s="220"/>
      <c r="H121" s="224">
        <v>80.242999999999995</v>
      </c>
      <c r="I121" s="225"/>
      <c r="J121" s="220"/>
      <c r="K121" s="220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430</v>
      </c>
      <c r="AU121" s="230" t="s">
        <v>91</v>
      </c>
      <c r="AV121" s="11" t="s">
        <v>91</v>
      </c>
      <c r="AW121" s="11" t="s">
        <v>45</v>
      </c>
      <c r="AX121" s="11" t="s">
        <v>82</v>
      </c>
      <c r="AY121" s="230" t="s">
        <v>162</v>
      </c>
    </row>
    <row r="122" spans="2:65" s="12" customFormat="1" ht="12">
      <c r="B122" s="231"/>
      <c r="C122" s="232"/>
      <c r="D122" s="221" t="s">
        <v>430</v>
      </c>
      <c r="E122" s="233" t="s">
        <v>37</v>
      </c>
      <c r="F122" s="234" t="s">
        <v>433</v>
      </c>
      <c r="G122" s="232"/>
      <c r="H122" s="235">
        <v>80.242999999999995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430</v>
      </c>
      <c r="AU122" s="241" t="s">
        <v>91</v>
      </c>
      <c r="AV122" s="12" t="s">
        <v>161</v>
      </c>
      <c r="AW122" s="12" t="s">
        <v>45</v>
      </c>
      <c r="AX122" s="12" t="s">
        <v>24</v>
      </c>
      <c r="AY122" s="241" t="s">
        <v>162</v>
      </c>
    </row>
    <row r="123" spans="2:65" s="10" customFormat="1" ht="29.85" customHeight="1">
      <c r="B123" s="203"/>
      <c r="C123" s="204"/>
      <c r="D123" s="205" t="s">
        <v>81</v>
      </c>
      <c r="E123" s="217" t="s">
        <v>91</v>
      </c>
      <c r="F123" s="217" t="s">
        <v>1465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SUM(P124:P141)</f>
        <v>0</v>
      </c>
      <c r="Q123" s="211"/>
      <c r="R123" s="212">
        <f>SUM(R124:R141)</f>
        <v>0</v>
      </c>
      <c r="S123" s="211"/>
      <c r="T123" s="213">
        <f>SUM(T124:T141)</f>
        <v>0</v>
      </c>
      <c r="AR123" s="214" t="s">
        <v>24</v>
      </c>
      <c r="AT123" s="215" t="s">
        <v>81</v>
      </c>
      <c r="AU123" s="215" t="s">
        <v>24</v>
      </c>
      <c r="AY123" s="214" t="s">
        <v>162</v>
      </c>
      <c r="BK123" s="216">
        <f>SUM(BK124:BK141)</f>
        <v>0</v>
      </c>
    </row>
    <row r="124" spans="2:65" s="1" customFormat="1" ht="16.5" customHeight="1">
      <c r="B124" s="42"/>
      <c r="C124" s="163" t="s">
        <v>191</v>
      </c>
      <c r="D124" s="163" t="s">
        <v>156</v>
      </c>
      <c r="E124" s="164" t="s">
        <v>1466</v>
      </c>
      <c r="F124" s="165" t="s">
        <v>1467</v>
      </c>
      <c r="G124" s="166" t="s">
        <v>173</v>
      </c>
      <c r="H124" s="167">
        <v>16.335000000000001</v>
      </c>
      <c r="I124" s="168"/>
      <c r="J124" s="169">
        <f>ROUND(I124*H124,2)</f>
        <v>0</v>
      </c>
      <c r="K124" s="165" t="s">
        <v>428</v>
      </c>
      <c r="L124" s="62"/>
      <c r="M124" s="170" t="s">
        <v>37</v>
      </c>
      <c r="N124" s="171" t="s">
        <v>53</v>
      </c>
      <c r="O124" s="43"/>
      <c r="P124" s="172">
        <f>O124*H124</f>
        <v>0</v>
      </c>
      <c r="Q124" s="172">
        <v>0</v>
      </c>
      <c r="R124" s="172">
        <f>Q124*H124</f>
        <v>0</v>
      </c>
      <c r="S124" s="172">
        <v>0</v>
      </c>
      <c r="T124" s="173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24" t="s">
        <v>24</v>
      </c>
      <c r="BK124" s="174">
        <f>ROUND(I124*H124,2)</f>
        <v>0</v>
      </c>
      <c r="BL124" s="24" t="s">
        <v>161</v>
      </c>
      <c r="BM124" s="24" t="s">
        <v>1468</v>
      </c>
    </row>
    <row r="125" spans="2:65" s="11" customFormat="1" ht="12">
      <c r="B125" s="219"/>
      <c r="C125" s="220"/>
      <c r="D125" s="221" t="s">
        <v>430</v>
      </c>
      <c r="E125" s="222" t="s">
        <v>37</v>
      </c>
      <c r="F125" s="223" t="s">
        <v>1469</v>
      </c>
      <c r="G125" s="220"/>
      <c r="H125" s="224">
        <v>16.335000000000001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430</v>
      </c>
      <c r="AU125" s="230" t="s">
        <v>91</v>
      </c>
      <c r="AV125" s="11" t="s">
        <v>91</v>
      </c>
      <c r="AW125" s="11" t="s">
        <v>45</v>
      </c>
      <c r="AX125" s="11" t="s">
        <v>82</v>
      </c>
      <c r="AY125" s="230" t="s">
        <v>162</v>
      </c>
    </row>
    <row r="126" spans="2:65" s="12" customFormat="1" ht="12">
      <c r="B126" s="231"/>
      <c r="C126" s="232"/>
      <c r="D126" s="221" t="s">
        <v>430</v>
      </c>
      <c r="E126" s="233" t="s">
        <v>37</v>
      </c>
      <c r="F126" s="234" t="s">
        <v>433</v>
      </c>
      <c r="G126" s="232"/>
      <c r="H126" s="235">
        <v>16.335000000000001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430</v>
      </c>
      <c r="AU126" s="241" t="s">
        <v>91</v>
      </c>
      <c r="AV126" s="12" t="s">
        <v>161</v>
      </c>
      <c r="AW126" s="12" t="s">
        <v>45</v>
      </c>
      <c r="AX126" s="12" t="s">
        <v>24</v>
      </c>
      <c r="AY126" s="241" t="s">
        <v>162</v>
      </c>
    </row>
    <row r="127" spans="2:65" s="1" customFormat="1" ht="16.5" customHeight="1">
      <c r="B127" s="42"/>
      <c r="C127" s="163" t="s">
        <v>29</v>
      </c>
      <c r="D127" s="163" t="s">
        <v>156</v>
      </c>
      <c r="E127" s="164" t="s">
        <v>1470</v>
      </c>
      <c r="F127" s="165" t="s">
        <v>1471</v>
      </c>
      <c r="G127" s="166" t="s">
        <v>173</v>
      </c>
      <c r="H127" s="167">
        <v>10.89</v>
      </c>
      <c r="I127" s="168"/>
      <c r="J127" s="169">
        <f>ROUND(I127*H127,2)</f>
        <v>0</v>
      </c>
      <c r="K127" s="165" t="s">
        <v>428</v>
      </c>
      <c r="L127" s="62"/>
      <c r="M127" s="170" t="s">
        <v>37</v>
      </c>
      <c r="N127" s="171" t="s">
        <v>53</v>
      </c>
      <c r="O127" s="43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24" t="s">
        <v>24</v>
      </c>
      <c r="BK127" s="174">
        <f>ROUND(I127*H127,2)</f>
        <v>0</v>
      </c>
      <c r="BL127" s="24" t="s">
        <v>161</v>
      </c>
      <c r="BM127" s="24" t="s">
        <v>1472</v>
      </c>
    </row>
    <row r="128" spans="2:65" s="11" customFormat="1" ht="12">
      <c r="B128" s="219"/>
      <c r="C128" s="220"/>
      <c r="D128" s="221" t="s">
        <v>430</v>
      </c>
      <c r="E128" s="222" t="s">
        <v>37</v>
      </c>
      <c r="F128" s="223" t="s">
        <v>1473</v>
      </c>
      <c r="G128" s="220"/>
      <c r="H128" s="224">
        <v>10.89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430</v>
      </c>
      <c r="AU128" s="230" t="s">
        <v>91</v>
      </c>
      <c r="AV128" s="11" t="s">
        <v>91</v>
      </c>
      <c r="AW128" s="11" t="s">
        <v>45</v>
      </c>
      <c r="AX128" s="11" t="s">
        <v>82</v>
      </c>
      <c r="AY128" s="230" t="s">
        <v>162</v>
      </c>
    </row>
    <row r="129" spans="2:65" s="12" customFormat="1" ht="12">
      <c r="B129" s="231"/>
      <c r="C129" s="232"/>
      <c r="D129" s="221" t="s">
        <v>430</v>
      </c>
      <c r="E129" s="233" t="s">
        <v>37</v>
      </c>
      <c r="F129" s="234" t="s">
        <v>433</v>
      </c>
      <c r="G129" s="232"/>
      <c r="H129" s="235">
        <v>10.89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430</v>
      </c>
      <c r="AU129" s="241" t="s">
        <v>91</v>
      </c>
      <c r="AV129" s="12" t="s">
        <v>161</v>
      </c>
      <c r="AW129" s="12" t="s">
        <v>45</v>
      </c>
      <c r="AX129" s="12" t="s">
        <v>24</v>
      </c>
      <c r="AY129" s="241" t="s">
        <v>162</v>
      </c>
    </row>
    <row r="130" spans="2:65" s="1" customFormat="1" ht="16.5" customHeight="1">
      <c r="B130" s="42"/>
      <c r="C130" s="163" t="s">
        <v>198</v>
      </c>
      <c r="D130" s="163" t="s">
        <v>156</v>
      </c>
      <c r="E130" s="164" t="s">
        <v>1474</v>
      </c>
      <c r="F130" s="165" t="s">
        <v>1475</v>
      </c>
      <c r="G130" s="166" t="s">
        <v>201</v>
      </c>
      <c r="H130" s="167">
        <v>0.55600000000000005</v>
      </c>
      <c r="I130" s="168"/>
      <c r="J130" s="169">
        <f>ROUND(I130*H130,2)</f>
        <v>0</v>
      </c>
      <c r="K130" s="165" t="s">
        <v>428</v>
      </c>
      <c r="L130" s="62"/>
      <c r="M130" s="170" t="s">
        <v>37</v>
      </c>
      <c r="N130" s="171" t="s">
        <v>53</v>
      </c>
      <c r="O130" s="43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24" t="s">
        <v>24</v>
      </c>
      <c r="BK130" s="174">
        <f>ROUND(I130*H130,2)</f>
        <v>0</v>
      </c>
      <c r="BL130" s="24" t="s">
        <v>161</v>
      </c>
      <c r="BM130" s="24" t="s">
        <v>1476</v>
      </c>
    </row>
    <row r="131" spans="2:65" s="11" customFormat="1" ht="12">
      <c r="B131" s="219"/>
      <c r="C131" s="220"/>
      <c r="D131" s="221" t="s">
        <v>430</v>
      </c>
      <c r="E131" s="222" t="s">
        <v>37</v>
      </c>
      <c r="F131" s="223" t="s">
        <v>1477</v>
      </c>
      <c r="G131" s="220"/>
      <c r="H131" s="224">
        <v>0.55600000000000005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430</v>
      </c>
      <c r="AU131" s="230" t="s">
        <v>91</v>
      </c>
      <c r="AV131" s="11" t="s">
        <v>91</v>
      </c>
      <c r="AW131" s="11" t="s">
        <v>45</v>
      </c>
      <c r="AX131" s="11" t="s">
        <v>82</v>
      </c>
      <c r="AY131" s="230" t="s">
        <v>162</v>
      </c>
    </row>
    <row r="132" spans="2:65" s="12" customFormat="1" ht="12">
      <c r="B132" s="231"/>
      <c r="C132" s="232"/>
      <c r="D132" s="221" t="s">
        <v>430</v>
      </c>
      <c r="E132" s="233" t="s">
        <v>37</v>
      </c>
      <c r="F132" s="234" t="s">
        <v>433</v>
      </c>
      <c r="G132" s="232"/>
      <c r="H132" s="235">
        <v>0.55600000000000005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430</v>
      </c>
      <c r="AU132" s="241" t="s">
        <v>91</v>
      </c>
      <c r="AV132" s="12" t="s">
        <v>161</v>
      </c>
      <c r="AW132" s="12" t="s">
        <v>45</v>
      </c>
      <c r="AX132" s="12" t="s">
        <v>24</v>
      </c>
      <c r="AY132" s="241" t="s">
        <v>162</v>
      </c>
    </row>
    <row r="133" spans="2:65" s="1" customFormat="1" ht="16.5" customHeight="1">
      <c r="B133" s="42"/>
      <c r="C133" s="163" t="s">
        <v>203</v>
      </c>
      <c r="D133" s="163" t="s">
        <v>156</v>
      </c>
      <c r="E133" s="164" t="s">
        <v>1478</v>
      </c>
      <c r="F133" s="165" t="s">
        <v>1479</v>
      </c>
      <c r="G133" s="166" t="s">
        <v>173</v>
      </c>
      <c r="H133" s="167">
        <v>18.472000000000001</v>
      </c>
      <c r="I133" s="168"/>
      <c r="J133" s="169">
        <f>ROUND(I133*H133,2)</f>
        <v>0</v>
      </c>
      <c r="K133" s="165" t="s">
        <v>428</v>
      </c>
      <c r="L133" s="62"/>
      <c r="M133" s="170" t="s">
        <v>37</v>
      </c>
      <c r="N133" s="171" t="s">
        <v>53</v>
      </c>
      <c r="O133" s="43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24" t="s">
        <v>24</v>
      </c>
      <c r="BK133" s="174">
        <f>ROUND(I133*H133,2)</f>
        <v>0</v>
      </c>
      <c r="BL133" s="24" t="s">
        <v>161</v>
      </c>
      <c r="BM133" s="24" t="s">
        <v>1480</v>
      </c>
    </row>
    <row r="134" spans="2:65" s="11" customFormat="1" ht="12">
      <c r="B134" s="219"/>
      <c r="C134" s="220"/>
      <c r="D134" s="221" t="s">
        <v>430</v>
      </c>
      <c r="E134" s="222" t="s">
        <v>37</v>
      </c>
      <c r="F134" s="223" t="s">
        <v>1481</v>
      </c>
      <c r="G134" s="220"/>
      <c r="H134" s="224">
        <v>12.635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430</v>
      </c>
      <c r="AU134" s="230" t="s">
        <v>91</v>
      </c>
      <c r="AV134" s="11" t="s">
        <v>91</v>
      </c>
      <c r="AW134" s="11" t="s">
        <v>45</v>
      </c>
      <c r="AX134" s="11" t="s">
        <v>82</v>
      </c>
      <c r="AY134" s="230" t="s">
        <v>162</v>
      </c>
    </row>
    <row r="135" spans="2:65" s="11" customFormat="1" ht="12">
      <c r="B135" s="219"/>
      <c r="C135" s="220"/>
      <c r="D135" s="221" t="s">
        <v>430</v>
      </c>
      <c r="E135" s="222" t="s">
        <v>37</v>
      </c>
      <c r="F135" s="223" t="s">
        <v>1482</v>
      </c>
      <c r="G135" s="220"/>
      <c r="H135" s="224">
        <v>5.8369999999999997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430</v>
      </c>
      <c r="AU135" s="230" t="s">
        <v>91</v>
      </c>
      <c r="AV135" s="11" t="s">
        <v>91</v>
      </c>
      <c r="AW135" s="11" t="s">
        <v>45</v>
      </c>
      <c r="AX135" s="11" t="s">
        <v>82</v>
      </c>
      <c r="AY135" s="230" t="s">
        <v>162</v>
      </c>
    </row>
    <row r="136" spans="2:65" s="12" customFormat="1" ht="12">
      <c r="B136" s="231"/>
      <c r="C136" s="232"/>
      <c r="D136" s="221" t="s">
        <v>430</v>
      </c>
      <c r="E136" s="233" t="s">
        <v>37</v>
      </c>
      <c r="F136" s="234" t="s">
        <v>433</v>
      </c>
      <c r="G136" s="232"/>
      <c r="H136" s="235">
        <v>18.472000000000001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430</v>
      </c>
      <c r="AU136" s="241" t="s">
        <v>91</v>
      </c>
      <c r="AV136" s="12" t="s">
        <v>161</v>
      </c>
      <c r="AW136" s="12" t="s">
        <v>45</v>
      </c>
      <c r="AX136" s="12" t="s">
        <v>24</v>
      </c>
      <c r="AY136" s="241" t="s">
        <v>162</v>
      </c>
    </row>
    <row r="137" spans="2:65" s="1" customFormat="1" ht="16.5" customHeight="1">
      <c r="B137" s="42"/>
      <c r="C137" s="163" t="s">
        <v>207</v>
      </c>
      <c r="D137" s="163" t="s">
        <v>156</v>
      </c>
      <c r="E137" s="164" t="s">
        <v>1483</v>
      </c>
      <c r="F137" s="165" t="s">
        <v>1484</v>
      </c>
      <c r="G137" s="166" t="s">
        <v>159</v>
      </c>
      <c r="H137" s="167">
        <v>20.713999999999999</v>
      </c>
      <c r="I137" s="168"/>
      <c r="J137" s="169">
        <f>ROUND(I137*H137,2)</f>
        <v>0</v>
      </c>
      <c r="K137" s="165" t="s">
        <v>428</v>
      </c>
      <c r="L137" s="62"/>
      <c r="M137" s="170" t="s">
        <v>37</v>
      </c>
      <c r="N137" s="171" t="s">
        <v>53</v>
      </c>
      <c r="O137" s="43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24" t="s">
        <v>24</v>
      </c>
      <c r="BK137" s="174">
        <f>ROUND(I137*H137,2)</f>
        <v>0</v>
      </c>
      <c r="BL137" s="24" t="s">
        <v>161</v>
      </c>
      <c r="BM137" s="24" t="s">
        <v>1485</v>
      </c>
    </row>
    <row r="138" spans="2:65" s="11" customFormat="1" ht="12">
      <c r="B138" s="219"/>
      <c r="C138" s="220"/>
      <c r="D138" s="221" t="s">
        <v>430</v>
      </c>
      <c r="E138" s="222" t="s">
        <v>37</v>
      </c>
      <c r="F138" s="223" t="s">
        <v>1486</v>
      </c>
      <c r="G138" s="220"/>
      <c r="H138" s="224">
        <v>10.55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430</v>
      </c>
      <c r="AU138" s="230" t="s">
        <v>91</v>
      </c>
      <c r="AV138" s="11" t="s">
        <v>91</v>
      </c>
      <c r="AW138" s="11" t="s">
        <v>45</v>
      </c>
      <c r="AX138" s="11" t="s">
        <v>82</v>
      </c>
      <c r="AY138" s="230" t="s">
        <v>162</v>
      </c>
    </row>
    <row r="139" spans="2:65" s="11" customFormat="1" ht="12">
      <c r="B139" s="219"/>
      <c r="C139" s="220"/>
      <c r="D139" s="221" t="s">
        <v>430</v>
      </c>
      <c r="E139" s="222" t="s">
        <v>37</v>
      </c>
      <c r="F139" s="223" t="s">
        <v>1487</v>
      </c>
      <c r="G139" s="220"/>
      <c r="H139" s="224">
        <v>10.164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430</v>
      </c>
      <c r="AU139" s="230" t="s">
        <v>91</v>
      </c>
      <c r="AV139" s="11" t="s">
        <v>91</v>
      </c>
      <c r="AW139" s="11" t="s">
        <v>45</v>
      </c>
      <c r="AX139" s="11" t="s">
        <v>82</v>
      </c>
      <c r="AY139" s="230" t="s">
        <v>162</v>
      </c>
    </row>
    <row r="140" spans="2:65" s="12" customFormat="1" ht="12">
      <c r="B140" s="231"/>
      <c r="C140" s="232"/>
      <c r="D140" s="221" t="s">
        <v>430</v>
      </c>
      <c r="E140" s="233" t="s">
        <v>37</v>
      </c>
      <c r="F140" s="234" t="s">
        <v>433</v>
      </c>
      <c r="G140" s="232"/>
      <c r="H140" s="235">
        <v>20.713999999999999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430</v>
      </c>
      <c r="AU140" s="241" t="s">
        <v>91</v>
      </c>
      <c r="AV140" s="12" t="s">
        <v>161</v>
      </c>
      <c r="AW140" s="12" t="s">
        <v>45</v>
      </c>
      <c r="AX140" s="12" t="s">
        <v>24</v>
      </c>
      <c r="AY140" s="241" t="s">
        <v>162</v>
      </c>
    </row>
    <row r="141" spans="2:65" s="1" customFormat="1" ht="16.5" customHeight="1">
      <c r="B141" s="42"/>
      <c r="C141" s="163" t="s">
        <v>211</v>
      </c>
      <c r="D141" s="163" t="s">
        <v>156</v>
      </c>
      <c r="E141" s="164" t="s">
        <v>1488</v>
      </c>
      <c r="F141" s="165" t="s">
        <v>1489</v>
      </c>
      <c r="G141" s="166" t="s">
        <v>159</v>
      </c>
      <c r="H141" s="167">
        <v>20.713999999999999</v>
      </c>
      <c r="I141" s="168"/>
      <c r="J141" s="169">
        <f>ROUND(I141*H141,2)</f>
        <v>0</v>
      </c>
      <c r="K141" s="165" t="s">
        <v>428</v>
      </c>
      <c r="L141" s="62"/>
      <c r="M141" s="170" t="s">
        <v>37</v>
      </c>
      <c r="N141" s="171" t="s">
        <v>53</v>
      </c>
      <c r="O141" s="43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24" t="s">
        <v>24</v>
      </c>
      <c r="BK141" s="174">
        <f>ROUND(I141*H141,2)</f>
        <v>0</v>
      </c>
      <c r="BL141" s="24" t="s">
        <v>161</v>
      </c>
      <c r="BM141" s="24" t="s">
        <v>1490</v>
      </c>
    </row>
    <row r="142" spans="2:65" s="10" customFormat="1" ht="29.85" customHeight="1">
      <c r="B142" s="203"/>
      <c r="C142" s="204"/>
      <c r="D142" s="205" t="s">
        <v>81</v>
      </c>
      <c r="E142" s="217" t="s">
        <v>167</v>
      </c>
      <c r="F142" s="217" t="s">
        <v>425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SUM(P143:P167)</f>
        <v>0</v>
      </c>
      <c r="Q142" s="211"/>
      <c r="R142" s="212">
        <f>SUM(R143:R167)</f>
        <v>0</v>
      </c>
      <c r="S142" s="211"/>
      <c r="T142" s="213">
        <f>SUM(T143:T167)</f>
        <v>0</v>
      </c>
      <c r="AR142" s="214" t="s">
        <v>24</v>
      </c>
      <c r="AT142" s="215" t="s">
        <v>81</v>
      </c>
      <c r="AU142" s="215" t="s">
        <v>24</v>
      </c>
      <c r="AY142" s="214" t="s">
        <v>162</v>
      </c>
      <c r="BK142" s="216">
        <f>SUM(BK143:BK167)</f>
        <v>0</v>
      </c>
    </row>
    <row r="143" spans="2:65" s="1" customFormat="1" ht="25.5" customHeight="1">
      <c r="B143" s="42"/>
      <c r="C143" s="163" t="s">
        <v>10</v>
      </c>
      <c r="D143" s="163" t="s">
        <v>156</v>
      </c>
      <c r="E143" s="164" t="s">
        <v>434</v>
      </c>
      <c r="F143" s="165" t="s">
        <v>435</v>
      </c>
      <c r="G143" s="166" t="s">
        <v>173</v>
      </c>
      <c r="H143" s="167">
        <v>49.677</v>
      </c>
      <c r="I143" s="168"/>
      <c r="J143" s="169">
        <f>ROUND(I143*H143,2)</f>
        <v>0</v>
      </c>
      <c r="K143" s="165" t="s">
        <v>428</v>
      </c>
      <c r="L143" s="62"/>
      <c r="M143" s="170" t="s">
        <v>37</v>
      </c>
      <c r="N143" s="171" t="s">
        <v>53</v>
      </c>
      <c r="O143" s="43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24" t="s">
        <v>24</v>
      </c>
      <c r="BK143" s="174">
        <f>ROUND(I143*H143,2)</f>
        <v>0</v>
      </c>
      <c r="BL143" s="24" t="s">
        <v>161</v>
      </c>
      <c r="BM143" s="24" t="s">
        <v>1491</v>
      </c>
    </row>
    <row r="144" spans="2:65" s="11" customFormat="1" ht="12">
      <c r="B144" s="219"/>
      <c r="C144" s="220"/>
      <c r="D144" s="221" t="s">
        <v>430</v>
      </c>
      <c r="E144" s="222" t="s">
        <v>37</v>
      </c>
      <c r="F144" s="223" t="s">
        <v>1492</v>
      </c>
      <c r="G144" s="220"/>
      <c r="H144" s="224">
        <v>53.96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430</v>
      </c>
      <c r="AU144" s="230" t="s">
        <v>91</v>
      </c>
      <c r="AV144" s="11" t="s">
        <v>91</v>
      </c>
      <c r="AW144" s="11" t="s">
        <v>45</v>
      </c>
      <c r="AX144" s="11" t="s">
        <v>82</v>
      </c>
      <c r="AY144" s="230" t="s">
        <v>162</v>
      </c>
    </row>
    <row r="145" spans="2:65" s="11" customFormat="1" ht="12">
      <c r="B145" s="219"/>
      <c r="C145" s="220"/>
      <c r="D145" s="221" t="s">
        <v>430</v>
      </c>
      <c r="E145" s="222" t="s">
        <v>37</v>
      </c>
      <c r="F145" s="223" t="s">
        <v>1493</v>
      </c>
      <c r="G145" s="220"/>
      <c r="H145" s="224">
        <v>-3.24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430</v>
      </c>
      <c r="AU145" s="230" t="s">
        <v>91</v>
      </c>
      <c r="AV145" s="11" t="s">
        <v>91</v>
      </c>
      <c r="AW145" s="11" t="s">
        <v>45</v>
      </c>
      <c r="AX145" s="11" t="s">
        <v>82</v>
      </c>
      <c r="AY145" s="230" t="s">
        <v>162</v>
      </c>
    </row>
    <row r="146" spans="2:65" s="11" customFormat="1" ht="12">
      <c r="B146" s="219"/>
      <c r="C146" s="220"/>
      <c r="D146" s="221" t="s">
        <v>430</v>
      </c>
      <c r="E146" s="222" t="s">
        <v>37</v>
      </c>
      <c r="F146" s="223" t="s">
        <v>1494</v>
      </c>
      <c r="G146" s="220"/>
      <c r="H146" s="224">
        <v>-5.3630000000000004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430</v>
      </c>
      <c r="AU146" s="230" t="s">
        <v>91</v>
      </c>
      <c r="AV146" s="11" t="s">
        <v>91</v>
      </c>
      <c r="AW146" s="11" t="s">
        <v>45</v>
      </c>
      <c r="AX146" s="11" t="s">
        <v>82</v>
      </c>
      <c r="AY146" s="230" t="s">
        <v>162</v>
      </c>
    </row>
    <row r="147" spans="2:65" s="13" customFormat="1" ht="12">
      <c r="B147" s="242"/>
      <c r="C147" s="243"/>
      <c r="D147" s="221" t="s">
        <v>430</v>
      </c>
      <c r="E147" s="244" t="s">
        <v>37</v>
      </c>
      <c r="F147" s="245" t="s">
        <v>440</v>
      </c>
      <c r="G147" s="243"/>
      <c r="H147" s="244" t="s">
        <v>37</v>
      </c>
      <c r="I147" s="246"/>
      <c r="J147" s="243"/>
      <c r="K147" s="243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430</v>
      </c>
      <c r="AU147" s="251" t="s">
        <v>91</v>
      </c>
      <c r="AV147" s="13" t="s">
        <v>24</v>
      </c>
      <c r="AW147" s="13" t="s">
        <v>45</v>
      </c>
      <c r="AX147" s="13" t="s">
        <v>82</v>
      </c>
      <c r="AY147" s="251" t="s">
        <v>162</v>
      </c>
    </row>
    <row r="148" spans="2:65" s="11" customFormat="1" ht="12">
      <c r="B148" s="219"/>
      <c r="C148" s="220"/>
      <c r="D148" s="221" t="s">
        <v>430</v>
      </c>
      <c r="E148" s="222" t="s">
        <v>37</v>
      </c>
      <c r="F148" s="223" t="s">
        <v>1495</v>
      </c>
      <c r="G148" s="220"/>
      <c r="H148" s="224">
        <v>4.32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430</v>
      </c>
      <c r="AU148" s="230" t="s">
        <v>91</v>
      </c>
      <c r="AV148" s="11" t="s">
        <v>91</v>
      </c>
      <c r="AW148" s="11" t="s">
        <v>45</v>
      </c>
      <c r="AX148" s="11" t="s">
        <v>82</v>
      </c>
      <c r="AY148" s="230" t="s">
        <v>162</v>
      </c>
    </row>
    <row r="149" spans="2:65" s="12" customFormat="1" ht="12">
      <c r="B149" s="231"/>
      <c r="C149" s="232"/>
      <c r="D149" s="221" t="s">
        <v>430</v>
      </c>
      <c r="E149" s="233" t="s">
        <v>37</v>
      </c>
      <c r="F149" s="234" t="s">
        <v>433</v>
      </c>
      <c r="G149" s="232"/>
      <c r="H149" s="235">
        <v>49.677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430</v>
      </c>
      <c r="AU149" s="241" t="s">
        <v>91</v>
      </c>
      <c r="AV149" s="12" t="s">
        <v>161</v>
      </c>
      <c r="AW149" s="12" t="s">
        <v>45</v>
      </c>
      <c r="AX149" s="12" t="s">
        <v>24</v>
      </c>
      <c r="AY149" s="241" t="s">
        <v>162</v>
      </c>
    </row>
    <row r="150" spans="2:65" s="1" customFormat="1" ht="25.5" customHeight="1">
      <c r="B150" s="42"/>
      <c r="C150" s="163" t="s">
        <v>219</v>
      </c>
      <c r="D150" s="163" t="s">
        <v>156</v>
      </c>
      <c r="E150" s="164" t="s">
        <v>442</v>
      </c>
      <c r="F150" s="165" t="s">
        <v>443</v>
      </c>
      <c r="G150" s="166" t="s">
        <v>373</v>
      </c>
      <c r="H150" s="167">
        <v>5</v>
      </c>
      <c r="I150" s="168"/>
      <c r="J150" s="169">
        <f t="shared" ref="J150:J155" si="0">ROUND(I150*H150,2)</f>
        <v>0</v>
      </c>
      <c r="K150" s="165" t="s">
        <v>428</v>
      </c>
      <c r="L150" s="62"/>
      <c r="M150" s="170" t="s">
        <v>37</v>
      </c>
      <c r="N150" s="171" t="s">
        <v>53</v>
      </c>
      <c r="O150" s="43"/>
      <c r="P150" s="172">
        <f t="shared" ref="P150:P155" si="1">O150*H150</f>
        <v>0</v>
      </c>
      <c r="Q150" s="172">
        <v>0</v>
      </c>
      <c r="R150" s="172">
        <f t="shared" ref="R150:R155" si="2">Q150*H150</f>
        <v>0</v>
      </c>
      <c r="S150" s="172">
        <v>0</v>
      </c>
      <c r="T150" s="173">
        <f t="shared" ref="T150:T155" si="3"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174">
        <f t="shared" ref="BE150:BE155" si="4">IF(N150="základní",J150,0)</f>
        <v>0</v>
      </c>
      <c r="BF150" s="174">
        <f t="shared" ref="BF150:BF155" si="5">IF(N150="snížená",J150,0)</f>
        <v>0</v>
      </c>
      <c r="BG150" s="174">
        <f t="shared" ref="BG150:BG155" si="6">IF(N150="zákl. přenesená",J150,0)</f>
        <v>0</v>
      </c>
      <c r="BH150" s="174">
        <f t="shared" ref="BH150:BH155" si="7">IF(N150="sníž. přenesená",J150,0)</f>
        <v>0</v>
      </c>
      <c r="BI150" s="174">
        <f t="shared" ref="BI150:BI155" si="8">IF(N150="nulová",J150,0)</f>
        <v>0</v>
      </c>
      <c r="BJ150" s="24" t="s">
        <v>24</v>
      </c>
      <c r="BK150" s="174">
        <f t="shared" ref="BK150:BK155" si="9">ROUND(I150*H150,2)</f>
        <v>0</v>
      </c>
      <c r="BL150" s="24" t="s">
        <v>161</v>
      </c>
      <c r="BM150" s="24" t="s">
        <v>1496</v>
      </c>
    </row>
    <row r="151" spans="2:65" s="1" customFormat="1" ht="16.5" customHeight="1">
      <c r="B151" s="42"/>
      <c r="C151" s="163" t="s">
        <v>223</v>
      </c>
      <c r="D151" s="163" t="s">
        <v>156</v>
      </c>
      <c r="E151" s="164" t="s">
        <v>448</v>
      </c>
      <c r="F151" s="165" t="s">
        <v>449</v>
      </c>
      <c r="G151" s="166" t="s">
        <v>373</v>
      </c>
      <c r="H151" s="167">
        <v>24</v>
      </c>
      <c r="I151" s="168"/>
      <c r="J151" s="169">
        <f t="shared" si="0"/>
        <v>0</v>
      </c>
      <c r="K151" s="165" t="s">
        <v>428</v>
      </c>
      <c r="L151" s="62"/>
      <c r="M151" s="170" t="s">
        <v>37</v>
      </c>
      <c r="N151" s="171" t="s">
        <v>53</v>
      </c>
      <c r="O151" s="43"/>
      <c r="P151" s="172">
        <f t="shared" si="1"/>
        <v>0</v>
      </c>
      <c r="Q151" s="172">
        <v>0</v>
      </c>
      <c r="R151" s="172">
        <f t="shared" si="2"/>
        <v>0</v>
      </c>
      <c r="S151" s="172">
        <v>0</v>
      </c>
      <c r="T151" s="173">
        <f t="shared" si="3"/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174">
        <f t="shared" si="4"/>
        <v>0</v>
      </c>
      <c r="BF151" s="174">
        <f t="shared" si="5"/>
        <v>0</v>
      </c>
      <c r="BG151" s="174">
        <f t="shared" si="6"/>
        <v>0</v>
      </c>
      <c r="BH151" s="174">
        <f t="shared" si="7"/>
        <v>0</v>
      </c>
      <c r="BI151" s="174">
        <f t="shared" si="8"/>
        <v>0</v>
      </c>
      <c r="BJ151" s="24" t="s">
        <v>24</v>
      </c>
      <c r="BK151" s="174">
        <f t="shared" si="9"/>
        <v>0</v>
      </c>
      <c r="BL151" s="24" t="s">
        <v>161</v>
      </c>
      <c r="BM151" s="24" t="s">
        <v>1497</v>
      </c>
    </row>
    <row r="152" spans="2:65" s="1" customFormat="1" ht="16.5" customHeight="1">
      <c r="B152" s="42"/>
      <c r="C152" s="163" t="s">
        <v>227</v>
      </c>
      <c r="D152" s="163" t="s">
        <v>156</v>
      </c>
      <c r="E152" s="164" t="s">
        <v>451</v>
      </c>
      <c r="F152" s="165" t="s">
        <v>452</v>
      </c>
      <c r="G152" s="166" t="s">
        <v>373</v>
      </c>
      <c r="H152" s="167">
        <v>8</v>
      </c>
      <c r="I152" s="168"/>
      <c r="J152" s="169">
        <f t="shared" si="0"/>
        <v>0</v>
      </c>
      <c r="K152" s="165" t="s">
        <v>428</v>
      </c>
      <c r="L152" s="62"/>
      <c r="M152" s="170" t="s">
        <v>37</v>
      </c>
      <c r="N152" s="171" t="s">
        <v>53</v>
      </c>
      <c r="O152" s="43"/>
      <c r="P152" s="172">
        <f t="shared" si="1"/>
        <v>0</v>
      </c>
      <c r="Q152" s="172">
        <v>0</v>
      </c>
      <c r="R152" s="172">
        <f t="shared" si="2"/>
        <v>0</v>
      </c>
      <c r="S152" s="172">
        <v>0</v>
      </c>
      <c r="T152" s="173">
        <f t="shared" si="3"/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174">
        <f t="shared" si="4"/>
        <v>0</v>
      </c>
      <c r="BF152" s="174">
        <f t="shared" si="5"/>
        <v>0</v>
      </c>
      <c r="BG152" s="174">
        <f t="shared" si="6"/>
        <v>0</v>
      </c>
      <c r="BH152" s="174">
        <f t="shared" si="7"/>
        <v>0</v>
      </c>
      <c r="BI152" s="174">
        <f t="shared" si="8"/>
        <v>0</v>
      </c>
      <c r="BJ152" s="24" t="s">
        <v>24</v>
      </c>
      <c r="BK152" s="174">
        <f t="shared" si="9"/>
        <v>0</v>
      </c>
      <c r="BL152" s="24" t="s">
        <v>161</v>
      </c>
      <c r="BM152" s="24" t="s">
        <v>1498</v>
      </c>
    </row>
    <row r="153" spans="2:65" s="1" customFormat="1" ht="16.5" customHeight="1">
      <c r="B153" s="42"/>
      <c r="C153" s="163" t="s">
        <v>231</v>
      </c>
      <c r="D153" s="163" t="s">
        <v>156</v>
      </c>
      <c r="E153" s="164" t="s">
        <v>454</v>
      </c>
      <c r="F153" s="165" t="s">
        <v>455</v>
      </c>
      <c r="G153" s="166" t="s">
        <v>373</v>
      </c>
      <c r="H153" s="167">
        <v>16</v>
      </c>
      <c r="I153" s="168"/>
      <c r="J153" s="169">
        <f t="shared" si="0"/>
        <v>0</v>
      </c>
      <c r="K153" s="165" t="s">
        <v>428</v>
      </c>
      <c r="L153" s="62"/>
      <c r="M153" s="170" t="s">
        <v>37</v>
      </c>
      <c r="N153" s="171" t="s">
        <v>53</v>
      </c>
      <c r="O153" s="43"/>
      <c r="P153" s="172">
        <f t="shared" si="1"/>
        <v>0</v>
      </c>
      <c r="Q153" s="172">
        <v>0</v>
      </c>
      <c r="R153" s="172">
        <f t="shared" si="2"/>
        <v>0</v>
      </c>
      <c r="S153" s="172">
        <v>0</v>
      </c>
      <c r="T153" s="173">
        <f t="shared" si="3"/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174">
        <f t="shared" si="4"/>
        <v>0</v>
      </c>
      <c r="BF153" s="174">
        <f t="shared" si="5"/>
        <v>0</v>
      </c>
      <c r="BG153" s="174">
        <f t="shared" si="6"/>
        <v>0</v>
      </c>
      <c r="BH153" s="174">
        <f t="shared" si="7"/>
        <v>0</v>
      </c>
      <c r="BI153" s="174">
        <f t="shared" si="8"/>
        <v>0</v>
      </c>
      <c r="BJ153" s="24" t="s">
        <v>24</v>
      </c>
      <c r="BK153" s="174">
        <f t="shared" si="9"/>
        <v>0</v>
      </c>
      <c r="BL153" s="24" t="s">
        <v>161</v>
      </c>
      <c r="BM153" s="24" t="s">
        <v>1499</v>
      </c>
    </row>
    <row r="154" spans="2:65" s="1" customFormat="1" ht="16.5" customHeight="1">
      <c r="B154" s="42"/>
      <c r="C154" s="163" t="s">
        <v>235</v>
      </c>
      <c r="D154" s="163" t="s">
        <v>156</v>
      </c>
      <c r="E154" s="164" t="s">
        <v>462</v>
      </c>
      <c r="F154" s="165" t="s">
        <v>463</v>
      </c>
      <c r="G154" s="166" t="s">
        <v>373</v>
      </c>
      <c r="H154" s="167">
        <v>4</v>
      </c>
      <c r="I154" s="168"/>
      <c r="J154" s="169">
        <f t="shared" si="0"/>
        <v>0</v>
      </c>
      <c r="K154" s="165" t="s">
        <v>428</v>
      </c>
      <c r="L154" s="62"/>
      <c r="M154" s="170" t="s">
        <v>37</v>
      </c>
      <c r="N154" s="171" t="s">
        <v>53</v>
      </c>
      <c r="O154" s="43"/>
      <c r="P154" s="172">
        <f t="shared" si="1"/>
        <v>0</v>
      </c>
      <c r="Q154" s="172">
        <v>0</v>
      </c>
      <c r="R154" s="172">
        <f t="shared" si="2"/>
        <v>0</v>
      </c>
      <c r="S154" s="172">
        <v>0</v>
      </c>
      <c r="T154" s="173">
        <f t="shared" si="3"/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174">
        <f t="shared" si="4"/>
        <v>0</v>
      </c>
      <c r="BF154" s="174">
        <f t="shared" si="5"/>
        <v>0</v>
      </c>
      <c r="BG154" s="174">
        <f t="shared" si="6"/>
        <v>0</v>
      </c>
      <c r="BH154" s="174">
        <f t="shared" si="7"/>
        <v>0</v>
      </c>
      <c r="BI154" s="174">
        <f t="shared" si="8"/>
        <v>0</v>
      </c>
      <c r="BJ154" s="24" t="s">
        <v>24</v>
      </c>
      <c r="BK154" s="174">
        <f t="shared" si="9"/>
        <v>0</v>
      </c>
      <c r="BL154" s="24" t="s">
        <v>161</v>
      </c>
      <c r="BM154" s="24" t="s">
        <v>1500</v>
      </c>
    </row>
    <row r="155" spans="2:65" s="1" customFormat="1" ht="16.5" customHeight="1">
      <c r="B155" s="42"/>
      <c r="C155" s="163" t="s">
        <v>9</v>
      </c>
      <c r="D155" s="163" t="s">
        <v>156</v>
      </c>
      <c r="E155" s="164" t="s">
        <v>476</v>
      </c>
      <c r="F155" s="165" t="s">
        <v>477</v>
      </c>
      <c r="G155" s="166" t="s">
        <v>214</v>
      </c>
      <c r="H155" s="167">
        <v>49.85</v>
      </c>
      <c r="I155" s="168"/>
      <c r="J155" s="169">
        <f t="shared" si="0"/>
        <v>0</v>
      </c>
      <c r="K155" s="165" t="s">
        <v>428</v>
      </c>
      <c r="L155" s="62"/>
      <c r="M155" s="170" t="s">
        <v>37</v>
      </c>
      <c r="N155" s="171" t="s">
        <v>53</v>
      </c>
      <c r="O155" s="43"/>
      <c r="P155" s="172">
        <f t="shared" si="1"/>
        <v>0</v>
      </c>
      <c r="Q155" s="172">
        <v>0</v>
      </c>
      <c r="R155" s="172">
        <f t="shared" si="2"/>
        <v>0</v>
      </c>
      <c r="S155" s="172">
        <v>0</v>
      </c>
      <c r="T155" s="173">
        <f t="shared" si="3"/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174">
        <f t="shared" si="4"/>
        <v>0</v>
      </c>
      <c r="BF155" s="174">
        <f t="shared" si="5"/>
        <v>0</v>
      </c>
      <c r="BG155" s="174">
        <f t="shared" si="6"/>
        <v>0</v>
      </c>
      <c r="BH155" s="174">
        <f t="shared" si="7"/>
        <v>0</v>
      </c>
      <c r="BI155" s="174">
        <f t="shared" si="8"/>
        <v>0</v>
      </c>
      <c r="BJ155" s="24" t="s">
        <v>24</v>
      </c>
      <c r="BK155" s="174">
        <f t="shared" si="9"/>
        <v>0</v>
      </c>
      <c r="BL155" s="24" t="s">
        <v>161</v>
      </c>
      <c r="BM155" s="24" t="s">
        <v>1501</v>
      </c>
    </row>
    <row r="156" spans="2:65" s="11" customFormat="1" ht="12">
      <c r="B156" s="219"/>
      <c r="C156" s="220"/>
      <c r="D156" s="221" t="s">
        <v>430</v>
      </c>
      <c r="E156" s="222" t="s">
        <v>37</v>
      </c>
      <c r="F156" s="223" t="s">
        <v>1502</v>
      </c>
      <c r="G156" s="220"/>
      <c r="H156" s="224">
        <v>19.75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430</v>
      </c>
      <c r="AU156" s="230" t="s">
        <v>91</v>
      </c>
      <c r="AV156" s="11" t="s">
        <v>91</v>
      </c>
      <c r="AW156" s="11" t="s">
        <v>45</v>
      </c>
      <c r="AX156" s="11" t="s">
        <v>82</v>
      </c>
      <c r="AY156" s="230" t="s">
        <v>162</v>
      </c>
    </row>
    <row r="157" spans="2:65" s="13" customFormat="1" ht="12">
      <c r="B157" s="242"/>
      <c r="C157" s="243"/>
      <c r="D157" s="221" t="s">
        <v>430</v>
      </c>
      <c r="E157" s="244" t="s">
        <v>37</v>
      </c>
      <c r="F157" s="245" t="s">
        <v>1503</v>
      </c>
      <c r="G157" s="243"/>
      <c r="H157" s="244" t="s">
        <v>37</v>
      </c>
      <c r="I157" s="246"/>
      <c r="J157" s="243"/>
      <c r="K157" s="243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430</v>
      </c>
      <c r="AU157" s="251" t="s">
        <v>91</v>
      </c>
      <c r="AV157" s="13" t="s">
        <v>24</v>
      </c>
      <c r="AW157" s="13" t="s">
        <v>45</v>
      </c>
      <c r="AX157" s="13" t="s">
        <v>82</v>
      </c>
      <c r="AY157" s="251" t="s">
        <v>162</v>
      </c>
    </row>
    <row r="158" spans="2:65" s="11" customFormat="1" ht="12">
      <c r="B158" s="219"/>
      <c r="C158" s="220"/>
      <c r="D158" s="221" t="s">
        <v>430</v>
      </c>
      <c r="E158" s="222" t="s">
        <v>37</v>
      </c>
      <c r="F158" s="223" t="s">
        <v>1504</v>
      </c>
      <c r="G158" s="220"/>
      <c r="H158" s="224">
        <v>30.1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430</v>
      </c>
      <c r="AU158" s="230" t="s">
        <v>91</v>
      </c>
      <c r="AV158" s="11" t="s">
        <v>91</v>
      </c>
      <c r="AW158" s="11" t="s">
        <v>45</v>
      </c>
      <c r="AX158" s="11" t="s">
        <v>82</v>
      </c>
      <c r="AY158" s="230" t="s">
        <v>162</v>
      </c>
    </row>
    <row r="159" spans="2:65" s="12" customFormat="1" ht="12">
      <c r="B159" s="231"/>
      <c r="C159" s="232"/>
      <c r="D159" s="221" t="s">
        <v>430</v>
      </c>
      <c r="E159" s="233" t="s">
        <v>37</v>
      </c>
      <c r="F159" s="234" t="s">
        <v>433</v>
      </c>
      <c r="G159" s="232"/>
      <c r="H159" s="235">
        <v>49.85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430</v>
      </c>
      <c r="AU159" s="241" t="s">
        <v>91</v>
      </c>
      <c r="AV159" s="12" t="s">
        <v>161</v>
      </c>
      <c r="AW159" s="12" t="s">
        <v>45</v>
      </c>
      <c r="AX159" s="12" t="s">
        <v>24</v>
      </c>
      <c r="AY159" s="241" t="s">
        <v>162</v>
      </c>
    </row>
    <row r="160" spans="2:65" s="1" customFormat="1" ht="25.5" customHeight="1">
      <c r="B160" s="42"/>
      <c r="C160" s="163" t="s">
        <v>242</v>
      </c>
      <c r="D160" s="163" t="s">
        <v>156</v>
      </c>
      <c r="E160" s="164" t="s">
        <v>1505</v>
      </c>
      <c r="F160" s="165" t="s">
        <v>1506</v>
      </c>
      <c r="G160" s="166" t="s">
        <v>159</v>
      </c>
      <c r="H160" s="167">
        <v>13.035</v>
      </c>
      <c r="I160" s="168"/>
      <c r="J160" s="169">
        <f>ROUND(I160*H160,2)</f>
        <v>0</v>
      </c>
      <c r="K160" s="165" t="s">
        <v>428</v>
      </c>
      <c r="L160" s="62"/>
      <c r="M160" s="170" t="s">
        <v>37</v>
      </c>
      <c r="N160" s="171" t="s">
        <v>53</v>
      </c>
      <c r="O160" s="43"/>
      <c r="P160" s="172">
        <f>O160*H160</f>
        <v>0</v>
      </c>
      <c r="Q160" s="172">
        <v>0</v>
      </c>
      <c r="R160" s="172">
        <f>Q160*H160</f>
        <v>0</v>
      </c>
      <c r="S160" s="172">
        <v>0</v>
      </c>
      <c r="T160" s="173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24" t="s">
        <v>24</v>
      </c>
      <c r="BK160" s="174">
        <f>ROUND(I160*H160,2)</f>
        <v>0</v>
      </c>
      <c r="BL160" s="24" t="s">
        <v>161</v>
      </c>
      <c r="BM160" s="24" t="s">
        <v>1507</v>
      </c>
    </row>
    <row r="161" spans="2:65" s="11" customFormat="1" ht="12">
      <c r="B161" s="219"/>
      <c r="C161" s="220"/>
      <c r="D161" s="221" t="s">
        <v>430</v>
      </c>
      <c r="E161" s="222" t="s">
        <v>37</v>
      </c>
      <c r="F161" s="223" t="s">
        <v>1508</v>
      </c>
      <c r="G161" s="220"/>
      <c r="H161" s="224">
        <v>15.435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430</v>
      </c>
      <c r="AU161" s="230" t="s">
        <v>91</v>
      </c>
      <c r="AV161" s="11" t="s">
        <v>91</v>
      </c>
      <c r="AW161" s="11" t="s">
        <v>45</v>
      </c>
      <c r="AX161" s="11" t="s">
        <v>82</v>
      </c>
      <c r="AY161" s="230" t="s">
        <v>162</v>
      </c>
    </row>
    <row r="162" spans="2:65" s="11" customFormat="1" ht="12">
      <c r="B162" s="219"/>
      <c r="C162" s="220"/>
      <c r="D162" s="221" t="s">
        <v>430</v>
      </c>
      <c r="E162" s="222" t="s">
        <v>37</v>
      </c>
      <c r="F162" s="223" t="s">
        <v>1509</v>
      </c>
      <c r="G162" s="220"/>
      <c r="H162" s="224">
        <v>-2.4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430</v>
      </c>
      <c r="AU162" s="230" t="s">
        <v>91</v>
      </c>
      <c r="AV162" s="11" t="s">
        <v>91</v>
      </c>
      <c r="AW162" s="11" t="s">
        <v>45</v>
      </c>
      <c r="AX162" s="11" t="s">
        <v>82</v>
      </c>
      <c r="AY162" s="230" t="s">
        <v>162</v>
      </c>
    </row>
    <row r="163" spans="2:65" s="12" customFormat="1" ht="12">
      <c r="B163" s="231"/>
      <c r="C163" s="232"/>
      <c r="D163" s="221" t="s">
        <v>430</v>
      </c>
      <c r="E163" s="233" t="s">
        <v>37</v>
      </c>
      <c r="F163" s="234" t="s">
        <v>433</v>
      </c>
      <c r="G163" s="232"/>
      <c r="H163" s="235">
        <v>13.035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430</v>
      </c>
      <c r="AU163" s="241" t="s">
        <v>91</v>
      </c>
      <c r="AV163" s="12" t="s">
        <v>161</v>
      </c>
      <c r="AW163" s="12" t="s">
        <v>45</v>
      </c>
      <c r="AX163" s="12" t="s">
        <v>24</v>
      </c>
      <c r="AY163" s="241" t="s">
        <v>162</v>
      </c>
    </row>
    <row r="164" spans="2:65" s="1" customFormat="1" ht="25.5" customHeight="1">
      <c r="B164" s="42"/>
      <c r="C164" s="163" t="s">
        <v>246</v>
      </c>
      <c r="D164" s="163" t="s">
        <v>156</v>
      </c>
      <c r="E164" s="164" t="s">
        <v>483</v>
      </c>
      <c r="F164" s="165" t="s">
        <v>484</v>
      </c>
      <c r="G164" s="166" t="s">
        <v>159</v>
      </c>
      <c r="H164" s="167">
        <v>76.757999999999996</v>
      </c>
      <c r="I164" s="168"/>
      <c r="J164" s="169">
        <f>ROUND(I164*H164,2)</f>
        <v>0</v>
      </c>
      <c r="K164" s="165" t="s">
        <v>428</v>
      </c>
      <c r="L164" s="62"/>
      <c r="M164" s="170" t="s">
        <v>37</v>
      </c>
      <c r="N164" s="171" t="s">
        <v>53</v>
      </c>
      <c r="O164" s="43"/>
      <c r="P164" s="172">
        <f>O164*H164</f>
        <v>0</v>
      </c>
      <c r="Q164" s="172">
        <v>0</v>
      </c>
      <c r="R164" s="172">
        <f>Q164*H164</f>
        <v>0</v>
      </c>
      <c r="S164" s="172">
        <v>0</v>
      </c>
      <c r="T164" s="173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174">
        <f>IF(N164="základní",J164,0)</f>
        <v>0</v>
      </c>
      <c r="BF164" s="174">
        <f>IF(N164="snížená",J164,0)</f>
        <v>0</v>
      </c>
      <c r="BG164" s="174">
        <f>IF(N164="zákl. přenesená",J164,0)</f>
        <v>0</v>
      </c>
      <c r="BH164" s="174">
        <f>IF(N164="sníž. přenesená",J164,0)</f>
        <v>0</v>
      </c>
      <c r="BI164" s="174">
        <f>IF(N164="nulová",J164,0)</f>
        <v>0</v>
      </c>
      <c r="BJ164" s="24" t="s">
        <v>24</v>
      </c>
      <c r="BK164" s="174">
        <f>ROUND(I164*H164,2)</f>
        <v>0</v>
      </c>
      <c r="BL164" s="24" t="s">
        <v>161</v>
      </c>
      <c r="BM164" s="24" t="s">
        <v>1510</v>
      </c>
    </row>
    <row r="165" spans="2:65" s="11" customFormat="1" ht="12">
      <c r="B165" s="219"/>
      <c r="C165" s="220"/>
      <c r="D165" s="221" t="s">
        <v>430</v>
      </c>
      <c r="E165" s="222" t="s">
        <v>37</v>
      </c>
      <c r="F165" s="223" t="s">
        <v>1511</v>
      </c>
      <c r="G165" s="220"/>
      <c r="H165" s="224">
        <v>84.158000000000001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430</v>
      </c>
      <c r="AU165" s="230" t="s">
        <v>91</v>
      </c>
      <c r="AV165" s="11" t="s">
        <v>91</v>
      </c>
      <c r="AW165" s="11" t="s">
        <v>45</v>
      </c>
      <c r="AX165" s="11" t="s">
        <v>82</v>
      </c>
      <c r="AY165" s="230" t="s">
        <v>162</v>
      </c>
    </row>
    <row r="166" spans="2:65" s="11" customFormat="1" ht="12">
      <c r="B166" s="219"/>
      <c r="C166" s="220"/>
      <c r="D166" s="221" t="s">
        <v>430</v>
      </c>
      <c r="E166" s="222" t="s">
        <v>37</v>
      </c>
      <c r="F166" s="223" t="s">
        <v>1512</v>
      </c>
      <c r="G166" s="220"/>
      <c r="H166" s="224">
        <v>-7.4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430</v>
      </c>
      <c r="AU166" s="230" t="s">
        <v>91</v>
      </c>
      <c r="AV166" s="11" t="s">
        <v>91</v>
      </c>
      <c r="AW166" s="11" t="s">
        <v>45</v>
      </c>
      <c r="AX166" s="11" t="s">
        <v>82</v>
      </c>
      <c r="AY166" s="230" t="s">
        <v>162</v>
      </c>
    </row>
    <row r="167" spans="2:65" s="12" customFormat="1" ht="12">
      <c r="B167" s="231"/>
      <c r="C167" s="232"/>
      <c r="D167" s="221" t="s">
        <v>430</v>
      </c>
      <c r="E167" s="233" t="s">
        <v>37</v>
      </c>
      <c r="F167" s="234" t="s">
        <v>433</v>
      </c>
      <c r="G167" s="232"/>
      <c r="H167" s="235">
        <v>76.757999999999996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430</v>
      </c>
      <c r="AU167" s="241" t="s">
        <v>91</v>
      </c>
      <c r="AV167" s="12" t="s">
        <v>161</v>
      </c>
      <c r="AW167" s="12" t="s">
        <v>45</v>
      </c>
      <c r="AX167" s="12" t="s">
        <v>24</v>
      </c>
      <c r="AY167" s="241" t="s">
        <v>162</v>
      </c>
    </row>
    <row r="168" spans="2:65" s="10" customFormat="1" ht="29.85" customHeight="1">
      <c r="B168" s="203"/>
      <c r="C168" s="204"/>
      <c r="D168" s="205" t="s">
        <v>81</v>
      </c>
      <c r="E168" s="217" t="s">
        <v>161</v>
      </c>
      <c r="F168" s="217" t="s">
        <v>489</v>
      </c>
      <c r="G168" s="204"/>
      <c r="H168" s="204"/>
      <c r="I168" s="207"/>
      <c r="J168" s="218">
        <f>BK168</f>
        <v>0</v>
      </c>
      <c r="K168" s="204"/>
      <c r="L168" s="209"/>
      <c r="M168" s="210"/>
      <c r="N168" s="211"/>
      <c r="O168" s="211"/>
      <c r="P168" s="212">
        <f>SUM(P169:P195)</f>
        <v>0</v>
      </c>
      <c r="Q168" s="211"/>
      <c r="R168" s="212">
        <f>SUM(R169:R195)</f>
        <v>0</v>
      </c>
      <c r="S168" s="211"/>
      <c r="T168" s="213">
        <f>SUM(T169:T195)</f>
        <v>0</v>
      </c>
      <c r="AR168" s="214" t="s">
        <v>24</v>
      </c>
      <c r="AT168" s="215" t="s">
        <v>81</v>
      </c>
      <c r="AU168" s="215" t="s">
        <v>24</v>
      </c>
      <c r="AY168" s="214" t="s">
        <v>162</v>
      </c>
      <c r="BK168" s="216">
        <f>SUM(BK169:BK195)</f>
        <v>0</v>
      </c>
    </row>
    <row r="169" spans="2:65" s="1" customFormat="1" ht="25.5" customHeight="1">
      <c r="B169" s="42"/>
      <c r="C169" s="163" t="s">
        <v>250</v>
      </c>
      <c r="D169" s="163" t="s">
        <v>156</v>
      </c>
      <c r="E169" s="164" t="s">
        <v>1513</v>
      </c>
      <c r="F169" s="165" t="s">
        <v>1514</v>
      </c>
      <c r="G169" s="166" t="s">
        <v>159</v>
      </c>
      <c r="H169" s="167">
        <v>7</v>
      </c>
      <c r="I169" s="168"/>
      <c r="J169" s="169">
        <f>ROUND(I169*H169,2)</f>
        <v>0</v>
      </c>
      <c r="K169" s="165" t="s">
        <v>428</v>
      </c>
      <c r="L169" s="62"/>
      <c r="M169" s="170" t="s">
        <v>37</v>
      </c>
      <c r="N169" s="171" t="s">
        <v>53</v>
      </c>
      <c r="O169" s="43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24" t="s">
        <v>24</v>
      </c>
      <c r="BK169" s="174">
        <f>ROUND(I169*H169,2)</f>
        <v>0</v>
      </c>
      <c r="BL169" s="24" t="s">
        <v>161</v>
      </c>
      <c r="BM169" s="24" t="s">
        <v>1515</v>
      </c>
    </row>
    <row r="170" spans="2:65" s="11" customFormat="1" ht="12">
      <c r="B170" s="219"/>
      <c r="C170" s="220"/>
      <c r="D170" s="221" t="s">
        <v>430</v>
      </c>
      <c r="E170" s="222" t="s">
        <v>37</v>
      </c>
      <c r="F170" s="223" t="s">
        <v>1516</v>
      </c>
      <c r="G170" s="220"/>
      <c r="H170" s="224">
        <v>7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430</v>
      </c>
      <c r="AU170" s="230" t="s">
        <v>91</v>
      </c>
      <c r="AV170" s="11" t="s">
        <v>91</v>
      </c>
      <c r="AW170" s="11" t="s">
        <v>45</v>
      </c>
      <c r="AX170" s="11" t="s">
        <v>82</v>
      </c>
      <c r="AY170" s="230" t="s">
        <v>162</v>
      </c>
    </row>
    <row r="171" spans="2:65" s="12" customFormat="1" ht="12">
      <c r="B171" s="231"/>
      <c r="C171" s="232"/>
      <c r="D171" s="221" t="s">
        <v>430</v>
      </c>
      <c r="E171" s="233" t="s">
        <v>37</v>
      </c>
      <c r="F171" s="234" t="s">
        <v>433</v>
      </c>
      <c r="G171" s="232"/>
      <c r="H171" s="235">
        <v>7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430</v>
      </c>
      <c r="AU171" s="241" t="s">
        <v>91</v>
      </c>
      <c r="AV171" s="12" t="s">
        <v>161</v>
      </c>
      <c r="AW171" s="12" t="s">
        <v>45</v>
      </c>
      <c r="AX171" s="12" t="s">
        <v>24</v>
      </c>
      <c r="AY171" s="241" t="s">
        <v>162</v>
      </c>
    </row>
    <row r="172" spans="2:65" s="1" customFormat="1" ht="25.5" customHeight="1">
      <c r="B172" s="42"/>
      <c r="C172" s="163" t="s">
        <v>254</v>
      </c>
      <c r="D172" s="163" t="s">
        <v>156</v>
      </c>
      <c r="E172" s="164" t="s">
        <v>1517</v>
      </c>
      <c r="F172" s="165" t="s">
        <v>1518</v>
      </c>
      <c r="G172" s="166" t="s">
        <v>159</v>
      </c>
      <c r="H172" s="167">
        <v>83.15</v>
      </c>
      <c r="I172" s="168"/>
      <c r="J172" s="169">
        <f>ROUND(I172*H172,2)</f>
        <v>0</v>
      </c>
      <c r="K172" s="165" t="s">
        <v>428</v>
      </c>
      <c r="L172" s="62"/>
      <c r="M172" s="170" t="s">
        <v>37</v>
      </c>
      <c r="N172" s="171" t="s">
        <v>53</v>
      </c>
      <c r="O172" s="43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174">
        <f>IF(N172="základní",J172,0)</f>
        <v>0</v>
      </c>
      <c r="BF172" s="174">
        <f>IF(N172="snížená",J172,0)</f>
        <v>0</v>
      </c>
      <c r="BG172" s="174">
        <f>IF(N172="zákl. přenesená",J172,0)</f>
        <v>0</v>
      </c>
      <c r="BH172" s="174">
        <f>IF(N172="sníž. přenesená",J172,0)</f>
        <v>0</v>
      </c>
      <c r="BI172" s="174">
        <f>IF(N172="nulová",J172,0)</f>
        <v>0</v>
      </c>
      <c r="BJ172" s="24" t="s">
        <v>24</v>
      </c>
      <c r="BK172" s="174">
        <f>ROUND(I172*H172,2)</f>
        <v>0</v>
      </c>
      <c r="BL172" s="24" t="s">
        <v>161</v>
      </c>
      <c r="BM172" s="24" t="s">
        <v>1519</v>
      </c>
    </row>
    <row r="173" spans="2:65" s="11" customFormat="1" ht="12">
      <c r="B173" s="219"/>
      <c r="C173" s="220"/>
      <c r="D173" s="221" t="s">
        <v>430</v>
      </c>
      <c r="E173" s="222" t="s">
        <v>37</v>
      </c>
      <c r="F173" s="223" t="s">
        <v>1520</v>
      </c>
      <c r="G173" s="220"/>
      <c r="H173" s="224">
        <v>83.15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430</v>
      </c>
      <c r="AU173" s="230" t="s">
        <v>91</v>
      </c>
      <c r="AV173" s="11" t="s">
        <v>91</v>
      </c>
      <c r="AW173" s="11" t="s">
        <v>45</v>
      </c>
      <c r="AX173" s="11" t="s">
        <v>82</v>
      </c>
      <c r="AY173" s="230" t="s">
        <v>162</v>
      </c>
    </row>
    <row r="174" spans="2:65" s="12" customFormat="1" ht="12">
      <c r="B174" s="231"/>
      <c r="C174" s="232"/>
      <c r="D174" s="221" t="s">
        <v>430</v>
      </c>
      <c r="E174" s="233" t="s">
        <v>37</v>
      </c>
      <c r="F174" s="234" t="s">
        <v>433</v>
      </c>
      <c r="G174" s="232"/>
      <c r="H174" s="235">
        <v>83.15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430</v>
      </c>
      <c r="AU174" s="241" t="s">
        <v>91</v>
      </c>
      <c r="AV174" s="12" t="s">
        <v>161</v>
      </c>
      <c r="AW174" s="12" t="s">
        <v>45</v>
      </c>
      <c r="AX174" s="12" t="s">
        <v>24</v>
      </c>
      <c r="AY174" s="241" t="s">
        <v>162</v>
      </c>
    </row>
    <row r="175" spans="2:65" s="1" customFormat="1" ht="16.5" customHeight="1">
      <c r="B175" s="42"/>
      <c r="C175" s="163" t="s">
        <v>256</v>
      </c>
      <c r="D175" s="163" t="s">
        <v>156</v>
      </c>
      <c r="E175" s="164" t="s">
        <v>1521</v>
      </c>
      <c r="F175" s="165" t="s">
        <v>1522</v>
      </c>
      <c r="G175" s="166" t="s">
        <v>373</v>
      </c>
      <c r="H175" s="167">
        <v>28</v>
      </c>
      <c r="I175" s="168"/>
      <c r="J175" s="169">
        <f t="shared" ref="J175:J180" si="10">ROUND(I175*H175,2)</f>
        <v>0</v>
      </c>
      <c r="K175" s="165" t="s">
        <v>428</v>
      </c>
      <c r="L175" s="62"/>
      <c r="M175" s="170" t="s">
        <v>37</v>
      </c>
      <c r="N175" s="171" t="s">
        <v>53</v>
      </c>
      <c r="O175" s="43"/>
      <c r="P175" s="172">
        <f t="shared" ref="P175:P180" si="11">O175*H175</f>
        <v>0</v>
      </c>
      <c r="Q175" s="172">
        <v>0</v>
      </c>
      <c r="R175" s="172">
        <f t="shared" ref="R175:R180" si="12">Q175*H175</f>
        <v>0</v>
      </c>
      <c r="S175" s="172">
        <v>0</v>
      </c>
      <c r="T175" s="173">
        <f t="shared" ref="T175:T180" si="13"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174">
        <f t="shared" ref="BE175:BE180" si="14">IF(N175="základní",J175,0)</f>
        <v>0</v>
      </c>
      <c r="BF175" s="174">
        <f t="shared" ref="BF175:BF180" si="15">IF(N175="snížená",J175,0)</f>
        <v>0</v>
      </c>
      <c r="BG175" s="174">
        <f t="shared" ref="BG175:BG180" si="16">IF(N175="zákl. přenesená",J175,0)</f>
        <v>0</v>
      </c>
      <c r="BH175" s="174">
        <f t="shared" ref="BH175:BH180" si="17">IF(N175="sníž. přenesená",J175,0)</f>
        <v>0</v>
      </c>
      <c r="BI175" s="174">
        <f t="shared" ref="BI175:BI180" si="18">IF(N175="nulová",J175,0)</f>
        <v>0</v>
      </c>
      <c r="BJ175" s="24" t="s">
        <v>24</v>
      </c>
      <c r="BK175" s="174">
        <f t="shared" ref="BK175:BK180" si="19">ROUND(I175*H175,2)</f>
        <v>0</v>
      </c>
      <c r="BL175" s="24" t="s">
        <v>161</v>
      </c>
      <c r="BM175" s="24" t="s">
        <v>1523</v>
      </c>
    </row>
    <row r="176" spans="2:65" s="1" customFormat="1" ht="16.5" customHeight="1">
      <c r="B176" s="42"/>
      <c r="C176" s="175" t="s">
        <v>258</v>
      </c>
      <c r="D176" s="175" t="s">
        <v>277</v>
      </c>
      <c r="E176" s="176" t="s">
        <v>1524</v>
      </c>
      <c r="F176" s="177" t="s">
        <v>1525</v>
      </c>
      <c r="G176" s="178" t="s">
        <v>373</v>
      </c>
      <c r="H176" s="179">
        <v>15</v>
      </c>
      <c r="I176" s="180"/>
      <c r="J176" s="181">
        <f t="shared" si="10"/>
        <v>0</v>
      </c>
      <c r="K176" s="177" t="s">
        <v>428</v>
      </c>
      <c r="L176" s="182"/>
      <c r="M176" s="183" t="s">
        <v>37</v>
      </c>
      <c r="N176" s="184" t="s">
        <v>53</v>
      </c>
      <c r="O176" s="43"/>
      <c r="P176" s="172">
        <f t="shared" si="11"/>
        <v>0</v>
      </c>
      <c r="Q176" s="172">
        <v>0</v>
      </c>
      <c r="R176" s="172">
        <f t="shared" si="12"/>
        <v>0</v>
      </c>
      <c r="S176" s="172">
        <v>0</v>
      </c>
      <c r="T176" s="173">
        <f t="shared" si="13"/>
        <v>0</v>
      </c>
      <c r="AR176" s="24" t="s">
        <v>187</v>
      </c>
      <c r="AT176" s="24" t="s">
        <v>277</v>
      </c>
      <c r="AU176" s="24" t="s">
        <v>91</v>
      </c>
      <c r="AY176" s="24" t="s">
        <v>162</v>
      </c>
      <c r="BE176" s="174">
        <f t="shared" si="14"/>
        <v>0</v>
      </c>
      <c r="BF176" s="174">
        <f t="shared" si="15"/>
        <v>0</v>
      </c>
      <c r="BG176" s="174">
        <f t="shared" si="16"/>
        <v>0</v>
      </c>
      <c r="BH176" s="174">
        <f t="shared" si="17"/>
        <v>0</v>
      </c>
      <c r="BI176" s="174">
        <f t="shared" si="18"/>
        <v>0</v>
      </c>
      <c r="BJ176" s="24" t="s">
        <v>24</v>
      </c>
      <c r="BK176" s="174">
        <f t="shared" si="19"/>
        <v>0</v>
      </c>
      <c r="BL176" s="24" t="s">
        <v>161</v>
      </c>
      <c r="BM176" s="24" t="s">
        <v>1526</v>
      </c>
    </row>
    <row r="177" spans="2:65" s="1" customFormat="1" ht="16.5" customHeight="1">
      <c r="B177" s="42"/>
      <c r="C177" s="175" t="s">
        <v>260</v>
      </c>
      <c r="D177" s="175" t="s">
        <v>277</v>
      </c>
      <c r="E177" s="176" t="s">
        <v>1527</v>
      </c>
      <c r="F177" s="177" t="s">
        <v>1528</v>
      </c>
      <c r="G177" s="178" t="s">
        <v>373</v>
      </c>
      <c r="H177" s="179">
        <v>13</v>
      </c>
      <c r="I177" s="180"/>
      <c r="J177" s="181">
        <f t="shared" si="10"/>
        <v>0</v>
      </c>
      <c r="K177" s="177" t="s">
        <v>428</v>
      </c>
      <c r="L177" s="182"/>
      <c r="M177" s="183" t="s">
        <v>37</v>
      </c>
      <c r="N177" s="184" t="s">
        <v>53</v>
      </c>
      <c r="O177" s="43"/>
      <c r="P177" s="172">
        <f t="shared" si="11"/>
        <v>0</v>
      </c>
      <c r="Q177" s="172">
        <v>0</v>
      </c>
      <c r="R177" s="172">
        <f t="shared" si="12"/>
        <v>0</v>
      </c>
      <c r="S177" s="172">
        <v>0</v>
      </c>
      <c r="T177" s="173">
        <f t="shared" si="13"/>
        <v>0</v>
      </c>
      <c r="AR177" s="24" t="s">
        <v>187</v>
      </c>
      <c r="AT177" s="24" t="s">
        <v>277</v>
      </c>
      <c r="AU177" s="24" t="s">
        <v>91</v>
      </c>
      <c r="AY177" s="24" t="s">
        <v>162</v>
      </c>
      <c r="BE177" s="174">
        <f t="shared" si="14"/>
        <v>0</v>
      </c>
      <c r="BF177" s="174">
        <f t="shared" si="15"/>
        <v>0</v>
      </c>
      <c r="BG177" s="174">
        <f t="shared" si="16"/>
        <v>0</v>
      </c>
      <c r="BH177" s="174">
        <f t="shared" si="17"/>
        <v>0</v>
      </c>
      <c r="BI177" s="174">
        <f t="shared" si="18"/>
        <v>0</v>
      </c>
      <c r="BJ177" s="24" t="s">
        <v>24</v>
      </c>
      <c r="BK177" s="174">
        <f t="shared" si="19"/>
        <v>0</v>
      </c>
      <c r="BL177" s="24" t="s">
        <v>161</v>
      </c>
      <c r="BM177" s="24" t="s">
        <v>1529</v>
      </c>
    </row>
    <row r="178" spans="2:65" s="1" customFormat="1" ht="16.5" customHeight="1">
      <c r="B178" s="42"/>
      <c r="C178" s="163" t="s">
        <v>264</v>
      </c>
      <c r="D178" s="163" t="s">
        <v>156</v>
      </c>
      <c r="E178" s="164" t="s">
        <v>1530</v>
      </c>
      <c r="F178" s="165" t="s">
        <v>1531</v>
      </c>
      <c r="G178" s="166" t="s">
        <v>373</v>
      </c>
      <c r="H178" s="167">
        <v>13</v>
      </c>
      <c r="I178" s="168"/>
      <c r="J178" s="169">
        <f t="shared" si="10"/>
        <v>0</v>
      </c>
      <c r="K178" s="165" t="s">
        <v>428</v>
      </c>
      <c r="L178" s="62"/>
      <c r="M178" s="170" t="s">
        <v>37</v>
      </c>
      <c r="N178" s="171" t="s">
        <v>53</v>
      </c>
      <c r="O178" s="43"/>
      <c r="P178" s="172">
        <f t="shared" si="11"/>
        <v>0</v>
      </c>
      <c r="Q178" s="172">
        <v>0</v>
      </c>
      <c r="R178" s="172">
        <f t="shared" si="12"/>
        <v>0</v>
      </c>
      <c r="S178" s="172">
        <v>0</v>
      </c>
      <c r="T178" s="173">
        <f t="shared" si="13"/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174">
        <f t="shared" si="14"/>
        <v>0</v>
      </c>
      <c r="BF178" s="174">
        <f t="shared" si="15"/>
        <v>0</v>
      </c>
      <c r="BG178" s="174">
        <f t="shared" si="16"/>
        <v>0</v>
      </c>
      <c r="BH178" s="174">
        <f t="shared" si="17"/>
        <v>0</v>
      </c>
      <c r="BI178" s="174">
        <f t="shared" si="18"/>
        <v>0</v>
      </c>
      <c r="BJ178" s="24" t="s">
        <v>24</v>
      </c>
      <c r="BK178" s="174">
        <f t="shared" si="19"/>
        <v>0</v>
      </c>
      <c r="BL178" s="24" t="s">
        <v>161</v>
      </c>
      <c r="BM178" s="24" t="s">
        <v>1532</v>
      </c>
    </row>
    <row r="179" spans="2:65" s="1" customFormat="1" ht="16.5" customHeight="1">
      <c r="B179" s="42"/>
      <c r="C179" s="175" t="s">
        <v>266</v>
      </c>
      <c r="D179" s="175" t="s">
        <v>277</v>
      </c>
      <c r="E179" s="176" t="s">
        <v>1533</v>
      </c>
      <c r="F179" s="177" t="s">
        <v>1534</v>
      </c>
      <c r="G179" s="178" t="s">
        <v>373</v>
      </c>
      <c r="H179" s="179">
        <v>13</v>
      </c>
      <c r="I179" s="180"/>
      <c r="J179" s="181">
        <f t="shared" si="10"/>
        <v>0</v>
      </c>
      <c r="K179" s="177" t="s">
        <v>428</v>
      </c>
      <c r="L179" s="182"/>
      <c r="M179" s="183" t="s">
        <v>37</v>
      </c>
      <c r="N179" s="184" t="s">
        <v>53</v>
      </c>
      <c r="O179" s="43"/>
      <c r="P179" s="172">
        <f t="shared" si="11"/>
        <v>0</v>
      </c>
      <c r="Q179" s="172">
        <v>0</v>
      </c>
      <c r="R179" s="172">
        <f t="shared" si="12"/>
        <v>0</v>
      </c>
      <c r="S179" s="172">
        <v>0</v>
      </c>
      <c r="T179" s="173">
        <f t="shared" si="13"/>
        <v>0</v>
      </c>
      <c r="AR179" s="24" t="s">
        <v>187</v>
      </c>
      <c r="AT179" s="24" t="s">
        <v>277</v>
      </c>
      <c r="AU179" s="24" t="s">
        <v>91</v>
      </c>
      <c r="AY179" s="24" t="s">
        <v>162</v>
      </c>
      <c r="BE179" s="174">
        <f t="shared" si="14"/>
        <v>0</v>
      </c>
      <c r="BF179" s="174">
        <f t="shared" si="15"/>
        <v>0</v>
      </c>
      <c r="BG179" s="174">
        <f t="shared" si="16"/>
        <v>0</v>
      </c>
      <c r="BH179" s="174">
        <f t="shared" si="17"/>
        <v>0</v>
      </c>
      <c r="BI179" s="174">
        <f t="shared" si="18"/>
        <v>0</v>
      </c>
      <c r="BJ179" s="24" t="s">
        <v>24</v>
      </c>
      <c r="BK179" s="174">
        <f t="shared" si="19"/>
        <v>0</v>
      </c>
      <c r="BL179" s="24" t="s">
        <v>161</v>
      </c>
      <c r="BM179" s="24" t="s">
        <v>1535</v>
      </c>
    </row>
    <row r="180" spans="2:65" s="1" customFormat="1" ht="16.5" customHeight="1">
      <c r="B180" s="42"/>
      <c r="C180" s="163" t="s">
        <v>268</v>
      </c>
      <c r="D180" s="163" t="s">
        <v>156</v>
      </c>
      <c r="E180" s="164" t="s">
        <v>1536</v>
      </c>
      <c r="F180" s="165" t="s">
        <v>1537</v>
      </c>
      <c r="G180" s="166" t="s">
        <v>159</v>
      </c>
      <c r="H180" s="167">
        <v>90.15</v>
      </c>
      <c r="I180" s="168"/>
      <c r="J180" s="169">
        <f t="shared" si="10"/>
        <v>0</v>
      </c>
      <c r="K180" s="165" t="s">
        <v>428</v>
      </c>
      <c r="L180" s="62"/>
      <c r="M180" s="170" t="s">
        <v>37</v>
      </c>
      <c r="N180" s="171" t="s">
        <v>53</v>
      </c>
      <c r="O180" s="43"/>
      <c r="P180" s="172">
        <f t="shared" si="11"/>
        <v>0</v>
      </c>
      <c r="Q180" s="172">
        <v>0</v>
      </c>
      <c r="R180" s="172">
        <f t="shared" si="12"/>
        <v>0</v>
      </c>
      <c r="S180" s="172">
        <v>0</v>
      </c>
      <c r="T180" s="173">
        <f t="shared" si="13"/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174">
        <f t="shared" si="14"/>
        <v>0</v>
      </c>
      <c r="BF180" s="174">
        <f t="shared" si="15"/>
        <v>0</v>
      </c>
      <c r="BG180" s="174">
        <f t="shared" si="16"/>
        <v>0</v>
      </c>
      <c r="BH180" s="174">
        <f t="shared" si="17"/>
        <v>0</v>
      </c>
      <c r="BI180" s="174">
        <f t="shared" si="18"/>
        <v>0</v>
      </c>
      <c r="BJ180" s="24" t="s">
        <v>24</v>
      </c>
      <c r="BK180" s="174">
        <f t="shared" si="19"/>
        <v>0</v>
      </c>
      <c r="BL180" s="24" t="s">
        <v>161</v>
      </c>
      <c r="BM180" s="24" t="s">
        <v>1538</v>
      </c>
    </row>
    <row r="181" spans="2:65" s="11" customFormat="1" ht="12">
      <c r="B181" s="219"/>
      <c r="C181" s="220"/>
      <c r="D181" s="221" t="s">
        <v>430</v>
      </c>
      <c r="E181" s="222" t="s">
        <v>37</v>
      </c>
      <c r="F181" s="223" t="s">
        <v>1539</v>
      </c>
      <c r="G181" s="220"/>
      <c r="H181" s="224">
        <v>90.15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430</v>
      </c>
      <c r="AU181" s="230" t="s">
        <v>91</v>
      </c>
      <c r="AV181" s="11" t="s">
        <v>91</v>
      </c>
      <c r="AW181" s="11" t="s">
        <v>45</v>
      </c>
      <c r="AX181" s="11" t="s">
        <v>82</v>
      </c>
      <c r="AY181" s="230" t="s">
        <v>162</v>
      </c>
    </row>
    <row r="182" spans="2:65" s="12" customFormat="1" ht="12">
      <c r="B182" s="231"/>
      <c r="C182" s="232"/>
      <c r="D182" s="221" t="s">
        <v>430</v>
      </c>
      <c r="E182" s="233" t="s">
        <v>37</v>
      </c>
      <c r="F182" s="234" t="s">
        <v>433</v>
      </c>
      <c r="G182" s="232"/>
      <c r="H182" s="235">
        <v>90.15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430</v>
      </c>
      <c r="AU182" s="241" t="s">
        <v>91</v>
      </c>
      <c r="AV182" s="12" t="s">
        <v>161</v>
      </c>
      <c r="AW182" s="12" t="s">
        <v>45</v>
      </c>
      <c r="AX182" s="12" t="s">
        <v>24</v>
      </c>
      <c r="AY182" s="241" t="s">
        <v>162</v>
      </c>
    </row>
    <row r="183" spans="2:65" s="1" customFormat="1" ht="16.5" customHeight="1">
      <c r="B183" s="42"/>
      <c r="C183" s="163" t="s">
        <v>272</v>
      </c>
      <c r="D183" s="163" t="s">
        <v>156</v>
      </c>
      <c r="E183" s="164" t="s">
        <v>1540</v>
      </c>
      <c r="F183" s="165" t="s">
        <v>1541</v>
      </c>
      <c r="G183" s="166" t="s">
        <v>159</v>
      </c>
      <c r="H183" s="167">
        <v>90.15</v>
      </c>
      <c r="I183" s="168"/>
      <c r="J183" s="169">
        <f>ROUND(I183*H183,2)</f>
        <v>0</v>
      </c>
      <c r="K183" s="165" t="s">
        <v>428</v>
      </c>
      <c r="L183" s="62"/>
      <c r="M183" s="170" t="s">
        <v>37</v>
      </c>
      <c r="N183" s="171" t="s">
        <v>53</v>
      </c>
      <c r="O183" s="43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24" t="s">
        <v>24</v>
      </c>
      <c r="BK183" s="174">
        <f>ROUND(I183*H183,2)</f>
        <v>0</v>
      </c>
      <c r="BL183" s="24" t="s">
        <v>161</v>
      </c>
      <c r="BM183" s="24" t="s">
        <v>1542</v>
      </c>
    </row>
    <row r="184" spans="2:65" s="1" customFormat="1" ht="16.5" customHeight="1">
      <c r="B184" s="42"/>
      <c r="C184" s="163" t="s">
        <v>276</v>
      </c>
      <c r="D184" s="163" t="s">
        <v>156</v>
      </c>
      <c r="E184" s="164" t="s">
        <v>490</v>
      </c>
      <c r="F184" s="165" t="s">
        <v>491</v>
      </c>
      <c r="G184" s="166" t="s">
        <v>173</v>
      </c>
      <c r="H184" s="167">
        <v>5.5549999999999997</v>
      </c>
      <c r="I184" s="168"/>
      <c r="J184" s="169">
        <f>ROUND(I184*H184,2)</f>
        <v>0</v>
      </c>
      <c r="K184" s="165" t="s">
        <v>428</v>
      </c>
      <c r="L184" s="62"/>
      <c r="M184" s="170" t="s">
        <v>37</v>
      </c>
      <c r="N184" s="171" t="s">
        <v>53</v>
      </c>
      <c r="O184" s="43"/>
      <c r="P184" s="172">
        <f>O184*H184</f>
        <v>0</v>
      </c>
      <c r="Q184" s="172">
        <v>0</v>
      </c>
      <c r="R184" s="172">
        <f>Q184*H184</f>
        <v>0</v>
      </c>
      <c r="S184" s="172">
        <v>0</v>
      </c>
      <c r="T184" s="173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174">
        <f>IF(N184="základní",J184,0)</f>
        <v>0</v>
      </c>
      <c r="BF184" s="174">
        <f>IF(N184="snížená",J184,0)</f>
        <v>0</v>
      </c>
      <c r="BG184" s="174">
        <f>IF(N184="zákl. přenesená",J184,0)</f>
        <v>0</v>
      </c>
      <c r="BH184" s="174">
        <f>IF(N184="sníž. přenesená",J184,0)</f>
        <v>0</v>
      </c>
      <c r="BI184" s="174">
        <f>IF(N184="nulová",J184,0)</f>
        <v>0</v>
      </c>
      <c r="BJ184" s="24" t="s">
        <v>24</v>
      </c>
      <c r="BK184" s="174">
        <f>ROUND(I184*H184,2)</f>
        <v>0</v>
      </c>
      <c r="BL184" s="24" t="s">
        <v>161</v>
      </c>
      <c r="BM184" s="24" t="s">
        <v>1543</v>
      </c>
    </row>
    <row r="185" spans="2:65" s="11" customFormat="1" ht="12">
      <c r="B185" s="219"/>
      <c r="C185" s="220"/>
      <c r="D185" s="221" t="s">
        <v>430</v>
      </c>
      <c r="E185" s="222" t="s">
        <v>37</v>
      </c>
      <c r="F185" s="223" t="s">
        <v>1544</v>
      </c>
      <c r="G185" s="220"/>
      <c r="H185" s="224">
        <v>5.5549999999999997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430</v>
      </c>
      <c r="AU185" s="230" t="s">
        <v>91</v>
      </c>
      <c r="AV185" s="11" t="s">
        <v>91</v>
      </c>
      <c r="AW185" s="11" t="s">
        <v>45</v>
      </c>
      <c r="AX185" s="11" t="s">
        <v>82</v>
      </c>
      <c r="AY185" s="230" t="s">
        <v>162</v>
      </c>
    </row>
    <row r="186" spans="2:65" s="12" customFormat="1" ht="12">
      <c r="B186" s="231"/>
      <c r="C186" s="232"/>
      <c r="D186" s="221" t="s">
        <v>430</v>
      </c>
      <c r="E186" s="233" t="s">
        <v>37</v>
      </c>
      <c r="F186" s="234" t="s">
        <v>433</v>
      </c>
      <c r="G186" s="232"/>
      <c r="H186" s="235">
        <v>5.5549999999999997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430</v>
      </c>
      <c r="AU186" s="241" t="s">
        <v>91</v>
      </c>
      <c r="AV186" s="12" t="s">
        <v>161</v>
      </c>
      <c r="AW186" s="12" t="s">
        <v>45</v>
      </c>
      <c r="AX186" s="12" t="s">
        <v>24</v>
      </c>
      <c r="AY186" s="241" t="s">
        <v>162</v>
      </c>
    </row>
    <row r="187" spans="2:65" s="1" customFormat="1" ht="16.5" customHeight="1">
      <c r="B187" s="42"/>
      <c r="C187" s="163" t="s">
        <v>281</v>
      </c>
      <c r="D187" s="163" t="s">
        <v>156</v>
      </c>
      <c r="E187" s="164" t="s">
        <v>495</v>
      </c>
      <c r="F187" s="165" t="s">
        <v>496</v>
      </c>
      <c r="G187" s="166" t="s">
        <v>159</v>
      </c>
      <c r="H187" s="167">
        <v>30.95</v>
      </c>
      <c r="I187" s="168"/>
      <c r="J187" s="169">
        <f>ROUND(I187*H187,2)</f>
        <v>0</v>
      </c>
      <c r="K187" s="165" t="s">
        <v>428</v>
      </c>
      <c r="L187" s="62"/>
      <c r="M187" s="170" t="s">
        <v>37</v>
      </c>
      <c r="N187" s="171" t="s">
        <v>53</v>
      </c>
      <c r="O187" s="43"/>
      <c r="P187" s="172">
        <f>O187*H187</f>
        <v>0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24" t="s">
        <v>24</v>
      </c>
      <c r="BK187" s="174">
        <f>ROUND(I187*H187,2)</f>
        <v>0</v>
      </c>
      <c r="BL187" s="24" t="s">
        <v>161</v>
      </c>
      <c r="BM187" s="24" t="s">
        <v>1545</v>
      </c>
    </row>
    <row r="188" spans="2:65" s="11" customFormat="1" ht="12">
      <c r="B188" s="219"/>
      <c r="C188" s="220"/>
      <c r="D188" s="221" t="s">
        <v>430</v>
      </c>
      <c r="E188" s="222" t="s">
        <v>37</v>
      </c>
      <c r="F188" s="223" t="s">
        <v>1546</v>
      </c>
      <c r="G188" s="220"/>
      <c r="H188" s="224">
        <v>30.95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430</v>
      </c>
      <c r="AU188" s="230" t="s">
        <v>91</v>
      </c>
      <c r="AV188" s="11" t="s">
        <v>91</v>
      </c>
      <c r="AW188" s="11" t="s">
        <v>45</v>
      </c>
      <c r="AX188" s="11" t="s">
        <v>82</v>
      </c>
      <c r="AY188" s="230" t="s">
        <v>162</v>
      </c>
    </row>
    <row r="189" spans="2:65" s="12" customFormat="1" ht="12">
      <c r="B189" s="231"/>
      <c r="C189" s="232"/>
      <c r="D189" s="221" t="s">
        <v>430</v>
      </c>
      <c r="E189" s="233" t="s">
        <v>37</v>
      </c>
      <c r="F189" s="234" t="s">
        <v>433</v>
      </c>
      <c r="G189" s="232"/>
      <c r="H189" s="235">
        <v>30.95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430</v>
      </c>
      <c r="AU189" s="241" t="s">
        <v>91</v>
      </c>
      <c r="AV189" s="12" t="s">
        <v>161</v>
      </c>
      <c r="AW189" s="12" t="s">
        <v>45</v>
      </c>
      <c r="AX189" s="12" t="s">
        <v>24</v>
      </c>
      <c r="AY189" s="241" t="s">
        <v>162</v>
      </c>
    </row>
    <row r="190" spans="2:65" s="1" customFormat="1" ht="16.5" customHeight="1">
      <c r="B190" s="42"/>
      <c r="C190" s="163" t="s">
        <v>285</v>
      </c>
      <c r="D190" s="163" t="s">
        <v>156</v>
      </c>
      <c r="E190" s="164" t="s">
        <v>499</v>
      </c>
      <c r="F190" s="165" t="s">
        <v>500</v>
      </c>
      <c r="G190" s="166" t="s">
        <v>159</v>
      </c>
      <c r="H190" s="167">
        <v>30.95</v>
      </c>
      <c r="I190" s="168"/>
      <c r="J190" s="169">
        <f>ROUND(I190*H190,2)</f>
        <v>0</v>
      </c>
      <c r="K190" s="165" t="s">
        <v>428</v>
      </c>
      <c r="L190" s="62"/>
      <c r="M190" s="170" t="s">
        <v>37</v>
      </c>
      <c r="N190" s="171" t="s">
        <v>53</v>
      </c>
      <c r="O190" s="43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174">
        <f>IF(N190="základní",J190,0)</f>
        <v>0</v>
      </c>
      <c r="BF190" s="174">
        <f>IF(N190="snížená",J190,0)</f>
        <v>0</v>
      </c>
      <c r="BG190" s="174">
        <f>IF(N190="zákl. přenesená",J190,0)</f>
        <v>0</v>
      </c>
      <c r="BH190" s="174">
        <f>IF(N190="sníž. přenesená",J190,0)</f>
        <v>0</v>
      </c>
      <c r="BI190" s="174">
        <f>IF(N190="nulová",J190,0)</f>
        <v>0</v>
      </c>
      <c r="BJ190" s="24" t="s">
        <v>24</v>
      </c>
      <c r="BK190" s="174">
        <f>ROUND(I190*H190,2)</f>
        <v>0</v>
      </c>
      <c r="BL190" s="24" t="s">
        <v>161</v>
      </c>
      <c r="BM190" s="24" t="s">
        <v>1547</v>
      </c>
    </row>
    <row r="191" spans="2:65" s="11" customFormat="1" ht="12">
      <c r="B191" s="219"/>
      <c r="C191" s="220"/>
      <c r="D191" s="221" t="s">
        <v>430</v>
      </c>
      <c r="E191" s="222" t="s">
        <v>37</v>
      </c>
      <c r="F191" s="223" t="s">
        <v>1548</v>
      </c>
      <c r="G191" s="220"/>
      <c r="H191" s="224">
        <v>30.95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430</v>
      </c>
      <c r="AU191" s="230" t="s">
        <v>91</v>
      </c>
      <c r="AV191" s="11" t="s">
        <v>91</v>
      </c>
      <c r="AW191" s="11" t="s">
        <v>45</v>
      </c>
      <c r="AX191" s="11" t="s">
        <v>82</v>
      </c>
      <c r="AY191" s="230" t="s">
        <v>162</v>
      </c>
    </row>
    <row r="192" spans="2:65" s="12" customFormat="1" ht="12">
      <c r="B192" s="231"/>
      <c r="C192" s="232"/>
      <c r="D192" s="221" t="s">
        <v>430</v>
      </c>
      <c r="E192" s="233" t="s">
        <v>37</v>
      </c>
      <c r="F192" s="234" t="s">
        <v>433</v>
      </c>
      <c r="G192" s="232"/>
      <c r="H192" s="235">
        <v>30.95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430</v>
      </c>
      <c r="AU192" s="241" t="s">
        <v>91</v>
      </c>
      <c r="AV192" s="12" t="s">
        <v>161</v>
      </c>
      <c r="AW192" s="12" t="s">
        <v>45</v>
      </c>
      <c r="AX192" s="12" t="s">
        <v>24</v>
      </c>
      <c r="AY192" s="241" t="s">
        <v>162</v>
      </c>
    </row>
    <row r="193" spans="2:65" s="1" customFormat="1" ht="16.5" customHeight="1">
      <c r="B193" s="42"/>
      <c r="C193" s="163" t="s">
        <v>289</v>
      </c>
      <c r="D193" s="163" t="s">
        <v>156</v>
      </c>
      <c r="E193" s="164" t="s">
        <v>502</v>
      </c>
      <c r="F193" s="165" t="s">
        <v>503</v>
      </c>
      <c r="G193" s="166" t="s">
        <v>201</v>
      </c>
      <c r="H193" s="167">
        <v>0.27</v>
      </c>
      <c r="I193" s="168"/>
      <c r="J193" s="169">
        <f>ROUND(I193*H193,2)</f>
        <v>0</v>
      </c>
      <c r="K193" s="165" t="s">
        <v>428</v>
      </c>
      <c r="L193" s="62"/>
      <c r="M193" s="170" t="s">
        <v>37</v>
      </c>
      <c r="N193" s="171" t="s">
        <v>53</v>
      </c>
      <c r="O193" s="43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24" t="s">
        <v>24</v>
      </c>
      <c r="BK193" s="174">
        <f>ROUND(I193*H193,2)</f>
        <v>0</v>
      </c>
      <c r="BL193" s="24" t="s">
        <v>161</v>
      </c>
      <c r="BM193" s="24" t="s">
        <v>1549</v>
      </c>
    </row>
    <row r="194" spans="2:65" s="11" customFormat="1" ht="12">
      <c r="B194" s="219"/>
      <c r="C194" s="220"/>
      <c r="D194" s="221" t="s">
        <v>430</v>
      </c>
      <c r="E194" s="222" t="s">
        <v>37</v>
      </c>
      <c r="F194" s="223" t="s">
        <v>1550</v>
      </c>
      <c r="G194" s="220"/>
      <c r="H194" s="224">
        <v>0.27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430</v>
      </c>
      <c r="AU194" s="230" t="s">
        <v>91</v>
      </c>
      <c r="AV194" s="11" t="s">
        <v>91</v>
      </c>
      <c r="AW194" s="11" t="s">
        <v>45</v>
      </c>
      <c r="AX194" s="11" t="s">
        <v>82</v>
      </c>
      <c r="AY194" s="230" t="s">
        <v>162</v>
      </c>
    </row>
    <row r="195" spans="2:65" s="12" customFormat="1" ht="12">
      <c r="B195" s="231"/>
      <c r="C195" s="232"/>
      <c r="D195" s="221" t="s">
        <v>430</v>
      </c>
      <c r="E195" s="233" t="s">
        <v>37</v>
      </c>
      <c r="F195" s="234" t="s">
        <v>433</v>
      </c>
      <c r="G195" s="232"/>
      <c r="H195" s="235">
        <v>0.27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430</v>
      </c>
      <c r="AU195" s="241" t="s">
        <v>91</v>
      </c>
      <c r="AV195" s="12" t="s">
        <v>161</v>
      </c>
      <c r="AW195" s="12" t="s">
        <v>45</v>
      </c>
      <c r="AX195" s="12" t="s">
        <v>24</v>
      </c>
      <c r="AY195" s="241" t="s">
        <v>162</v>
      </c>
    </row>
    <row r="196" spans="2:65" s="10" customFormat="1" ht="29.85" customHeight="1">
      <c r="B196" s="203"/>
      <c r="C196" s="204"/>
      <c r="D196" s="205" t="s">
        <v>81</v>
      </c>
      <c r="E196" s="217" t="s">
        <v>175</v>
      </c>
      <c r="F196" s="217" t="s">
        <v>507</v>
      </c>
      <c r="G196" s="204"/>
      <c r="H196" s="204"/>
      <c r="I196" s="207"/>
      <c r="J196" s="218">
        <f>BK196</f>
        <v>0</v>
      </c>
      <c r="K196" s="204"/>
      <c r="L196" s="209"/>
      <c r="M196" s="210"/>
      <c r="N196" s="211"/>
      <c r="O196" s="211"/>
      <c r="P196" s="212">
        <f>SUM(P197:P200)</f>
        <v>0</v>
      </c>
      <c r="Q196" s="211"/>
      <c r="R196" s="212">
        <f>SUM(R197:R200)</f>
        <v>0</v>
      </c>
      <c r="S196" s="211"/>
      <c r="T196" s="213">
        <f>SUM(T197:T200)</f>
        <v>0</v>
      </c>
      <c r="AR196" s="214" t="s">
        <v>24</v>
      </c>
      <c r="AT196" s="215" t="s">
        <v>81</v>
      </c>
      <c r="AU196" s="215" t="s">
        <v>24</v>
      </c>
      <c r="AY196" s="214" t="s">
        <v>162</v>
      </c>
      <c r="BK196" s="216">
        <f>SUM(BK197:BK200)</f>
        <v>0</v>
      </c>
    </row>
    <row r="197" spans="2:65" s="1" customFormat="1" ht="16.5" customHeight="1">
      <c r="B197" s="42"/>
      <c r="C197" s="163" t="s">
        <v>293</v>
      </c>
      <c r="D197" s="163" t="s">
        <v>156</v>
      </c>
      <c r="E197" s="164" t="s">
        <v>508</v>
      </c>
      <c r="F197" s="165" t="s">
        <v>509</v>
      </c>
      <c r="G197" s="166" t="s">
        <v>159</v>
      </c>
      <c r="H197" s="167">
        <v>14.65</v>
      </c>
      <c r="I197" s="168"/>
      <c r="J197" s="169">
        <f>ROUND(I197*H197,2)</f>
        <v>0</v>
      </c>
      <c r="K197" s="165" t="s">
        <v>428</v>
      </c>
      <c r="L197" s="62"/>
      <c r="M197" s="170" t="s">
        <v>37</v>
      </c>
      <c r="N197" s="171" t="s">
        <v>53</v>
      </c>
      <c r="O197" s="43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24" t="s">
        <v>24</v>
      </c>
      <c r="BK197" s="174">
        <f>ROUND(I197*H197,2)</f>
        <v>0</v>
      </c>
      <c r="BL197" s="24" t="s">
        <v>161</v>
      </c>
      <c r="BM197" s="24" t="s">
        <v>1551</v>
      </c>
    </row>
    <row r="198" spans="2:65" s="13" customFormat="1" ht="12">
      <c r="B198" s="242"/>
      <c r="C198" s="243"/>
      <c r="D198" s="221" t="s">
        <v>430</v>
      </c>
      <c r="E198" s="244" t="s">
        <v>37</v>
      </c>
      <c r="F198" s="245" t="s">
        <v>1552</v>
      </c>
      <c r="G198" s="243"/>
      <c r="H198" s="244" t="s">
        <v>37</v>
      </c>
      <c r="I198" s="246"/>
      <c r="J198" s="243"/>
      <c r="K198" s="243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430</v>
      </c>
      <c r="AU198" s="251" t="s">
        <v>91</v>
      </c>
      <c r="AV198" s="13" t="s">
        <v>24</v>
      </c>
      <c r="AW198" s="13" t="s">
        <v>45</v>
      </c>
      <c r="AX198" s="13" t="s">
        <v>82</v>
      </c>
      <c r="AY198" s="251" t="s">
        <v>162</v>
      </c>
    </row>
    <row r="199" spans="2:65" s="11" customFormat="1" ht="12">
      <c r="B199" s="219"/>
      <c r="C199" s="220"/>
      <c r="D199" s="221" t="s">
        <v>430</v>
      </c>
      <c r="E199" s="222" t="s">
        <v>37</v>
      </c>
      <c r="F199" s="223" t="s">
        <v>1553</v>
      </c>
      <c r="G199" s="220"/>
      <c r="H199" s="224">
        <v>14.65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430</v>
      </c>
      <c r="AU199" s="230" t="s">
        <v>91</v>
      </c>
      <c r="AV199" s="11" t="s">
        <v>91</v>
      </c>
      <c r="AW199" s="11" t="s">
        <v>45</v>
      </c>
      <c r="AX199" s="11" t="s">
        <v>82</v>
      </c>
      <c r="AY199" s="230" t="s">
        <v>162</v>
      </c>
    </row>
    <row r="200" spans="2:65" s="12" customFormat="1" ht="12">
      <c r="B200" s="231"/>
      <c r="C200" s="232"/>
      <c r="D200" s="221" t="s">
        <v>430</v>
      </c>
      <c r="E200" s="233" t="s">
        <v>37</v>
      </c>
      <c r="F200" s="234" t="s">
        <v>433</v>
      </c>
      <c r="G200" s="232"/>
      <c r="H200" s="235">
        <v>14.65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430</v>
      </c>
      <c r="AU200" s="241" t="s">
        <v>91</v>
      </c>
      <c r="AV200" s="12" t="s">
        <v>161</v>
      </c>
      <c r="AW200" s="12" t="s">
        <v>45</v>
      </c>
      <c r="AX200" s="12" t="s">
        <v>24</v>
      </c>
      <c r="AY200" s="241" t="s">
        <v>162</v>
      </c>
    </row>
    <row r="201" spans="2:65" s="10" customFormat="1" ht="29.85" customHeight="1">
      <c r="B201" s="203"/>
      <c r="C201" s="204"/>
      <c r="D201" s="205" t="s">
        <v>81</v>
      </c>
      <c r="E201" s="217" t="s">
        <v>179</v>
      </c>
      <c r="F201" s="217" t="s">
        <v>513</v>
      </c>
      <c r="G201" s="204"/>
      <c r="H201" s="204"/>
      <c r="I201" s="207"/>
      <c r="J201" s="218">
        <f>BK201</f>
        <v>0</v>
      </c>
      <c r="K201" s="204"/>
      <c r="L201" s="209"/>
      <c r="M201" s="210"/>
      <c r="N201" s="211"/>
      <c r="O201" s="211"/>
      <c r="P201" s="212">
        <f>SUM(P202:P292)</f>
        <v>0</v>
      </c>
      <c r="Q201" s="211"/>
      <c r="R201" s="212">
        <f>SUM(R202:R292)</f>
        <v>0</v>
      </c>
      <c r="S201" s="211"/>
      <c r="T201" s="213">
        <f>SUM(T202:T292)</f>
        <v>0</v>
      </c>
      <c r="AR201" s="214" t="s">
        <v>24</v>
      </c>
      <c r="AT201" s="215" t="s">
        <v>81</v>
      </c>
      <c r="AU201" s="215" t="s">
        <v>24</v>
      </c>
      <c r="AY201" s="214" t="s">
        <v>162</v>
      </c>
      <c r="BK201" s="216">
        <f>SUM(BK202:BK292)</f>
        <v>0</v>
      </c>
    </row>
    <row r="202" spans="2:65" s="1" customFormat="1" ht="25.5" customHeight="1">
      <c r="B202" s="42"/>
      <c r="C202" s="163" t="s">
        <v>297</v>
      </c>
      <c r="D202" s="163" t="s">
        <v>156</v>
      </c>
      <c r="E202" s="164" t="s">
        <v>1554</v>
      </c>
      <c r="F202" s="165" t="s">
        <v>1555</v>
      </c>
      <c r="G202" s="166" t="s">
        <v>159</v>
      </c>
      <c r="H202" s="167">
        <v>91.605000000000004</v>
      </c>
      <c r="I202" s="168"/>
      <c r="J202" s="169">
        <f>ROUND(I202*H202,2)</f>
        <v>0</v>
      </c>
      <c r="K202" s="165" t="s">
        <v>428</v>
      </c>
      <c r="L202" s="62"/>
      <c r="M202" s="170" t="s">
        <v>37</v>
      </c>
      <c r="N202" s="171" t="s">
        <v>53</v>
      </c>
      <c r="O202" s="43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24" t="s">
        <v>24</v>
      </c>
      <c r="BK202" s="174">
        <f>ROUND(I202*H202,2)</f>
        <v>0</v>
      </c>
      <c r="BL202" s="24" t="s">
        <v>161</v>
      </c>
      <c r="BM202" s="24" t="s">
        <v>1556</v>
      </c>
    </row>
    <row r="203" spans="2:65" s="11" customFormat="1" ht="24">
      <c r="B203" s="219"/>
      <c r="C203" s="220"/>
      <c r="D203" s="221" t="s">
        <v>430</v>
      </c>
      <c r="E203" s="222" t="s">
        <v>37</v>
      </c>
      <c r="F203" s="223" t="s">
        <v>1557</v>
      </c>
      <c r="G203" s="220"/>
      <c r="H203" s="224">
        <v>91.605000000000004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430</v>
      </c>
      <c r="AU203" s="230" t="s">
        <v>91</v>
      </c>
      <c r="AV203" s="11" t="s">
        <v>91</v>
      </c>
      <c r="AW203" s="11" t="s">
        <v>45</v>
      </c>
      <c r="AX203" s="11" t="s">
        <v>82</v>
      </c>
      <c r="AY203" s="230" t="s">
        <v>162</v>
      </c>
    </row>
    <row r="204" spans="2:65" s="12" customFormat="1" ht="12">
      <c r="B204" s="231"/>
      <c r="C204" s="232"/>
      <c r="D204" s="221" t="s">
        <v>430</v>
      </c>
      <c r="E204" s="233" t="s">
        <v>37</v>
      </c>
      <c r="F204" s="234" t="s">
        <v>433</v>
      </c>
      <c r="G204" s="232"/>
      <c r="H204" s="235">
        <v>91.605000000000004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430</v>
      </c>
      <c r="AU204" s="241" t="s">
        <v>91</v>
      </c>
      <c r="AV204" s="12" t="s">
        <v>161</v>
      </c>
      <c r="AW204" s="12" t="s">
        <v>45</v>
      </c>
      <c r="AX204" s="12" t="s">
        <v>24</v>
      </c>
      <c r="AY204" s="241" t="s">
        <v>162</v>
      </c>
    </row>
    <row r="205" spans="2:65" s="1" customFormat="1" ht="16.5" customHeight="1">
      <c r="B205" s="42"/>
      <c r="C205" s="163" t="s">
        <v>301</v>
      </c>
      <c r="D205" s="163" t="s">
        <v>156</v>
      </c>
      <c r="E205" s="164" t="s">
        <v>1558</v>
      </c>
      <c r="F205" s="165" t="s">
        <v>1559</v>
      </c>
      <c r="G205" s="166" t="s">
        <v>159</v>
      </c>
      <c r="H205" s="167">
        <v>91.605000000000004</v>
      </c>
      <c r="I205" s="168"/>
      <c r="J205" s="169">
        <f>ROUND(I205*H205,2)</f>
        <v>0</v>
      </c>
      <c r="K205" s="165" t="s">
        <v>428</v>
      </c>
      <c r="L205" s="62"/>
      <c r="M205" s="170" t="s">
        <v>37</v>
      </c>
      <c r="N205" s="171" t="s">
        <v>53</v>
      </c>
      <c r="O205" s="43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174">
        <f>IF(N205="základní",J205,0)</f>
        <v>0</v>
      </c>
      <c r="BF205" s="174">
        <f>IF(N205="snížená",J205,0)</f>
        <v>0</v>
      </c>
      <c r="BG205" s="174">
        <f>IF(N205="zákl. přenesená",J205,0)</f>
        <v>0</v>
      </c>
      <c r="BH205" s="174">
        <f>IF(N205="sníž. přenesená",J205,0)</f>
        <v>0</v>
      </c>
      <c r="BI205" s="174">
        <f>IF(N205="nulová",J205,0)</f>
        <v>0</v>
      </c>
      <c r="BJ205" s="24" t="s">
        <v>24</v>
      </c>
      <c r="BK205" s="174">
        <f>ROUND(I205*H205,2)</f>
        <v>0</v>
      </c>
      <c r="BL205" s="24" t="s">
        <v>161</v>
      </c>
      <c r="BM205" s="24" t="s">
        <v>1560</v>
      </c>
    </row>
    <row r="206" spans="2:65" s="11" customFormat="1" ht="12">
      <c r="B206" s="219"/>
      <c r="C206" s="220"/>
      <c r="D206" s="221" t="s">
        <v>430</v>
      </c>
      <c r="E206" s="222" t="s">
        <v>37</v>
      </c>
      <c r="F206" s="223" t="s">
        <v>1561</v>
      </c>
      <c r="G206" s="220"/>
      <c r="H206" s="224">
        <v>91.605000000000004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430</v>
      </c>
      <c r="AU206" s="230" t="s">
        <v>91</v>
      </c>
      <c r="AV206" s="11" t="s">
        <v>91</v>
      </c>
      <c r="AW206" s="11" t="s">
        <v>45</v>
      </c>
      <c r="AX206" s="11" t="s">
        <v>82</v>
      </c>
      <c r="AY206" s="230" t="s">
        <v>162</v>
      </c>
    </row>
    <row r="207" spans="2:65" s="12" customFormat="1" ht="12">
      <c r="B207" s="231"/>
      <c r="C207" s="232"/>
      <c r="D207" s="221" t="s">
        <v>430</v>
      </c>
      <c r="E207" s="233" t="s">
        <v>37</v>
      </c>
      <c r="F207" s="234" t="s">
        <v>433</v>
      </c>
      <c r="G207" s="232"/>
      <c r="H207" s="235">
        <v>91.605000000000004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430</v>
      </c>
      <c r="AU207" s="241" t="s">
        <v>91</v>
      </c>
      <c r="AV207" s="12" t="s">
        <v>161</v>
      </c>
      <c r="AW207" s="12" t="s">
        <v>45</v>
      </c>
      <c r="AX207" s="12" t="s">
        <v>24</v>
      </c>
      <c r="AY207" s="241" t="s">
        <v>162</v>
      </c>
    </row>
    <row r="208" spans="2:65" s="1" customFormat="1" ht="25.5" customHeight="1">
      <c r="B208" s="42"/>
      <c r="C208" s="163" t="s">
        <v>305</v>
      </c>
      <c r="D208" s="163" t="s">
        <v>156</v>
      </c>
      <c r="E208" s="164" t="s">
        <v>514</v>
      </c>
      <c r="F208" s="165" t="s">
        <v>515</v>
      </c>
      <c r="G208" s="166" t="s">
        <v>159</v>
      </c>
      <c r="H208" s="167">
        <v>349.185</v>
      </c>
      <c r="I208" s="168"/>
      <c r="J208" s="169">
        <f>ROUND(I208*H208,2)</f>
        <v>0</v>
      </c>
      <c r="K208" s="165" t="s">
        <v>428</v>
      </c>
      <c r="L208" s="62"/>
      <c r="M208" s="170" t="s">
        <v>37</v>
      </c>
      <c r="N208" s="171" t="s">
        <v>53</v>
      </c>
      <c r="O208" s="43"/>
      <c r="P208" s="172">
        <f>O208*H208</f>
        <v>0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174">
        <f>IF(N208="základní",J208,0)</f>
        <v>0</v>
      </c>
      <c r="BF208" s="174">
        <f>IF(N208="snížená",J208,0)</f>
        <v>0</v>
      </c>
      <c r="BG208" s="174">
        <f>IF(N208="zákl. přenesená",J208,0)</f>
        <v>0</v>
      </c>
      <c r="BH208" s="174">
        <f>IF(N208="sníž. přenesená",J208,0)</f>
        <v>0</v>
      </c>
      <c r="BI208" s="174">
        <f>IF(N208="nulová",J208,0)</f>
        <v>0</v>
      </c>
      <c r="BJ208" s="24" t="s">
        <v>24</v>
      </c>
      <c r="BK208" s="174">
        <f>ROUND(I208*H208,2)</f>
        <v>0</v>
      </c>
      <c r="BL208" s="24" t="s">
        <v>161</v>
      </c>
      <c r="BM208" s="24" t="s">
        <v>1562</v>
      </c>
    </row>
    <row r="209" spans="2:65" s="11" customFormat="1" ht="12">
      <c r="B209" s="219"/>
      <c r="C209" s="220"/>
      <c r="D209" s="221" t="s">
        <v>430</v>
      </c>
      <c r="E209" s="222" t="s">
        <v>37</v>
      </c>
      <c r="F209" s="223" t="s">
        <v>1563</v>
      </c>
      <c r="G209" s="220"/>
      <c r="H209" s="224">
        <v>219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430</v>
      </c>
      <c r="AU209" s="230" t="s">
        <v>91</v>
      </c>
      <c r="AV209" s="11" t="s">
        <v>91</v>
      </c>
      <c r="AW209" s="11" t="s">
        <v>45</v>
      </c>
      <c r="AX209" s="11" t="s">
        <v>82</v>
      </c>
      <c r="AY209" s="230" t="s">
        <v>162</v>
      </c>
    </row>
    <row r="210" spans="2:65" s="11" customFormat="1" ht="12">
      <c r="B210" s="219"/>
      <c r="C210" s="220"/>
      <c r="D210" s="221" t="s">
        <v>430</v>
      </c>
      <c r="E210" s="222" t="s">
        <v>37</v>
      </c>
      <c r="F210" s="223" t="s">
        <v>1564</v>
      </c>
      <c r="G210" s="220"/>
      <c r="H210" s="224">
        <v>155.69999999999999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430</v>
      </c>
      <c r="AU210" s="230" t="s">
        <v>91</v>
      </c>
      <c r="AV210" s="11" t="s">
        <v>91</v>
      </c>
      <c r="AW210" s="11" t="s">
        <v>45</v>
      </c>
      <c r="AX210" s="11" t="s">
        <v>82</v>
      </c>
      <c r="AY210" s="230" t="s">
        <v>162</v>
      </c>
    </row>
    <row r="211" spans="2:65" s="11" customFormat="1" ht="12">
      <c r="B211" s="219"/>
      <c r="C211" s="220"/>
      <c r="D211" s="221" t="s">
        <v>430</v>
      </c>
      <c r="E211" s="222" t="s">
        <v>37</v>
      </c>
      <c r="F211" s="223" t="s">
        <v>1565</v>
      </c>
      <c r="G211" s="220"/>
      <c r="H211" s="224">
        <v>-10.8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430</v>
      </c>
      <c r="AU211" s="230" t="s">
        <v>91</v>
      </c>
      <c r="AV211" s="11" t="s">
        <v>91</v>
      </c>
      <c r="AW211" s="11" t="s">
        <v>45</v>
      </c>
      <c r="AX211" s="11" t="s">
        <v>82</v>
      </c>
      <c r="AY211" s="230" t="s">
        <v>162</v>
      </c>
    </row>
    <row r="212" spans="2:65" s="11" customFormat="1" ht="12">
      <c r="B212" s="219"/>
      <c r="C212" s="220"/>
      <c r="D212" s="221" t="s">
        <v>430</v>
      </c>
      <c r="E212" s="222" t="s">
        <v>37</v>
      </c>
      <c r="F212" s="223" t="s">
        <v>1566</v>
      </c>
      <c r="G212" s="220"/>
      <c r="H212" s="224">
        <v>-9.5250000000000004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430</v>
      </c>
      <c r="AU212" s="230" t="s">
        <v>91</v>
      </c>
      <c r="AV212" s="11" t="s">
        <v>91</v>
      </c>
      <c r="AW212" s="11" t="s">
        <v>45</v>
      </c>
      <c r="AX212" s="11" t="s">
        <v>82</v>
      </c>
      <c r="AY212" s="230" t="s">
        <v>162</v>
      </c>
    </row>
    <row r="213" spans="2:65" s="11" customFormat="1" ht="12">
      <c r="B213" s="219"/>
      <c r="C213" s="220"/>
      <c r="D213" s="221" t="s">
        <v>430</v>
      </c>
      <c r="E213" s="222" t="s">
        <v>37</v>
      </c>
      <c r="F213" s="223" t="s">
        <v>1567</v>
      </c>
      <c r="G213" s="220"/>
      <c r="H213" s="224">
        <v>-26.4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430</v>
      </c>
      <c r="AU213" s="230" t="s">
        <v>91</v>
      </c>
      <c r="AV213" s="11" t="s">
        <v>91</v>
      </c>
      <c r="AW213" s="11" t="s">
        <v>45</v>
      </c>
      <c r="AX213" s="11" t="s">
        <v>82</v>
      </c>
      <c r="AY213" s="230" t="s">
        <v>162</v>
      </c>
    </row>
    <row r="214" spans="2:65" s="13" customFormat="1" ht="12">
      <c r="B214" s="242"/>
      <c r="C214" s="243"/>
      <c r="D214" s="221" t="s">
        <v>430</v>
      </c>
      <c r="E214" s="244" t="s">
        <v>37</v>
      </c>
      <c r="F214" s="245" t="s">
        <v>1568</v>
      </c>
      <c r="G214" s="243"/>
      <c r="H214" s="244" t="s">
        <v>37</v>
      </c>
      <c r="I214" s="246"/>
      <c r="J214" s="243"/>
      <c r="K214" s="243"/>
      <c r="L214" s="247"/>
      <c r="M214" s="248"/>
      <c r="N214" s="249"/>
      <c r="O214" s="249"/>
      <c r="P214" s="249"/>
      <c r="Q214" s="249"/>
      <c r="R214" s="249"/>
      <c r="S214" s="249"/>
      <c r="T214" s="250"/>
      <c r="AT214" s="251" t="s">
        <v>430</v>
      </c>
      <c r="AU214" s="251" t="s">
        <v>91</v>
      </c>
      <c r="AV214" s="13" t="s">
        <v>24</v>
      </c>
      <c r="AW214" s="13" t="s">
        <v>45</v>
      </c>
      <c r="AX214" s="13" t="s">
        <v>82</v>
      </c>
      <c r="AY214" s="251" t="s">
        <v>162</v>
      </c>
    </row>
    <row r="215" spans="2:65" s="11" customFormat="1" ht="12">
      <c r="B215" s="219"/>
      <c r="C215" s="220"/>
      <c r="D215" s="221" t="s">
        <v>430</v>
      </c>
      <c r="E215" s="222" t="s">
        <v>37</v>
      </c>
      <c r="F215" s="223" t="s">
        <v>1569</v>
      </c>
      <c r="G215" s="220"/>
      <c r="H215" s="224">
        <v>2.4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430</v>
      </c>
      <c r="AU215" s="230" t="s">
        <v>91</v>
      </c>
      <c r="AV215" s="11" t="s">
        <v>91</v>
      </c>
      <c r="AW215" s="11" t="s">
        <v>45</v>
      </c>
      <c r="AX215" s="11" t="s">
        <v>82</v>
      </c>
      <c r="AY215" s="230" t="s">
        <v>162</v>
      </c>
    </row>
    <row r="216" spans="2:65" s="11" customFormat="1" ht="12">
      <c r="B216" s="219"/>
      <c r="C216" s="220"/>
      <c r="D216" s="221" t="s">
        <v>430</v>
      </c>
      <c r="E216" s="222" t="s">
        <v>37</v>
      </c>
      <c r="F216" s="223" t="s">
        <v>1570</v>
      </c>
      <c r="G216" s="220"/>
      <c r="H216" s="224">
        <v>4.41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430</v>
      </c>
      <c r="AU216" s="230" t="s">
        <v>91</v>
      </c>
      <c r="AV216" s="11" t="s">
        <v>91</v>
      </c>
      <c r="AW216" s="11" t="s">
        <v>45</v>
      </c>
      <c r="AX216" s="11" t="s">
        <v>82</v>
      </c>
      <c r="AY216" s="230" t="s">
        <v>162</v>
      </c>
    </row>
    <row r="217" spans="2:65" s="13" customFormat="1" ht="12">
      <c r="B217" s="242"/>
      <c r="C217" s="243"/>
      <c r="D217" s="221" t="s">
        <v>430</v>
      </c>
      <c r="E217" s="244" t="s">
        <v>37</v>
      </c>
      <c r="F217" s="245" t="s">
        <v>440</v>
      </c>
      <c r="G217" s="243"/>
      <c r="H217" s="244" t="s">
        <v>37</v>
      </c>
      <c r="I217" s="246"/>
      <c r="J217" s="243"/>
      <c r="K217" s="243"/>
      <c r="L217" s="247"/>
      <c r="M217" s="248"/>
      <c r="N217" s="249"/>
      <c r="O217" s="249"/>
      <c r="P217" s="249"/>
      <c r="Q217" s="249"/>
      <c r="R217" s="249"/>
      <c r="S217" s="249"/>
      <c r="T217" s="250"/>
      <c r="AT217" s="251" t="s">
        <v>430</v>
      </c>
      <c r="AU217" s="251" t="s">
        <v>91</v>
      </c>
      <c r="AV217" s="13" t="s">
        <v>24</v>
      </c>
      <c r="AW217" s="13" t="s">
        <v>45</v>
      </c>
      <c r="AX217" s="13" t="s">
        <v>82</v>
      </c>
      <c r="AY217" s="251" t="s">
        <v>162</v>
      </c>
    </row>
    <row r="218" spans="2:65" s="11" customFormat="1" ht="12">
      <c r="B218" s="219"/>
      <c r="C218" s="220"/>
      <c r="D218" s="221" t="s">
        <v>430</v>
      </c>
      <c r="E218" s="222" t="s">
        <v>37</v>
      </c>
      <c r="F218" s="223" t="s">
        <v>1571</v>
      </c>
      <c r="G218" s="220"/>
      <c r="H218" s="224">
        <v>14.4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430</v>
      </c>
      <c r="AU218" s="230" t="s">
        <v>91</v>
      </c>
      <c r="AV218" s="11" t="s">
        <v>91</v>
      </c>
      <c r="AW218" s="11" t="s">
        <v>45</v>
      </c>
      <c r="AX218" s="11" t="s">
        <v>82</v>
      </c>
      <c r="AY218" s="230" t="s">
        <v>162</v>
      </c>
    </row>
    <row r="219" spans="2:65" s="12" customFormat="1" ht="12">
      <c r="B219" s="231"/>
      <c r="C219" s="232"/>
      <c r="D219" s="221" t="s">
        <v>430</v>
      </c>
      <c r="E219" s="233" t="s">
        <v>37</v>
      </c>
      <c r="F219" s="234" t="s">
        <v>433</v>
      </c>
      <c r="G219" s="232"/>
      <c r="H219" s="235">
        <v>349.185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430</v>
      </c>
      <c r="AU219" s="241" t="s">
        <v>91</v>
      </c>
      <c r="AV219" s="12" t="s">
        <v>161</v>
      </c>
      <c r="AW219" s="12" t="s">
        <v>45</v>
      </c>
      <c r="AX219" s="12" t="s">
        <v>24</v>
      </c>
      <c r="AY219" s="241" t="s">
        <v>162</v>
      </c>
    </row>
    <row r="220" spans="2:65" s="1" customFormat="1" ht="16.5" customHeight="1">
      <c r="B220" s="42"/>
      <c r="C220" s="163" t="s">
        <v>33</v>
      </c>
      <c r="D220" s="163" t="s">
        <v>156</v>
      </c>
      <c r="E220" s="164" t="s">
        <v>526</v>
      </c>
      <c r="F220" s="165" t="s">
        <v>527</v>
      </c>
      <c r="G220" s="166" t="s">
        <v>159</v>
      </c>
      <c r="H220" s="167">
        <v>216.71</v>
      </c>
      <c r="I220" s="168"/>
      <c r="J220" s="169">
        <f>ROUND(I220*H220,2)</f>
        <v>0</v>
      </c>
      <c r="K220" s="165" t="s">
        <v>428</v>
      </c>
      <c r="L220" s="62"/>
      <c r="M220" s="170" t="s">
        <v>37</v>
      </c>
      <c r="N220" s="171" t="s">
        <v>53</v>
      </c>
      <c r="O220" s="43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174">
        <f>IF(N220="základní",J220,0)</f>
        <v>0</v>
      </c>
      <c r="BF220" s="174">
        <f>IF(N220="snížená",J220,0)</f>
        <v>0</v>
      </c>
      <c r="BG220" s="174">
        <f>IF(N220="zákl. přenesená",J220,0)</f>
        <v>0</v>
      </c>
      <c r="BH220" s="174">
        <f>IF(N220="sníž. přenesená",J220,0)</f>
        <v>0</v>
      </c>
      <c r="BI220" s="174">
        <f>IF(N220="nulová",J220,0)</f>
        <v>0</v>
      </c>
      <c r="BJ220" s="24" t="s">
        <v>24</v>
      </c>
      <c r="BK220" s="174">
        <f>ROUND(I220*H220,2)</f>
        <v>0</v>
      </c>
      <c r="BL220" s="24" t="s">
        <v>161</v>
      </c>
      <c r="BM220" s="24" t="s">
        <v>1572</v>
      </c>
    </row>
    <row r="221" spans="2:65" s="11" customFormat="1" ht="12">
      <c r="B221" s="219"/>
      <c r="C221" s="220"/>
      <c r="D221" s="221" t="s">
        <v>430</v>
      </c>
      <c r="E221" s="222" t="s">
        <v>37</v>
      </c>
      <c r="F221" s="223" t="s">
        <v>1573</v>
      </c>
      <c r="G221" s="220"/>
      <c r="H221" s="224">
        <v>334.78500000000003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430</v>
      </c>
      <c r="AU221" s="230" t="s">
        <v>91</v>
      </c>
      <c r="AV221" s="11" t="s">
        <v>91</v>
      </c>
      <c r="AW221" s="11" t="s">
        <v>45</v>
      </c>
      <c r="AX221" s="11" t="s">
        <v>82</v>
      </c>
      <c r="AY221" s="230" t="s">
        <v>162</v>
      </c>
    </row>
    <row r="222" spans="2:65" s="13" customFormat="1" ht="12">
      <c r="B222" s="242"/>
      <c r="C222" s="243"/>
      <c r="D222" s="221" t="s">
        <v>430</v>
      </c>
      <c r="E222" s="244" t="s">
        <v>37</v>
      </c>
      <c r="F222" s="245" t="s">
        <v>587</v>
      </c>
      <c r="G222" s="243"/>
      <c r="H222" s="244" t="s">
        <v>37</v>
      </c>
      <c r="I222" s="246"/>
      <c r="J222" s="243"/>
      <c r="K222" s="243"/>
      <c r="L222" s="247"/>
      <c r="M222" s="248"/>
      <c r="N222" s="249"/>
      <c r="O222" s="249"/>
      <c r="P222" s="249"/>
      <c r="Q222" s="249"/>
      <c r="R222" s="249"/>
      <c r="S222" s="249"/>
      <c r="T222" s="250"/>
      <c r="AT222" s="251" t="s">
        <v>430</v>
      </c>
      <c r="AU222" s="251" t="s">
        <v>91</v>
      </c>
      <c r="AV222" s="13" t="s">
        <v>24</v>
      </c>
      <c r="AW222" s="13" t="s">
        <v>45</v>
      </c>
      <c r="AX222" s="13" t="s">
        <v>82</v>
      </c>
      <c r="AY222" s="251" t="s">
        <v>162</v>
      </c>
    </row>
    <row r="223" spans="2:65" s="11" customFormat="1" ht="12">
      <c r="B223" s="219"/>
      <c r="C223" s="220"/>
      <c r="D223" s="221" t="s">
        <v>430</v>
      </c>
      <c r="E223" s="222" t="s">
        <v>37</v>
      </c>
      <c r="F223" s="223" t="s">
        <v>1574</v>
      </c>
      <c r="G223" s="220"/>
      <c r="H223" s="224">
        <v>-118.075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430</v>
      </c>
      <c r="AU223" s="230" t="s">
        <v>91</v>
      </c>
      <c r="AV223" s="11" t="s">
        <v>91</v>
      </c>
      <c r="AW223" s="11" t="s">
        <v>45</v>
      </c>
      <c r="AX223" s="11" t="s">
        <v>82</v>
      </c>
      <c r="AY223" s="230" t="s">
        <v>162</v>
      </c>
    </row>
    <row r="224" spans="2:65" s="12" customFormat="1" ht="12">
      <c r="B224" s="231"/>
      <c r="C224" s="232"/>
      <c r="D224" s="221" t="s">
        <v>430</v>
      </c>
      <c r="E224" s="233" t="s">
        <v>37</v>
      </c>
      <c r="F224" s="234" t="s">
        <v>433</v>
      </c>
      <c r="G224" s="232"/>
      <c r="H224" s="235">
        <v>216.71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430</v>
      </c>
      <c r="AU224" s="241" t="s">
        <v>91</v>
      </c>
      <c r="AV224" s="12" t="s">
        <v>161</v>
      </c>
      <c r="AW224" s="12" t="s">
        <v>45</v>
      </c>
      <c r="AX224" s="12" t="s">
        <v>24</v>
      </c>
      <c r="AY224" s="241" t="s">
        <v>162</v>
      </c>
    </row>
    <row r="225" spans="2:65" s="1" customFormat="1" ht="25.5" customHeight="1">
      <c r="B225" s="42"/>
      <c r="C225" s="163" t="s">
        <v>312</v>
      </c>
      <c r="D225" s="163" t="s">
        <v>156</v>
      </c>
      <c r="E225" s="164" t="s">
        <v>537</v>
      </c>
      <c r="F225" s="165" t="s">
        <v>538</v>
      </c>
      <c r="G225" s="166" t="s">
        <v>159</v>
      </c>
      <c r="H225" s="167">
        <v>110.61499999999999</v>
      </c>
      <c r="I225" s="168"/>
      <c r="J225" s="169">
        <f>ROUND(I225*H225,2)</f>
        <v>0</v>
      </c>
      <c r="K225" s="165" t="s">
        <v>428</v>
      </c>
      <c r="L225" s="62"/>
      <c r="M225" s="170" t="s">
        <v>37</v>
      </c>
      <c r="N225" s="171" t="s">
        <v>53</v>
      </c>
      <c r="O225" s="43"/>
      <c r="P225" s="172">
        <f>O225*H225</f>
        <v>0</v>
      </c>
      <c r="Q225" s="172">
        <v>0</v>
      </c>
      <c r="R225" s="172">
        <f>Q225*H225</f>
        <v>0</v>
      </c>
      <c r="S225" s="172">
        <v>0</v>
      </c>
      <c r="T225" s="173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174">
        <f>IF(N225="základní",J225,0)</f>
        <v>0</v>
      </c>
      <c r="BF225" s="174">
        <f>IF(N225="snížená",J225,0)</f>
        <v>0</v>
      </c>
      <c r="BG225" s="174">
        <f>IF(N225="zákl. přenesená",J225,0)</f>
        <v>0</v>
      </c>
      <c r="BH225" s="174">
        <f>IF(N225="sníž. přenesená",J225,0)</f>
        <v>0</v>
      </c>
      <c r="BI225" s="174">
        <f>IF(N225="nulová",J225,0)</f>
        <v>0</v>
      </c>
      <c r="BJ225" s="24" t="s">
        <v>24</v>
      </c>
      <c r="BK225" s="174">
        <f>ROUND(I225*H225,2)</f>
        <v>0</v>
      </c>
      <c r="BL225" s="24" t="s">
        <v>161</v>
      </c>
      <c r="BM225" s="24" t="s">
        <v>1575</v>
      </c>
    </row>
    <row r="226" spans="2:65" s="11" customFormat="1" ht="12">
      <c r="B226" s="219"/>
      <c r="C226" s="220"/>
      <c r="D226" s="221" t="s">
        <v>430</v>
      </c>
      <c r="E226" s="222" t="s">
        <v>37</v>
      </c>
      <c r="F226" s="223" t="s">
        <v>1576</v>
      </c>
      <c r="G226" s="220"/>
      <c r="H226" s="224">
        <v>111.488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430</v>
      </c>
      <c r="AU226" s="230" t="s">
        <v>91</v>
      </c>
      <c r="AV226" s="11" t="s">
        <v>91</v>
      </c>
      <c r="AW226" s="11" t="s">
        <v>45</v>
      </c>
      <c r="AX226" s="11" t="s">
        <v>82</v>
      </c>
      <c r="AY226" s="230" t="s">
        <v>162</v>
      </c>
    </row>
    <row r="227" spans="2:65" s="11" customFormat="1" ht="12">
      <c r="B227" s="219"/>
      <c r="C227" s="220"/>
      <c r="D227" s="221" t="s">
        <v>430</v>
      </c>
      <c r="E227" s="222" t="s">
        <v>37</v>
      </c>
      <c r="F227" s="223" t="s">
        <v>1577</v>
      </c>
      <c r="G227" s="220"/>
      <c r="H227" s="224">
        <v>-9.7050000000000001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430</v>
      </c>
      <c r="AU227" s="230" t="s">
        <v>91</v>
      </c>
      <c r="AV227" s="11" t="s">
        <v>91</v>
      </c>
      <c r="AW227" s="11" t="s">
        <v>45</v>
      </c>
      <c r="AX227" s="11" t="s">
        <v>82</v>
      </c>
      <c r="AY227" s="230" t="s">
        <v>162</v>
      </c>
    </row>
    <row r="228" spans="2:65" s="14" customFormat="1" ht="12">
      <c r="B228" s="252"/>
      <c r="C228" s="253"/>
      <c r="D228" s="221" t="s">
        <v>430</v>
      </c>
      <c r="E228" s="254" t="s">
        <v>37</v>
      </c>
      <c r="F228" s="255" t="s">
        <v>544</v>
      </c>
      <c r="G228" s="253"/>
      <c r="H228" s="256">
        <v>101.783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AT228" s="262" t="s">
        <v>430</v>
      </c>
      <c r="AU228" s="262" t="s">
        <v>91</v>
      </c>
      <c r="AV228" s="14" t="s">
        <v>167</v>
      </c>
      <c r="AW228" s="14" t="s">
        <v>45</v>
      </c>
      <c r="AX228" s="14" t="s">
        <v>82</v>
      </c>
      <c r="AY228" s="262" t="s">
        <v>162</v>
      </c>
    </row>
    <row r="229" spans="2:65" s="13" customFormat="1" ht="12">
      <c r="B229" s="242"/>
      <c r="C229" s="243"/>
      <c r="D229" s="221" t="s">
        <v>430</v>
      </c>
      <c r="E229" s="244" t="s">
        <v>37</v>
      </c>
      <c r="F229" s="245" t="s">
        <v>1578</v>
      </c>
      <c r="G229" s="243"/>
      <c r="H229" s="244" t="s">
        <v>37</v>
      </c>
      <c r="I229" s="246"/>
      <c r="J229" s="243"/>
      <c r="K229" s="243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430</v>
      </c>
      <c r="AU229" s="251" t="s">
        <v>91</v>
      </c>
      <c r="AV229" s="13" t="s">
        <v>24</v>
      </c>
      <c r="AW229" s="13" t="s">
        <v>45</v>
      </c>
      <c r="AX229" s="13" t="s">
        <v>82</v>
      </c>
      <c r="AY229" s="251" t="s">
        <v>162</v>
      </c>
    </row>
    <row r="230" spans="2:65" s="11" customFormat="1" ht="12">
      <c r="B230" s="219"/>
      <c r="C230" s="220"/>
      <c r="D230" s="221" t="s">
        <v>430</v>
      </c>
      <c r="E230" s="222" t="s">
        <v>37</v>
      </c>
      <c r="F230" s="223" t="s">
        <v>1579</v>
      </c>
      <c r="G230" s="220"/>
      <c r="H230" s="224">
        <v>8.8320000000000007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430</v>
      </c>
      <c r="AU230" s="230" t="s">
        <v>91</v>
      </c>
      <c r="AV230" s="11" t="s">
        <v>91</v>
      </c>
      <c r="AW230" s="11" t="s">
        <v>45</v>
      </c>
      <c r="AX230" s="11" t="s">
        <v>82</v>
      </c>
      <c r="AY230" s="230" t="s">
        <v>162</v>
      </c>
    </row>
    <row r="231" spans="2:65" s="12" customFormat="1" ht="12">
      <c r="B231" s="231"/>
      <c r="C231" s="232"/>
      <c r="D231" s="221" t="s">
        <v>430</v>
      </c>
      <c r="E231" s="233" t="s">
        <v>37</v>
      </c>
      <c r="F231" s="234" t="s">
        <v>433</v>
      </c>
      <c r="G231" s="232"/>
      <c r="H231" s="235">
        <v>110.61499999999999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430</v>
      </c>
      <c r="AU231" s="241" t="s">
        <v>91</v>
      </c>
      <c r="AV231" s="12" t="s">
        <v>161</v>
      </c>
      <c r="AW231" s="12" t="s">
        <v>45</v>
      </c>
      <c r="AX231" s="12" t="s">
        <v>24</v>
      </c>
      <c r="AY231" s="241" t="s">
        <v>162</v>
      </c>
    </row>
    <row r="232" spans="2:65" s="1" customFormat="1" ht="16.5" customHeight="1">
      <c r="B232" s="42"/>
      <c r="C232" s="175" t="s">
        <v>316</v>
      </c>
      <c r="D232" s="175" t="s">
        <v>277</v>
      </c>
      <c r="E232" s="176" t="s">
        <v>548</v>
      </c>
      <c r="F232" s="177" t="s">
        <v>549</v>
      </c>
      <c r="G232" s="178" t="s">
        <v>159</v>
      </c>
      <c r="H232" s="179">
        <v>103.819</v>
      </c>
      <c r="I232" s="180"/>
      <c r="J232" s="181">
        <f>ROUND(I232*H232,2)</f>
        <v>0</v>
      </c>
      <c r="K232" s="177" t="s">
        <v>428</v>
      </c>
      <c r="L232" s="182"/>
      <c r="M232" s="183" t="s">
        <v>37</v>
      </c>
      <c r="N232" s="184" t="s">
        <v>53</v>
      </c>
      <c r="O232" s="43"/>
      <c r="P232" s="172">
        <f>O232*H232</f>
        <v>0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AR232" s="24" t="s">
        <v>187</v>
      </c>
      <c r="AT232" s="24" t="s">
        <v>277</v>
      </c>
      <c r="AU232" s="24" t="s">
        <v>91</v>
      </c>
      <c r="AY232" s="24" t="s">
        <v>162</v>
      </c>
      <c r="BE232" s="174">
        <f>IF(N232="základní",J232,0)</f>
        <v>0</v>
      </c>
      <c r="BF232" s="174">
        <f>IF(N232="snížená",J232,0)</f>
        <v>0</v>
      </c>
      <c r="BG232" s="174">
        <f>IF(N232="zákl. přenesená",J232,0)</f>
        <v>0</v>
      </c>
      <c r="BH232" s="174">
        <f>IF(N232="sníž. přenesená",J232,0)</f>
        <v>0</v>
      </c>
      <c r="BI232" s="174">
        <f>IF(N232="nulová",J232,0)</f>
        <v>0</v>
      </c>
      <c r="BJ232" s="24" t="s">
        <v>24</v>
      </c>
      <c r="BK232" s="174">
        <f>ROUND(I232*H232,2)</f>
        <v>0</v>
      </c>
      <c r="BL232" s="24" t="s">
        <v>161</v>
      </c>
      <c r="BM232" s="24" t="s">
        <v>1580</v>
      </c>
    </row>
    <row r="233" spans="2:65" s="1" customFormat="1" ht="25.5" customHeight="1">
      <c r="B233" s="42"/>
      <c r="C233" s="175" t="s">
        <v>320</v>
      </c>
      <c r="D233" s="175" t="s">
        <v>277</v>
      </c>
      <c r="E233" s="176" t="s">
        <v>551</v>
      </c>
      <c r="F233" s="177" t="s">
        <v>1581</v>
      </c>
      <c r="G233" s="178" t="s">
        <v>159</v>
      </c>
      <c r="H233" s="179">
        <v>9.0090000000000003</v>
      </c>
      <c r="I233" s="180"/>
      <c r="J233" s="181">
        <f>ROUND(I233*H233,2)</f>
        <v>0</v>
      </c>
      <c r="K233" s="177" t="s">
        <v>428</v>
      </c>
      <c r="L233" s="182"/>
      <c r="M233" s="183" t="s">
        <v>37</v>
      </c>
      <c r="N233" s="184" t="s">
        <v>53</v>
      </c>
      <c r="O233" s="43"/>
      <c r="P233" s="172">
        <f>O233*H233</f>
        <v>0</v>
      </c>
      <c r="Q233" s="172">
        <v>0</v>
      </c>
      <c r="R233" s="172">
        <f>Q233*H233</f>
        <v>0</v>
      </c>
      <c r="S233" s="172">
        <v>0</v>
      </c>
      <c r="T233" s="173">
        <f>S233*H233</f>
        <v>0</v>
      </c>
      <c r="AR233" s="24" t="s">
        <v>187</v>
      </c>
      <c r="AT233" s="24" t="s">
        <v>277</v>
      </c>
      <c r="AU233" s="24" t="s">
        <v>91</v>
      </c>
      <c r="AY233" s="24" t="s">
        <v>162</v>
      </c>
      <c r="BE233" s="174">
        <f>IF(N233="základní",J233,0)</f>
        <v>0</v>
      </c>
      <c r="BF233" s="174">
        <f>IF(N233="snížená",J233,0)</f>
        <v>0</v>
      </c>
      <c r="BG233" s="174">
        <f>IF(N233="zákl. přenesená",J233,0)</f>
        <v>0</v>
      </c>
      <c r="BH233" s="174">
        <f>IF(N233="sníž. přenesená",J233,0)</f>
        <v>0</v>
      </c>
      <c r="BI233" s="174">
        <f>IF(N233="nulová",J233,0)</f>
        <v>0</v>
      </c>
      <c r="BJ233" s="24" t="s">
        <v>24</v>
      </c>
      <c r="BK233" s="174">
        <f>ROUND(I233*H233,2)</f>
        <v>0</v>
      </c>
      <c r="BL233" s="24" t="s">
        <v>161</v>
      </c>
      <c r="BM233" s="24" t="s">
        <v>1582</v>
      </c>
    </row>
    <row r="234" spans="2:65" s="1" customFormat="1" ht="25.5" customHeight="1">
      <c r="B234" s="42"/>
      <c r="C234" s="163" t="s">
        <v>324</v>
      </c>
      <c r="D234" s="163" t="s">
        <v>156</v>
      </c>
      <c r="E234" s="164" t="s">
        <v>554</v>
      </c>
      <c r="F234" s="165" t="s">
        <v>555</v>
      </c>
      <c r="G234" s="166" t="s">
        <v>214</v>
      </c>
      <c r="H234" s="167">
        <v>28.1</v>
      </c>
      <c r="I234" s="168"/>
      <c r="J234" s="169">
        <f>ROUND(I234*H234,2)</f>
        <v>0</v>
      </c>
      <c r="K234" s="165" t="s">
        <v>428</v>
      </c>
      <c r="L234" s="62"/>
      <c r="M234" s="170" t="s">
        <v>37</v>
      </c>
      <c r="N234" s="171" t="s">
        <v>53</v>
      </c>
      <c r="O234" s="43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24" t="s">
        <v>24</v>
      </c>
      <c r="BK234" s="174">
        <f>ROUND(I234*H234,2)</f>
        <v>0</v>
      </c>
      <c r="BL234" s="24" t="s">
        <v>161</v>
      </c>
      <c r="BM234" s="24" t="s">
        <v>1583</v>
      </c>
    </row>
    <row r="235" spans="2:65" s="11" customFormat="1" ht="12">
      <c r="B235" s="219"/>
      <c r="C235" s="220"/>
      <c r="D235" s="221" t="s">
        <v>430</v>
      </c>
      <c r="E235" s="222" t="s">
        <v>37</v>
      </c>
      <c r="F235" s="223" t="s">
        <v>1584</v>
      </c>
      <c r="G235" s="220"/>
      <c r="H235" s="224">
        <v>28.1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430</v>
      </c>
      <c r="AU235" s="230" t="s">
        <v>91</v>
      </c>
      <c r="AV235" s="11" t="s">
        <v>91</v>
      </c>
      <c r="AW235" s="11" t="s">
        <v>45</v>
      </c>
      <c r="AX235" s="11" t="s">
        <v>82</v>
      </c>
      <c r="AY235" s="230" t="s">
        <v>162</v>
      </c>
    </row>
    <row r="236" spans="2:65" s="12" customFormat="1" ht="12">
      <c r="B236" s="231"/>
      <c r="C236" s="232"/>
      <c r="D236" s="221" t="s">
        <v>430</v>
      </c>
      <c r="E236" s="233" t="s">
        <v>37</v>
      </c>
      <c r="F236" s="234" t="s">
        <v>433</v>
      </c>
      <c r="G236" s="232"/>
      <c r="H236" s="235">
        <v>28.1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430</v>
      </c>
      <c r="AU236" s="241" t="s">
        <v>91</v>
      </c>
      <c r="AV236" s="12" t="s">
        <v>161</v>
      </c>
      <c r="AW236" s="12" t="s">
        <v>45</v>
      </c>
      <c r="AX236" s="12" t="s">
        <v>24</v>
      </c>
      <c r="AY236" s="241" t="s">
        <v>162</v>
      </c>
    </row>
    <row r="237" spans="2:65" s="1" customFormat="1" ht="16.5" customHeight="1">
      <c r="B237" s="42"/>
      <c r="C237" s="175" t="s">
        <v>328</v>
      </c>
      <c r="D237" s="175" t="s">
        <v>277</v>
      </c>
      <c r="E237" s="176" t="s">
        <v>559</v>
      </c>
      <c r="F237" s="177" t="s">
        <v>560</v>
      </c>
      <c r="G237" s="178" t="s">
        <v>159</v>
      </c>
      <c r="H237" s="179">
        <v>4.8410000000000002</v>
      </c>
      <c r="I237" s="180"/>
      <c r="J237" s="181">
        <f>ROUND(I237*H237,2)</f>
        <v>0</v>
      </c>
      <c r="K237" s="177" t="s">
        <v>428</v>
      </c>
      <c r="L237" s="182"/>
      <c r="M237" s="183" t="s">
        <v>37</v>
      </c>
      <c r="N237" s="184" t="s">
        <v>53</v>
      </c>
      <c r="O237" s="43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AR237" s="24" t="s">
        <v>187</v>
      </c>
      <c r="AT237" s="24" t="s">
        <v>277</v>
      </c>
      <c r="AU237" s="24" t="s">
        <v>91</v>
      </c>
      <c r="AY237" s="24" t="s">
        <v>162</v>
      </c>
      <c r="BE237" s="174">
        <f>IF(N237="základní",J237,0)</f>
        <v>0</v>
      </c>
      <c r="BF237" s="174">
        <f>IF(N237="snížená",J237,0)</f>
        <v>0</v>
      </c>
      <c r="BG237" s="174">
        <f>IF(N237="zákl. přenesená",J237,0)</f>
        <v>0</v>
      </c>
      <c r="BH237" s="174">
        <f>IF(N237="sníž. přenesená",J237,0)</f>
        <v>0</v>
      </c>
      <c r="BI237" s="174">
        <f>IF(N237="nulová",J237,0)</f>
        <v>0</v>
      </c>
      <c r="BJ237" s="24" t="s">
        <v>24</v>
      </c>
      <c r="BK237" s="174">
        <f>ROUND(I237*H237,2)</f>
        <v>0</v>
      </c>
      <c r="BL237" s="24" t="s">
        <v>161</v>
      </c>
      <c r="BM237" s="24" t="s">
        <v>1585</v>
      </c>
    </row>
    <row r="238" spans="2:65" s="1" customFormat="1" ht="16.5" customHeight="1">
      <c r="B238" s="42"/>
      <c r="C238" s="175" t="s">
        <v>330</v>
      </c>
      <c r="D238" s="175" t="s">
        <v>277</v>
      </c>
      <c r="E238" s="176" t="s">
        <v>562</v>
      </c>
      <c r="F238" s="177" t="s">
        <v>1586</v>
      </c>
      <c r="G238" s="178" t="s">
        <v>159</v>
      </c>
      <c r="H238" s="179">
        <v>0.13200000000000001</v>
      </c>
      <c r="I238" s="180"/>
      <c r="J238" s="181">
        <f>ROUND(I238*H238,2)</f>
        <v>0</v>
      </c>
      <c r="K238" s="177" t="s">
        <v>428</v>
      </c>
      <c r="L238" s="182"/>
      <c r="M238" s="183" t="s">
        <v>37</v>
      </c>
      <c r="N238" s="184" t="s">
        <v>53</v>
      </c>
      <c r="O238" s="43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AR238" s="24" t="s">
        <v>187</v>
      </c>
      <c r="AT238" s="24" t="s">
        <v>277</v>
      </c>
      <c r="AU238" s="24" t="s">
        <v>91</v>
      </c>
      <c r="AY238" s="24" t="s">
        <v>162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24" t="s">
        <v>24</v>
      </c>
      <c r="BK238" s="174">
        <f>ROUND(I238*H238,2)</f>
        <v>0</v>
      </c>
      <c r="BL238" s="24" t="s">
        <v>161</v>
      </c>
      <c r="BM238" s="24" t="s">
        <v>1587</v>
      </c>
    </row>
    <row r="239" spans="2:65" s="1" customFormat="1" ht="16.5" customHeight="1">
      <c r="B239" s="42"/>
      <c r="C239" s="163" t="s">
        <v>334</v>
      </c>
      <c r="D239" s="163" t="s">
        <v>156</v>
      </c>
      <c r="E239" s="164" t="s">
        <v>565</v>
      </c>
      <c r="F239" s="165" t="s">
        <v>566</v>
      </c>
      <c r="G239" s="166" t="s">
        <v>214</v>
      </c>
      <c r="H239" s="167">
        <v>29.14</v>
      </c>
      <c r="I239" s="168"/>
      <c r="J239" s="169">
        <f>ROUND(I239*H239,2)</f>
        <v>0</v>
      </c>
      <c r="K239" s="165" t="s">
        <v>428</v>
      </c>
      <c r="L239" s="62"/>
      <c r="M239" s="170" t="s">
        <v>37</v>
      </c>
      <c r="N239" s="171" t="s">
        <v>53</v>
      </c>
      <c r="O239" s="43"/>
      <c r="P239" s="172">
        <f>O239*H239</f>
        <v>0</v>
      </c>
      <c r="Q239" s="172">
        <v>0</v>
      </c>
      <c r="R239" s="172">
        <f>Q239*H239</f>
        <v>0</v>
      </c>
      <c r="S239" s="172">
        <v>0</v>
      </c>
      <c r="T239" s="173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174">
        <f>IF(N239="základní",J239,0)</f>
        <v>0</v>
      </c>
      <c r="BF239" s="174">
        <f>IF(N239="snížená",J239,0)</f>
        <v>0</v>
      </c>
      <c r="BG239" s="174">
        <f>IF(N239="zákl. přenesená",J239,0)</f>
        <v>0</v>
      </c>
      <c r="BH239" s="174">
        <f>IF(N239="sníž. přenesená",J239,0)</f>
        <v>0</v>
      </c>
      <c r="BI239" s="174">
        <f>IF(N239="nulová",J239,0)</f>
        <v>0</v>
      </c>
      <c r="BJ239" s="24" t="s">
        <v>24</v>
      </c>
      <c r="BK239" s="174">
        <f>ROUND(I239*H239,2)</f>
        <v>0</v>
      </c>
      <c r="BL239" s="24" t="s">
        <v>161</v>
      </c>
      <c r="BM239" s="24" t="s">
        <v>1588</v>
      </c>
    </row>
    <row r="240" spans="2:65" s="11" customFormat="1" ht="12">
      <c r="B240" s="219"/>
      <c r="C240" s="220"/>
      <c r="D240" s="221" t="s">
        <v>430</v>
      </c>
      <c r="E240" s="222" t="s">
        <v>37</v>
      </c>
      <c r="F240" s="223" t="s">
        <v>1589</v>
      </c>
      <c r="G240" s="220"/>
      <c r="H240" s="224">
        <v>29.14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430</v>
      </c>
      <c r="AU240" s="230" t="s">
        <v>91</v>
      </c>
      <c r="AV240" s="11" t="s">
        <v>91</v>
      </c>
      <c r="AW240" s="11" t="s">
        <v>45</v>
      </c>
      <c r="AX240" s="11" t="s">
        <v>82</v>
      </c>
      <c r="AY240" s="230" t="s">
        <v>162</v>
      </c>
    </row>
    <row r="241" spans="2:65" s="12" customFormat="1" ht="12">
      <c r="B241" s="231"/>
      <c r="C241" s="232"/>
      <c r="D241" s="221" t="s">
        <v>430</v>
      </c>
      <c r="E241" s="233" t="s">
        <v>37</v>
      </c>
      <c r="F241" s="234" t="s">
        <v>433</v>
      </c>
      <c r="G241" s="232"/>
      <c r="H241" s="235">
        <v>29.14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430</v>
      </c>
      <c r="AU241" s="241" t="s">
        <v>91</v>
      </c>
      <c r="AV241" s="12" t="s">
        <v>161</v>
      </c>
      <c r="AW241" s="12" t="s">
        <v>45</v>
      </c>
      <c r="AX241" s="12" t="s">
        <v>24</v>
      </c>
      <c r="AY241" s="241" t="s">
        <v>162</v>
      </c>
    </row>
    <row r="242" spans="2:65" s="1" customFormat="1" ht="16.5" customHeight="1">
      <c r="B242" s="42"/>
      <c r="C242" s="175" t="s">
        <v>338</v>
      </c>
      <c r="D242" s="175" t="s">
        <v>277</v>
      </c>
      <c r="E242" s="176" t="s">
        <v>569</v>
      </c>
      <c r="F242" s="177" t="s">
        <v>570</v>
      </c>
      <c r="G242" s="178" t="s">
        <v>214</v>
      </c>
      <c r="H242" s="179">
        <v>30.597000000000001</v>
      </c>
      <c r="I242" s="180"/>
      <c r="J242" s="181">
        <f>ROUND(I242*H242,2)</f>
        <v>0</v>
      </c>
      <c r="K242" s="177" t="s">
        <v>428</v>
      </c>
      <c r="L242" s="182"/>
      <c r="M242" s="183" t="s">
        <v>37</v>
      </c>
      <c r="N242" s="184" t="s">
        <v>53</v>
      </c>
      <c r="O242" s="43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AR242" s="24" t="s">
        <v>187</v>
      </c>
      <c r="AT242" s="24" t="s">
        <v>277</v>
      </c>
      <c r="AU242" s="24" t="s">
        <v>91</v>
      </c>
      <c r="AY242" s="24" t="s">
        <v>162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24" t="s">
        <v>24</v>
      </c>
      <c r="BK242" s="174">
        <f>ROUND(I242*H242,2)</f>
        <v>0</v>
      </c>
      <c r="BL242" s="24" t="s">
        <v>161</v>
      </c>
      <c r="BM242" s="24" t="s">
        <v>1590</v>
      </c>
    </row>
    <row r="243" spans="2:65" s="1" customFormat="1" ht="16.5" customHeight="1">
      <c r="B243" s="42"/>
      <c r="C243" s="163" t="s">
        <v>342</v>
      </c>
      <c r="D243" s="163" t="s">
        <v>156</v>
      </c>
      <c r="E243" s="164" t="s">
        <v>572</v>
      </c>
      <c r="F243" s="165" t="s">
        <v>573</v>
      </c>
      <c r="G243" s="166" t="s">
        <v>214</v>
      </c>
      <c r="H243" s="167">
        <v>29.7</v>
      </c>
      <c r="I243" s="168"/>
      <c r="J243" s="169">
        <f>ROUND(I243*H243,2)</f>
        <v>0</v>
      </c>
      <c r="K243" s="165" t="s">
        <v>428</v>
      </c>
      <c r="L243" s="62"/>
      <c r="M243" s="170" t="s">
        <v>37</v>
      </c>
      <c r="N243" s="171" t="s">
        <v>53</v>
      </c>
      <c r="O243" s="43"/>
      <c r="P243" s="172">
        <f>O243*H243</f>
        <v>0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174">
        <f>IF(N243="základní",J243,0)</f>
        <v>0</v>
      </c>
      <c r="BF243" s="174">
        <f>IF(N243="snížená",J243,0)</f>
        <v>0</v>
      </c>
      <c r="BG243" s="174">
        <f>IF(N243="zákl. přenesená",J243,0)</f>
        <v>0</v>
      </c>
      <c r="BH243" s="174">
        <f>IF(N243="sníž. přenesená",J243,0)</f>
        <v>0</v>
      </c>
      <c r="BI243" s="174">
        <f>IF(N243="nulová",J243,0)</f>
        <v>0</v>
      </c>
      <c r="BJ243" s="24" t="s">
        <v>24</v>
      </c>
      <c r="BK243" s="174">
        <f>ROUND(I243*H243,2)</f>
        <v>0</v>
      </c>
      <c r="BL243" s="24" t="s">
        <v>161</v>
      </c>
      <c r="BM243" s="24" t="s">
        <v>1591</v>
      </c>
    </row>
    <row r="244" spans="2:65" s="13" customFormat="1" ht="12">
      <c r="B244" s="242"/>
      <c r="C244" s="243"/>
      <c r="D244" s="221" t="s">
        <v>430</v>
      </c>
      <c r="E244" s="244" t="s">
        <v>37</v>
      </c>
      <c r="F244" s="245" t="s">
        <v>1592</v>
      </c>
      <c r="G244" s="243"/>
      <c r="H244" s="244" t="s">
        <v>37</v>
      </c>
      <c r="I244" s="246"/>
      <c r="J244" s="243"/>
      <c r="K244" s="243"/>
      <c r="L244" s="247"/>
      <c r="M244" s="248"/>
      <c r="N244" s="249"/>
      <c r="O244" s="249"/>
      <c r="P244" s="249"/>
      <c r="Q244" s="249"/>
      <c r="R244" s="249"/>
      <c r="S244" s="249"/>
      <c r="T244" s="250"/>
      <c r="AT244" s="251" t="s">
        <v>430</v>
      </c>
      <c r="AU244" s="251" t="s">
        <v>91</v>
      </c>
      <c r="AV244" s="13" t="s">
        <v>24</v>
      </c>
      <c r="AW244" s="13" t="s">
        <v>45</v>
      </c>
      <c r="AX244" s="13" t="s">
        <v>82</v>
      </c>
      <c r="AY244" s="251" t="s">
        <v>162</v>
      </c>
    </row>
    <row r="245" spans="2:65" s="11" customFormat="1" ht="12">
      <c r="B245" s="219"/>
      <c r="C245" s="220"/>
      <c r="D245" s="221" t="s">
        <v>430</v>
      </c>
      <c r="E245" s="222" t="s">
        <v>37</v>
      </c>
      <c r="F245" s="223" t="s">
        <v>1593</v>
      </c>
      <c r="G245" s="220"/>
      <c r="H245" s="224">
        <v>22.7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430</v>
      </c>
      <c r="AU245" s="230" t="s">
        <v>91</v>
      </c>
      <c r="AV245" s="11" t="s">
        <v>91</v>
      </c>
      <c r="AW245" s="11" t="s">
        <v>45</v>
      </c>
      <c r="AX245" s="11" t="s">
        <v>82</v>
      </c>
      <c r="AY245" s="230" t="s">
        <v>162</v>
      </c>
    </row>
    <row r="246" spans="2:65" s="13" customFormat="1" ht="12">
      <c r="B246" s="242"/>
      <c r="C246" s="243"/>
      <c r="D246" s="221" t="s">
        <v>430</v>
      </c>
      <c r="E246" s="244" t="s">
        <v>37</v>
      </c>
      <c r="F246" s="245" t="s">
        <v>1594</v>
      </c>
      <c r="G246" s="243"/>
      <c r="H246" s="244" t="s">
        <v>37</v>
      </c>
      <c r="I246" s="246"/>
      <c r="J246" s="243"/>
      <c r="K246" s="243"/>
      <c r="L246" s="247"/>
      <c r="M246" s="248"/>
      <c r="N246" s="249"/>
      <c r="O246" s="249"/>
      <c r="P246" s="249"/>
      <c r="Q246" s="249"/>
      <c r="R246" s="249"/>
      <c r="S246" s="249"/>
      <c r="T246" s="250"/>
      <c r="AT246" s="251" t="s">
        <v>430</v>
      </c>
      <c r="AU246" s="251" t="s">
        <v>91</v>
      </c>
      <c r="AV246" s="13" t="s">
        <v>24</v>
      </c>
      <c r="AW246" s="13" t="s">
        <v>45</v>
      </c>
      <c r="AX246" s="13" t="s">
        <v>82</v>
      </c>
      <c r="AY246" s="251" t="s">
        <v>162</v>
      </c>
    </row>
    <row r="247" spans="2:65" s="11" customFormat="1" ht="12">
      <c r="B247" s="219"/>
      <c r="C247" s="220"/>
      <c r="D247" s="221" t="s">
        <v>430</v>
      </c>
      <c r="E247" s="222" t="s">
        <v>37</v>
      </c>
      <c r="F247" s="223" t="s">
        <v>1595</v>
      </c>
      <c r="G247" s="220"/>
      <c r="H247" s="224">
        <v>7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430</v>
      </c>
      <c r="AU247" s="230" t="s">
        <v>91</v>
      </c>
      <c r="AV247" s="11" t="s">
        <v>91</v>
      </c>
      <c r="AW247" s="11" t="s">
        <v>45</v>
      </c>
      <c r="AX247" s="11" t="s">
        <v>82</v>
      </c>
      <c r="AY247" s="230" t="s">
        <v>162</v>
      </c>
    </row>
    <row r="248" spans="2:65" s="12" customFormat="1" ht="12">
      <c r="B248" s="231"/>
      <c r="C248" s="232"/>
      <c r="D248" s="221" t="s">
        <v>430</v>
      </c>
      <c r="E248" s="233" t="s">
        <v>37</v>
      </c>
      <c r="F248" s="234" t="s">
        <v>433</v>
      </c>
      <c r="G248" s="232"/>
      <c r="H248" s="235">
        <v>29.7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430</v>
      </c>
      <c r="AU248" s="241" t="s">
        <v>91</v>
      </c>
      <c r="AV248" s="12" t="s">
        <v>161</v>
      </c>
      <c r="AW248" s="12" t="s">
        <v>45</v>
      </c>
      <c r="AX248" s="12" t="s">
        <v>24</v>
      </c>
      <c r="AY248" s="241" t="s">
        <v>162</v>
      </c>
    </row>
    <row r="249" spans="2:65" s="1" customFormat="1" ht="16.5" customHeight="1">
      <c r="B249" s="42"/>
      <c r="C249" s="175" t="s">
        <v>346</v>
      </c>
      <c r="D249" s="175" t="s">
        <v>277</v>
      </c>
      <c r="E249" s="176" t="s">
        <v>576</v>
      </c>
      <c r="F249" s="177" t="s">
        <v>577</v>
      </c>
      <c r="G249" s="178" t="s">
        <v>214</v>
      </c>
      <c r="H249" s="179">
        <v>23.835000000000001</v>
      </c>
      <c r="I249" s="180"/>
      <c r="J249" s="181">
        <f>ROUND(I249*H249,2)</f>
        <v>0</v>
      </c>
      <c r="K249" s="177" t="s">
        <v>428</v>
      </c>
      <c r="L249" s="182"/>
      <c r="M249" s="183" t="s">
        <v>37</v>
      </c>
      <c r="N249" s="184" t="s">
        <v>53</v>
      </c>
      <c r="O249" s="43"/>
      <c r="P249" s="172">
        <f>O249*H249</f>
        <v>0</v>
      </c>
      <c r="Q249" s="172">
        <v>0</v>
      </c>
      <c r="R249" s="172">
        <f>Q249*H249</f>
        <v>0</v>
      </c>
      <c r="S249" s="172">
        <v>0</v>
      </c>
      <c r="T249" s="173">
        <f>S249*H249</f>
        <v>0</v>
      </c>
      <c r="AR249" s="24" t="s">
        <v>187</v>
      </c>
      <c r="AT249" s="24" t="s">
        <v>277</v>
      </c>
      <c r="AU249" s="24" t="s">
        <v>91</v>
      </c>
      <c r="AY249" s="24" t="s">
        <v>162</v>
      </c>
      <c r="BE249" s="174">
        <f>IF(N249="základní",J249,0)</f>
        <v>0</v>
      </c>
      <c r="BF249" s="174">
        <f>IF(N249="snížená",J249,0)</f>
        <v>0</v>
      </c>
      <c r="BG249" s="174">
        <f>IF(N249="zákl. přenesená",J249,0)</f>
        <v>0</v>
      </c>
      <c r="BH249" s="174">
        <f>IF(N249="sníž. přenesená",J249,0)</f>
        <v>0</v>
      </c>
      <c r="BI249" s="174">
        <f>IF(N249="nulová",J249,0)</f>
        <v>0</v>
      </c>
      <c r="BJ249" s="24" t="s">
        <v>24</v>
      </c>
      <c r="BK249" s="174">
        <f>ROUND(I249*H249,2)</f>
        <v>0</v>
      </c>
      <c r="BL249" s="24" t="s">
        <v>161</v>
      </c>
      <c r="BM249" s="24" t="s">
        <v>1596</v>
      </c>
    </row>
    <row r="250" spans="2:65" s="1" customFormat="1" ht="16.5" customHeight="1">
      <c r="B250" s="42"/>
      <c r="C250" s="175" t="s">
        <v>350</v>
      </c>
      <c r="D250" s="175" t="s">
        <v>277</v>
      </c>
      <c r="E250" s="176" t="s">
        <v>579</v>
      </c>
      <c r="F250" s="177" t="s">
        <v>580</v>
      </c>
      <c r="G250" s="178" t="s">
        <v>214</v>
      </c>
      <c r="H250" s="179">
        <v>7.35</v>
      </c>
      <c r="I250" s="180"/>
      <c r="J250" s="181">
        <f>ROUND(I250*H250,2)</f>
        <v>0</v>
      </c>
      <c r="K250" s="177" t="s">
        <v>428</v>
      </c>
      <c r="L250" s="182"/>
      <c r="M250" s="183" t="s">
        <v>37</v>
      </c>
      <c r="N250" s="184" t="s">
        <v>53</v>
      </c>
      <c r="O250" s="43"/>
      <c r="P250" s="172">
        <f>O250*H250</f>
        <v>0</v>
      </c>
      <c r="Q250" s="172">
        <v>0</v>
      </c>
      <c r="R250" s="172">
        <f>Q250*H250</f>
        <v>0</v>
      </c>
      <c r="S250" s="172">
        <v>0</v>
      </c>
      <c r="T250" s="173">
        <f>S250*H250</f>
        <v>0</v>
      </c>
      <c r="AR250" s="24" t="s">
        <v>187</v>
      </c>
      <c r="AT250" s="24" t="s">
        <v>277</v>
      </c>
      <c r="AU250" s="24" t="s">
        <v>91</v>
      </c>
      <c r="AY250" s="24" t="s">
        <v>162</v>
      </c>
      <c r="BE250" s="174">
        <f>IF(N250="základní",J250,0)</f>
        <v>0</v>
      </c>
      <c r="BF250" s="174">
        <f>IF(N250="snížená",J250,0)</f>
        <v>0</v>
      </c>
      <c r="BG250" s="174">
        <f>IF(N250="zákl. přenesená",J250,0)</f>
        <v>0</v>
      </c>
      <c r="BH250" s="174">
        <f>IF(N250="sníž. přenesená",J250,0)</f>
        <v>0</v>
      </c>
      <c r="BI250" s="174">
        <f>IF(N250="nulová",J250,0)</f>
        <v>0</v>
      </c>
      <c r="BJ250" s="24" t="s">
        <v>24</v>
      </c>
      <c r="BK250" s="174">
        <f>ROUND(I250*H250,2)</f>
        <v>0</v>
      </c>
      <c r="BL250" s="24" t="s">
        <v>161</v>
      </c>
      <c r="BM250" s="24" t="s">
        <v>1597</v>
      </c>
    </row>
    <row r="251" spans="2:65" s="1" customFormat="1" ht="25.5" customHeight="1">
      <c r="B251" s="42"/>
      <c r="C251" s="163" t="s">
        <v>354</v>
      </c>
      <c r="D251" s="163" t="s">
        <v>156</v>
      </c>
      <c r="E251" s="164" t="s">
        <v>582</v>
      </c>
      <c r="F251" s="165" t="s">
        <v>583</v>
      </c>
      <c r="G251" s="166" t="s">
        <v>159</v>
      </c>
      <c r="H251" s="167">
        <v>88.998999999999995</v>
      </c>
      <c r="I251" s="168"/>
      <c r="J251" s="169">
        <f>ROUND(I251*H251,2)</f>
        <v>0</v>
      </c>
      <c r="K251" s="165" t="s">
        <v>428</v>
      </c>
      <c r="L251" s="62"/>
      <c r="M251" s="170" t="s">
        <v>37</v>
      </c>
      <c r="N251" s="171" t="s">
        <v>53</v>
      </c>
      <c r="O251" s="43"/>
      <c r="P251" s="172">
        <f>O251*H251</f>
        <v>0</v>
      </c>
      <c r="Q251" s="172">
        <v>0</v>
      </c>
      <c r="R251" s="172">
        <f>Q251*H251</f>
        <v>0</v>
      </c>
      <c r="S251" s="172">
        <v>0</v>
      </c>
      <c r="T251" s="173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174">
        <f>IF(N251="základní",J251,0)</f>
        <v>0</v>
      </c>
      <c r="BF251" s="174">
        <f>IF(N251="snížená",J251,0)</f>
        <v>0</v>
      </c>
      <c r="BG251" s="174">
        <f>IF(N251="zákl. přenesená",J251,0)</f>
        <v>0</v>
      </c>
      <c r="BH251" s="174">
        <f>IF(N251="sníž. přenesená",J251,0)</f>
        <v>0</v>
      </c>
      <c r="BI251" s="174">
        <f>IF(N251="nulová",J251,0)</f>
        <v>0</v>
      </c>
      <c r="BJ251" s="24" t="s">
        <v>24</v>
      </c>
      <c r="BK251" s="174">
        <f>ROUND(I251*H251,2)</f>
        <v>0</v>
      </c>
      <c r="BL251" s="24" t="s">
        <v>161</v>
      </c>
      <c r="BM251" s="24" t="s">
        <v>1598</v>
      </c>
    </row>
    <row r="252" spans="2:65" s="11" customFormat="1" ht="12">
      <c r="B252" s="219"/>
      <c r="C252" s="220"/>
      <c r="D252" s="221" t="s">
        <v>430</v>
      </c>
      <c r="E252" s="222" t="s">
        <v>37</v>
      </c>
      <c r="F252" s="223" t="s">
        <v>1599</v>
      </c>
      <c r="G252" s="220"/>
      <c r="H252" s="224">
        <v>118.202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430</v>
      </c>
      <c r="AU252" s="230" t="s">
        <v>91</v>
      </c>
      <c r="AV252" s="11" t="s">
        <v>91</v>
      </c>
      <c r="AW252" s="11" t="s">
        <v>45</v>
      </c>
      <c r="AX252" s="11" t="s">
        <v>82</v>
      </c>
      <c r="AY252" s="230" t="s">
        <v>162</v>
      </c>
    </row>
    <row r="253" spans="2:65" s="13" customFormat="1" ht="12">
      <c r="B253" s="242"/>
      <c r="C253" s="243"/>
      <c r="D253" s="221" t="s">
        <v>430</v>
      </c>
      <c r="E253" s="244" t="s">
        <v>37</v>
      </c>
      <c r="F253" s="245" t="s">
        <v>1600</v>
      </c>
      <c r="G253" s="243"/>
      <c r="H253" s="244" t="s">
        <v>37</v>
      </c>
      <c r="I253" s="246"/>
      <c r="J253" s="243"/>
      <c r="K253" s="243"/>
      <c r="L253" s="247"/>
      <c r="M253" s="248"/>
      <c r="N253" s="249"/>
      <c r="O253" s="249"/>
      <c r="P253" s="249"/>
      <c r="Q253" s="249"/>
      <c r="R253" s="249"/>
      <c r="S253" s="249"/>
      <c r="T253" s="250"/>
      <c r="AT253" s="251" t="s">
        <v>430</v>
      </c>
      <c r="AU253" s="251" t="s">
        <v>91</v>
      </c>
      <c r="AV253" s="13" t="s">
        <v>24</v>
      </c>
      <c r="AW253" s="13" t="s">
        <v>45</v>
      </c>
      <c r="AX253" s="13" t="s">
        <v>82</v>
      </c>
      <c r="AY253" s="251" t="s">
        <v>162</v>
      </c>
    </row>
    <row r="254" spans="2:65" s="11" customFormat="1" ht="12">
      <c r="B254" s="219"/>
      <c r="C254" s="220"/>
      <c r="D254" s="221" t="s">
        <v>430</v>
      </c>
      <c r="E254" s="222" t="s">
        <v>37</v>
      </c>
      <c r="F254" s="223" t="s">
        <v>1601</v>
      </c>
      <c r="G254" s="220"/>
      <c r="H254" s="224">
        <v>-26.832999999999998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430</v>
      </c>
      <c r="AU254" s="230" t="s">
        <v>91</v>
      </c>
      <c r="AV254" s="11" t="s">
        <v>91</v>
      </c>
      <c r="AW254" s="11" t="s">
        <v>45</v>
      </c>
      <c r="AX254" s="11" t="s">
        <v>82</v>
      </c>
      <c r="AY254" s="230" t="s">
        <v>162</v>
      </c>
    </row>
    <row r="255" spans="2:65" s="11" customFormat="1" ht="12">
      <c r="B255" s="219"/>
      <c r="C255" s="220"/>
      <c r="D255" s="221" t="s">
        <v>430</v>
      </c>
      <c r="E255" s="222" t="s">
        <v>37</v>
      </c>
      <c r="F255" s="223" t="s">
        <v>1602</v>
      </c>
      <c r="G255" s="220"/>
      <c r="H255" s="224">
        <v>-2.37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430</v>
      </c>
      <c r="AU255" s="230" t="s">
        <v>91</v>
      </c>
      <c r="AV255" s="11" t="s">
        <v>91</v>
      </c>
      <c r="AW255" s="11" t="s">
        <v>45</v>
      </c>
      <c r="AX255" s="11" t="s">
        <v>82</v>
      </c>
      <c r="AY255" s="230" t="s">
        <v>162</v>
      </c>
    </row>
    <row r="256" spans="2:65" s="12" customFormat="1" ht="12">
      <c r="B256" s="231"/>
      <c r="C256" s="232"/>
      <c r="D256" s="221" t="s">
        <v>430</v>
      </c>
      <c r="E256" s="233" t="s">
        <v>37</v>
      </c>
      <c r="F256" s="234" t="s">
        <v>433</v>
      </c>
      <c r="G256" s="232"/>
      <c r="H256" s="235">
        <v>88.998999999999995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430</v>
      </c>
      <c r="AU256" s="241" t="s">
        <v>91</v>
      </c>
      <c r="AV256" s="12" t="s">
        <v>161</v>
      </c>
      <c r="AW256" s="12" t="s">
        <v>45</v>
      </c>
      <c r="AX256" s="12" t="s">
        <v>24</v>
      </c>
      <c r="AY256" s="241" t="s">
        <v>162</v>
      </c>
    </row>
    <row r="257" spans="2:65" s="1" customFormat="1" ht="25.5" customHeight="1">
      <c r="B257" s="42"/>
      <c r="C257" s="163" t="s">
        <v>358</v>
      </c>
      <c r="D257" s="163" t="s">
        <v>156</v>
      </c>
      <c r="E257" s="164" t="s">
        <v>1603</v>
      </c>
      <c r="F257" s="165" t="s">
        <v>1604</v>
      </c>
      <c r="G257" s="166" t="s">
        <v>159</v>
      </c>
      <c r="H257" s="167">
        <v>4.2</v>
      </c>
      <c r="I257" s="168"/>
      <c r="J257" s="169">
        <f>ROUND(I257*H257,2)</f>
        <v>0</v>
      </c>
      <c r="K257" s="165" t="s">
        <v>428</v>
      </c>
      <c r="L257" s="62"/>
      <c r="M257" s="170" t="s">
        <v>37</v>
      </c>
      <c r="N257" s="171" t="s">
        <v>53</v>
      </c>
      <c r="O257" s="43"/>
      <c r="P257" s="172">
        <f>O257*H257</f>
        <v>0</v>
      </c>
      <c r="Q257" s="172">
        <v>0</v>
      </c>
      <c r="R257" s="172">
        <f>Q257*H257</f>
        <v>0</v>
      </c>
      <c r="S257" s="172">
        <v>0</v>
      </c>
      <c r="T257" s="173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174">
        <f>IF(N257="základní",J257,0)</f>
        <v>0</v>
      </c>
      <c r="BF257" s="174">
        <f>IF(N257="snížená",J257,0)</f>
        <v>0</v>
      </c>
      <c r="BG257" s="174">
        <f>IF(N257="zákl. přenesená",J257,0)</f>
        <v>0</v>
      </c>
      <c r="BH257" s="174">
        <f>IF(N257="sníž. přenesená",J257,0)</f>
        <v>0</v>
      </c>
      <c r="BI257" s="174">
        <f>IF(N257="nulová",J257,0)</f>
        <v>0</v>
      </c>
      <c r="BJ257" s="24" t="s">
        <v>24</v>
      </c>
      <c r="BK257" s="174">
        <f>ROUND(I257*H257,2)</f>
        <v>0</v>
      </c>
      <c r="BL257" s="24" t="s">
        <v>161</v>
      </c>
      <c r="BM257" s="24" t="s">
        <v>1605</v>
      </c>
    </row>
    <row r="258" spans="2:65" s="13" customFormat="1" ht="12">
      <c r="B258" s="242"/>
      <c r="C258" s="243"/>
      <c r="D258" s="221" t="s">
        <v>430</v>
      </c>
      <c r="E258" s="244" t="s">
        <v>37</v>
      </c>
      <c r="F258" s="245" t="s">
        <v>1606</v>
      </c>
      <c r="G258" s="243"/>
      <c r="H258" s="244" t="s">
        <v>37</v>
      </c>
      <c r="I258" s="246"/>
      <c r="J258" s="243"/>
      <c r="K258" s="243"/>
      <c r="L258" s="247"/>
      <c r="M258" s="248"/>
      <c r="N258" s="249"/>
      <c r="O258" s="249"/>
      <c r="P258" s="249"/>
      <c r="Q258" s="249"/>
      <c r="R258" s="249"/>
      <c r="S258" s="249"/>
      <c r="T258" s="250"/>
      <c r="AT258" s="251" t="s">
        <v>430</v>
      </c>
      <c r="AU258" s="251" t="s">
        <v>91</v>
      </c>
      <c r="AV258" s="13" t="s">
        <v>24</v>
      </c>
      <c r="AW258" s="13" t="s">
        <v>45</v>
      </c>
      <c r="AX258" s="13" t="s">
        <v>82</v>
      </c>
      <c r="AY258" s="251" t="s">
        <v>162</v>
      </c>
    </row>
    <row r="259" spans="2:65" s="11" customFormat="1" ht="12">
      <c r="B259" s="219"/>
      <c r="C259" s="220"/>
      <c r="D259" s="221" t="s">
        <v>430</v>
      </c>
      <c r="E259" s="222" t="s">
        <v>37</v>
      </c>
      <c r="F259" s="223" t="s">
        <v>1607</v>
      </c>
      <c r="G259" s="220"/>
      <c r="H259" s="224">
        <v>4.2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430</v>
      </c>
      <c r="AU259" s="230" t="s">
        <v>91</v>
      </c>
      <c r="AV259" s="11" t="s">
        <v>91</v>
      </c>
      <c r="AW259" s="11" t="s">
        <v>45</v>
      </c>
      <c r="AX259" s="11" t="s">
        <v>82</v>
      </c>
      <c r="AY259" s="230" t="s">
        <v>162</v>
      </c>
    </row>
    <row r="260" spans="2:65" s="12" customFormat="1" ht="12">
      <c r="B260" s="231"/>
      <c r="C260" s="232"/>
      <c r="D260" s="221" t="s">
        <v>430</v>
      </c>
      <c r="E260" s="233" t="s">
        <v>37</v>
      </c>
      <c r="F260" s="234" t="s">
        <v>433</v>
      </c>
      <c r="G260" s="232"/>
      <c r="H260" s="235">
        <v>4.2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430</v>
      </c>
      <c r="AU260" s="241" t="s">
        <v>91</v>
      </c>
      <c r="AV260" s="12" t="s">
        <v>161</v>
      </c>
      <c r="AW260" s="12" t="s">
        <v>45</v>
      </c>
      <c r="AX260" s="12" t="s">
        <v>24</v>
      </c>
      <c r="AY260" s="241" t="s">
        <v>162</v>
      </c>
    </row>
    <row r="261" spans="2:65" s="1" customFormat="1" ht="16.5" customHeight="1">
      <c r="B261" s="42"/>
      <c r="C261" s="163" t="s">
        <v>362</v>
      </c>
      <c r="D261" s="163" t="s">
        <v>156</v>
      </c>
      <c r="E261" s="164" t="s">
        <v>589</v>
      </c>
      <c r="F261" s="165" t="s">
        <v>590</v>
      </c>
      <c r="G261" s="166" t="s">
        <v>159</v>
      </c>
      <c r="H261" s="167">
        <v>9.9749999999999996</v>
      </c>
      <c r="I261" s="168"/>
      <c r="J261" s="169">
        <f>ROUND(I261*H261,2)</f>
        <v>0</v>
      </c>
      <c r="K261" s="165" t="s">
        <v>428</v>
      </c>
      <c r="L261" s="62"/>
      <c r="M261" s="170" t="s">
        <v>37</v>
      </c>
      <c r="N261" s="171" t="s">
        <v>53</v>
      </c>
      <c r="O261" s="43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174">
        <f>IF(N261="základní",J261,0)</f>
        <v>0</v>
      </c>
      <c r="BF261" s="174">
        <f>IF(N261="snížená",J261,0)</f>
        <v>0</v>
      </c>
      <c r="BG261" s="174">
        <f>IF(N261="zákl. přenesená",J261,0)</f>
        <v>0</v>
      </c>
      <c r="BH261" s="174">
        <f>IF(N261="sníž. přenesená",J261,0)</f>
        <v>0</v>
      </c>
      <c r="BI261" s="174">
        <f>IF(N261="nulová",J261,0)</f>
        <v>0</v>
      </c>
      <c r="BJ261" s="24" t="s">
        <v>24</v>
      </c>
      <c r="BK261" s="174">
        <f>ROUND(I261*H261,2)</f>
        <v>0</v>
      </c>
      <c r="BL261" s="24" t="s">
        <v>161</v>
      </c>
      <c r="BM261" s="24" t="s">
        <v>1608</v>
      </c>
    </row>
    <row r="262" spans="2:65" s="11" customFormat="1" ht="12">
      <c r="B262" s="219"/>
      <c r="C262" s="220"/>
      <c r="D262" s="221" t="s">
        <v>430</v>
      </c>
      <c r="E262" s="222" t="s">
        <v>37</v>
      </c>
      <c r="F262" s="223" t="s">
        <v>1609</v>
      </c>
      <c r="G262" s="220"/>
      <c r="H262" s="224">
        <v>9.9749999999999996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430</v>
      </c>
      <c r="AU262" s="230" t="s">
        <v>91</v>
      </c>
      <c r="AV262" s="11" t="s">
        <v>91</v>
      </c>
      <c r="AW262" s="11" t="s">
        <v>45</v>
      </c>
      <c r="AX262" s="11" t="s">
        <v>82</v>
      </c>
      <c r="AY262" s="230" t="s">
        <v>162</v>
      </c>
    </row>
    <row r="263" spans="2:65" s="12" customFormat="1" ht="12">
      <c r="B263" s="231"/>
      <c r="C263" s="232"/>
      <c r="D263" s="221" t="s">
        <v>430</v>
      </c>
      <c r="E263" s="233" t="s">
        <v>37</v>
      </c>
      <c r="F263" s="234" t="s">
        <v>433</v>
      </c>
      <c r="G263" s="232"/>
      <c r="H263" s="235">
        <v>9.9749999999999996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430</v>
      </c>
      <c r="AU263" s="241" t="s">
        <v>91</v>
      </c>
      <c r="AV263" s="12" t="s">
        <v>161</v>
      </c>
      <c r="AW263" s="12" t="s">
        <v>45</v>
      </c>
      <c r="AX263" s="12" t="s">
        <v>24</v>
      </c>
      <c r="AY263" s="241" t="s">
        <v>162</v>
      </c>
    </row>
    <row r="264" spans="2:65" s="1" customFormat="1" ht="25.5" customHeight="1">
      <c r="B264" s="42"/>
      <c r="C264" s="163" t="s">
        <v>366</v>
      </c>
      <c r="D264" s="163" t="s">
        <v>156</v>
      </c>
      <c r="E264" s="164" t="s">
        <v>594</v>
      </c>
      <c r="F264" s="165" t="s">
        <v>595</v>
      </c>
      <c r="G264" s="166" t="s">
        <v>173</v>
      </c>
      <c r="H264" s="167">
        <v>13.119</v>
      </c>
      <c r="I264" s="168"/>
      <c r="J264" s="169">
        <f>ROUND(I264*H264,2)</f>
        <v>0</v>
      </c>
      <c r="K264" s="165" t="s">
        <v>428</v>
      </c>
      <c r="L264" s="62"/>
      <c r="M264" s="170" t="s">
        <v>37</v>
      </c>
      <c r="N264" s="171" t="s">
        <v>53</v>
      </c>
      <c r="O264" s="43"/>
      <c r="P264" s="172">
        <f>O264*H264</f>
        <v>0</v>
      </c>
      <c r="Q264" s="172">
        <v>0</v>
      </c>
      <c r="R264" s="172">
        <f>Q264*H264</f>
        <v>0</v>
      </c>
      <c r="S264" s="172">
        <v>0</v>
      </c>
      <c r="T264" s="173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174">
        <f>IF(N264="základní",J264,0)</f>
        <v>0</v>
      </c>
      <c r="BF264" s="174">
        <f>IF(N264="snížená",J264,0)</f>
        <v>0</v>
      </c>
      <c r="BG264" s="174">
        <f>IF(N264="zákl. přenesená",J264,0)</f>
        <v>0</v>
      </c>
      <c r="BH264" s="174">
        <f>IF(N264="sníž. přenesená",J264,0)</f>
        <v>0</v>
      </c>
      <c r="BI264" s="174">
        <f>IF(N264="nulová",J264,0)</f>
        <v>0</v>
      </c>
      <c r="BJ264" s="24" t="s">
        <v>24</v>
      </c>
      <c r="BK264" s="174">
        <f>ROUND(I264*H264,2)</f>
        <v>0</v>
      </c>
      <c r="BL264" s="24" t="s">
        <v>161</v>
      </c>
      <c r="BM264" s="24" t="s">
        <v>1610</v>
      </c>
    </row>
    <row r="265" spans="2:65" s="13" customFormat="1" ht="12">
      <c r="B265" s="242"/>
      <c r="C265" s="243"/>
      <c r="D265" s="221" t="s">
        <v>430</v>
      </c>
      <c r="E265" s="244" t="s">
        <v>37</v>
      </c>
      <c r="F265" s="245" t="s">
        <v>1611</v>
      </c>
      <c r="G265" s="243"/>
      <c r="H265" s="244" t="s">
        <v>37</v>
      </c>
      <c r="I265" s="246"/>
      <c r="J265" s="243"/>
      <c r="K265" s="243"/>
      <c r="L265" s="247"/>
      <c r="M265" s="248"/>
      <c r="N265" s="249"/>
      <c r="O265" s="249"/>
      <c r="P265" s="249"/>
      <c r="Q265" s="249"/>
      <c r="R265" s="249"/>
      <c r="S265" s="249"/>
      <c r="T265" s="250"/>
      <c r="AT265" s="251" t="s">
        <v>430</v>
      </c>
      <c r="AU265" s="251" t="s">
        <v>91</v>
      </c>
      <c r="AV265" s="13" t="s">
        <v>24</v>
      </c>
      <c r="AW265" s="13" t="s">
        <v>45</v>
      </c>
      <c r="AX265" s="13" t="s">
        <v>82</v>
      </c>
      <c r="AY265" s="251" t="s">
        <v>162</v>
      </c>
    </row>
    <row r="266" spans="2:65" s="11" customFormat="1" ht="12">
      <c r="B266" s="219"/>
      <c r="C266" s="220"/>
      <c r="D266" s="221" t="s">
        <v>430</v>
      </c>
      <c r="E266" s="222" t="s">
        <v>37</v>
      </c>
      <c r="F266" s="223" t="s">
        <v>1612</v>
      </c>
      <c r="G266" s="220"/>
      <c r="H266" s="224">
        <v>7.6230000000000002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430</v>
      </c>
      <c r="AU266" s="230" t="s">
        <v>91</v>
      </c>
      <c r="AV266" s="11" t="s">
        <v>91</v>
      </c>
      <c r="AW266" s="11" t="s">
        <v>45</v>
      </c>
      <c r="AX266" s="11" t="s">
        <v>82</v>
      </c>
      <c r="AY266" s="230" t="s">
        <v>162</v>
      </c>
    </row>
    <row r="267" spans="2:65" s="13" customFormat="1" ht="12">
      <c r="B267" s="242"/>
      <c r="C267" s="243"/>
      <c r="D267" s="221" t="s">
        <v>430</v>
      </c>
      <c r="E267" s="244" t="s">
        <v>37</v>
      </c>
      <c r="F267" s="245" t="s">
        <v>1613</v>
      </c>
      <c r="G267" s="243"/>
      <c r="H267" s="244" t="s">
        <v>37</v>
      </c>
      <c r="I267" s="246"/>
      <c r="J267" s="243"/>
      <c r="K267" s="243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430</v>
      </c>
      <c r="AU267" s="251" t="s">
        <v>91</v>
      </c>
      <c r="AV267" s="13" t="s">
        <v>24</v>
      </c>
      <c r="AW267" s="13" t="s">
        <v>45</v>
      </c>
      <c r="AX267" s="13" t="s">
        <v>82</v>
      </c>
      <c r="AY267" s="251" t="s">
        <v>162</v>
      </c>
    </row>
    <row r="268" spans="2:65" s="11" customFormat="1" ht="24">
      <c r="B268" s="219"/>
      <c r="C268" s="220"/>
      <c r="D268" s="221" t="s">
        <v>430</v>
      </c>
      <c r="E268" s="222" t="s">
        <v>37</v>
      </c>
      <c r="F268" s="223" t="s">
        <v>1614</v>
      </c>
      <c r="G268" s="220"/>
      <c r="H268" s="224">
        <v>5.4960000000000004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430</v>
      </c>
      <c r="AU268" s="230" t="s">
        <v>91</v>
      </c>
      <c r="AV268" s="11" t="s">
        <v>91</v>
      </c>
      <c r="AW268" s="11" t="s">
        <v>45</v>
      </c>
      <c r="AX268" s="11" t="s">
        <v>82</v>
      </c>
      <c r="AY268" s="230" t="s">
        <v>162</v>
      </c>
    </row>
    <row r="269" spans="2:65" s="12" customFormat="1" ht="12">
      <c r="B269" s="231"/>
      <c r="C269" s="232"/>
      <c r="D269" s="221" t="s">
        <v>430</v>
      </c>
      <c r="E269" s="233" t="s">
        <v>37</v>
      </c>
      <c r="F269" s="234" t="s">
        <v>433</v>
      </c>
      <c r="G269" s="232"/>
      <c r="H269" s="235">
        <v>13.119</v>
      </c>
      <c r="I269" s="236"/>
      <c r="J269" s="232"/>
      <c r="K269" s="232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430</v>
      </c>
      <c r="AU269" s="241" t="s">
        <v>91</v>
      </c>
      <c r="AV269" s="12" t="s">
        <v>161</v>
      </c>
      <c r="AW269" s="12" t="s">
        <v>45</v>
      </c>
      <c r="AX269" s="12" t="s">
        <v>24</v>
      </c>
      <c r="AY269" s="241" t="s">
        <v>162</v>
      </c>
    </row>
    <row r="270" spans="2:65" s="1" customFormat="1" ht="25.5" customHeight="1">
      <c r="B270" s="42"/>
      <c r="C270" s="163" t="s">
        <v>370</v>
      </c>
      <c r="D270" s="163" t="s">
        <v>156</v>
      </c>
      <c r="E270" s="164" t="s">
        <v>609</v>
      </c>
      <c r="F270" s="165" t="s">
        <v>610</v>
      </c>
      <c r="G270" s="166" t="s">
        <v>173</v>
      </c>
      <c r="H270" s="167">
        <v>7.6230000000000002</v>
      </c>
      <c r="I270" s="168"/>
      <c r="J270" s="169">
        <f>ROUND(I270*H270,2)</f>
        <v>0</v>
      </c>
      <c r="K270" s="165" t="s">
        <v>428</v>
      </c>
      <c r="L270" s="62"/>
      <c r="M270" s="170" t="s">
        <v>37</v>
      </c>
      <c r="N270" s="171" t="s">
        <v>53</v>
      </c>
      <c r="O270" s="43"/>
      <c r="P270" s="172">
        <f>O270*H270</f>
        <v>0</v>
      </c>
      <c r="Q270" s="172">
        <v>0</v>
      </c>
      <c r="R270" s="172">
        <f>Q270*H270</f>
        <v>0</v>
      </c>
      <c r="S270" s="172">
        <v>0</v>
      </c>
      <c r="T270" s="173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174">
        <f>IF(N270="základní",J270,0)</f>
        <v>0</v>
      </c>
      <c r="BF270" s="174">
        <f>IF(N270="snížená",J270,0)</f>
        <v>0</v>
      </c>
      <c r="BG270" s="174">
        <f>IF(N270="zákl. přenesená",J270,0)</f>
        <v>0</v>
      </c>
      <c r="BH270" s="174">
        <f>IF(N270="sníž. přenesená",J270,0)</f>
        <v>0</v>
      </c>
      <c r="BI270" s="174">
        <f>IF(N270="nulová",J270,0)</f>
        <v>0</v>
      </c>
      <c r="BJ270" s="24" t="s">
        <v>24</v>
      </c>
      <c r="BK270" s="174">
        <f>ROUND(I270*H270,2)</f>
        <v>0</v>
      </c>
      <c r="BL270" s="24" t="s">
        <v>161</v>
      </c>
      <c r="BM270" s="24" t="s">
        <v>1615</v>
      </c>
    </row>
    <row r="271" spans="2:65" s="13" customFormat="1" ht="12">
      <c r="B271" s="242"/>
      <c r="C271" s="243"/>
      <c r="D271" s="221" t="s">
        <v>430</v>
      </c>
      <c r="E271" s="244" t="s">
        <v>37</v>
      </c>
      <c r="F271" s="245" t="s">
        <v>1616</v>
      </c>
      <c r="G271" s="243"/>
      <c r="H271" s="244" t="s">
        <v>37</v>
      </c>
      <c r="I271" s="246"/>
      <c r="J271" s="243"/>
      <c r="K271" s="243"/>
      <c r="L271" s="247"/>
      <c r="M271" s="248"/>
      <c r="N271" s="249"/>
      <c r="O271" s="249"/>
      <c r="P271" s="249"/>
      <c r="Q271" s="249"/>
      <c r="R271" s="249"/>
      <c r="S271" s="249"/>
      <c r="T271" s="250"/>
      <c r="AT271" s="251" t="s">
        <v>430</v>
      </c>
      <c r="AU271" s="251" t="s">
        <v>91</v>
      </c>
      <c r="AV271" s="13" t="s">
        <v>24</v>
      </c>
      <c r="AW271" s="13" t="s">
        <v>45</v>
      </c>
      <c r="AX271" s="13" t="s">
        <v>82</v>
      </c>
      <c r="AY271" s="251" t="s">
        <v>162</v>
      </c>
    </row>
    <row r="272" spans="2:65" s="11" customFormat="1" ht="12">
      <c r="B272" s="219"/>
      <c r="C272" s="220"/>
      <c r="D272" s="221" t="s">
        <v>430</v>
      </c>
      <c r="E272" s="222" t="s">
        <v>37</v>
      </c>
      <c r="F272" s="223" t="s">
        <v>1617</v>
      </c>
      <c r="G272" s="220"/>
      <c r="H272" s="224">
        <v>7.6230000000000002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430</v>
      </c>
      <c r="AU272" s="230" t="s">
        <v>91</v>
      </c>
      <c r="AV272" s="11" t="s">
        <v>91</v>
      </c>
      <c r="AW272" s="11" t="s">
        <v>45</v>
      </c>
      <c r="AX272" s="11" t="s">
        <v>82</v>
      </c>
      <c r="AY272" s="230" t="s">
        <v>162</v>
      </c>
    </row>
    <row r="273" spans="2:65" s="12" customFormat="1" ht="12">
      <c r="B273" s="231"/>
      <c r="C273" s="232"/>
      <c r="D273" s="221" t="s">
        <v>430</v>
      </c>
      <c r="E273" s="233" t="s">
        <v>37</v>
      </c>
      <c r="F273" s="234" t="s">
        <v>433</v>
      </c>
      <c r="G273" s="232"/>
      <c r="H273" s="235">
        <v>7.6230000000000002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430</v>
      </c>
      <c r="AU273" s="241" t="s">
        <v>91</v>
      </c>
      <c r="AV273" s="12" t="s">
        <v>161</v>
      </c>
      <c r="AW273" s="12" t="s">
        <v>45</v>
      </c>
      <c r="AX273" s="12" t="s">
        <v>24</v>
      </c>
      <c r="AY273" s="241" t="s">
        <v>162</v>
      </c>
    </row>
    <row r="274" spans="2:65" s="1" customFormat="1" ht="16.5" customHeight="1">
      <c r="B274" s="42"/>
      <c r="C274" s="163" t="s">
        <v>375</v>
      </c>
      <c r="D274" s="163" t="s">
        <v>156</v>
      </c>
      <c r="E274" s="164" t="s">
        <v>623</v>
      </c>
      <c r="F274" s="165" t="s">
        <v>624</v>
      </c>
      <c r="G274" s="166" t="s">
        <v>201</v>
      </c>
      <c r="H274" s="167">
        <v>0.55600000000000005</v>
      </c>
      <c r="I274" s="168"/>
      <c r="J274" s="169">
        <f>ROUND(I274*H274,2)</f>
        <v>0</v>
      </c>
      <c r="K274" s="165" t="s">
        <v>428</v>
      </c>
      <c r="L274" s="62"/>
      <c r="M274" s="170" t="s">
        <v>37</v>
      </c>
      <c r="N274" s="171" t="s">
        <v>53</v>
      </c>
      <c r="O274" s="43"/>
      <c r="P274" s="172">
        <f>O274*H274</f>
        <v>0</v>
      </c>
      <c r="Q274" s="172">
        <v>0</v>
      </c>
      <c r="R274" s="172">
        <f>Q274*H274</f>
        <v>0</v>
      </c>
      <c r="S274" s="172">
        <v>0</v>
      </c>
      <c r="T274" s="173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174">
        <f>IF(N274="základní",J274,0)</f>
        <v>0</v>
      </c>
      <c r="BF274" s="174">
        <f>IF(N274="snížená",J274,0)</f>
        <v>0</v>
      </c>
      <c r="BG274" s="174">
        <f>IF(N274="zákl. přenesená",J274,0)</f>
        <v>0</v>
      </c>
      <c r="BH274" s="174">
        <f>IF(N274="sníž. přenesená",J274,0)</f>
        <v>0</v>
      </c>
      <c r="BI274" s="174">
        <f>IF(N274="nulová",J274,0)</f>
        <v>0</v>
      </c>
      <c r="BJ274" s="24" t="s">
        <v>24</v>
      </c>
      <c r="BK274" s="174">
        <f>ROUND(I274*H274,2)</f>
        <v>0</v>
      </c>
      <c r="BL274" s="24" t="s">
        <v>161</v>
      </c>
      <c r="BM274" s="24" t="s">
        <v>1618</v>
      </c>
    </row>
    <row r="275" spans="2:65" s="11" customFormat="1" ht="12">
      <c r="B275" s="219"/>
      <c r="C275" s="220"/>
      <c r="D275" s="221" t="s">
        <v>430</v>
      </c>
      <c r="E275" s="222" t="s">
        <v>37</v>
      </c>
      <c r="F275" s="223" t="s">
        <v>1477</v>
      </c>
      <c r="G275" s="220"/>
      <c r="H275" s="224">
        <v>0.55600000000000005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430</v>
      </c>
      <c r="AU275" s="230" t="s">
        <v>91</v>
      </c>
      <c r="AV275" s="11" t="s">
        <v>91</v>
      </c>
      <c r="AW275" s="11" t="s">
        <v>45</v>
      </c>
      <c r="AX275" s="11" t="s">
        <v>82</v>
      </c>
      <c r="AY275" s="230" t="s">
        <v>162</v>
      </c>
    </row>
    <row r="276" spans="2:65" s="12" customFormat="1" ht="12">
      <c r="B276" s="231"/>
      <c r="C276" s="232"/>
      <c r="D276" s="221" t="s">
        <v>430</v>
      </c>
      <c r="E276" s="233" t="s">
        <v>37</v>
      </c>
      <c r="F276" s="234" t="s">
        <v>433</v>
      </c>
      <c r="G276" s="232"/>
      <c r="H276" s="235">
        <v>0.55600000000000005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430</v>
      </c>
      <c r="AU276" s="241" t="s">
        <v>91</v>
      </c>
      <c r="AV276" s="12" t="s">
        <v>161</v>
      </c>
      <c r="AW276" s="12" t="s">
        <v>45</v>
      </c>
      <c r="AX276" s="12" t="s">
        <v>24</v>
      </c>
      <c r="AY276" s="241" t="s">
        <v>162</v>
      </c>
    </row>
    <row r="277" spans="2:65" s="1" customFormat="1" ht="16.5" customHeight="1">
      <c r="B277" s="42"/>
      <c r="C277" s="163" t="s">
        <v>379</v>
      </c>
      <c r="D277" s="163" t="s">
        <v>156</v>
      </c>
      <c r="E277" s="164" t="s">
        <v>1619</v>
      </c>
      <c r="F277" s="165" t="s">
        <v>1620</v>
      </c>
      <c r="G277" s="166" t="s">
        <v>159</v>
      </c>
      <c r="H277" s="167">
        <v>15.898999999999999</v>
      </c>
      <c r="I277" s="168"/>
      <c r="J277" s="169">
        <f>ROUND(I277*H277,2)</f>
        <v>0</v>
      </c>
      <c r="K277" s="165" t="s">
        <v>428</v>
      </c>
      <c r="L277" s="62"/>
      <c r="M277" s="170" t="s">
        <v>37</v>
      </c>
      <c r="N277" s="171" t="s">
        <v>53</v>
      </c>
      <c r="O277" s="43"/>
      <c r="P277" s="172">
        <f>O277*H277</f>
        <v>0</v>
      </c>
      <c r="Q277" s="172">
        <v>0</v>
      </c>
      <c r="R277" s="172">
        <f>Q277*H277</f>
        <v>0</v>
      </c>
      <c r="S277" s="172">
        <v>0</v>
      </c>
      <c r="T277" s="173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174">
        <f>IF(N277="základní",J277,0)</f>
        <v>0</v>
      </c>
      <c r="BF277" s="174">
        <f>IF(N277="snížená",J277,0)</f>
        <v>0</v>
      </c>
      <c r="BG277" s="174">
        <f>IF(N277="zákl. přenesená",J277,0)</f>
        <v>0</v>
      </c>
      <c r="BH277" s="174">
        <f>IF(N277="sníž. přenesená",J277,0)</f>
        <v>0</v>
      </c>
      <c r="BI277" s="174">
        <f>IF(N277="nulová",J277,0)</f>
        <v>0</v>
      </c>
      <c r="BJ277" s="24" t="s">
        <v>24</v>
      </c>
      <c r="BK277" s="174">
        <f>ROUND(I277*H277,2)</f>
        <v>0</v>
      </c>
      <c r="BL277" s="24" t="s">
        <v>161</v>
      </c>
      <c r="BM277" s="24" t="s">
        <v>1621</v>
      </c>
    </row>
    <row r="278" spans="2:65" s="13" customFormat="1" ht="12">
      <c r="B278" s="242"/>
      <c r="C278" s="243"/>
      <c r="D278" s="221" t="s">
        <v>430</v>
      </c>
      <c r="E278" s="244" t="s">
        <v>37</v>
      </c>
      <c r="F278" s="245" t="s">
        <v>1622</v>
      </c>
      <c r="G278" s="243"/>
      <c r="H278" s="244" t="s">
        <v>37</v>
      </c>
      <c r="I278" s="246"/>
      <c r="J278" s="243"/>
      <c r="K278" s="243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430</v>
      </c>
      <c r="AU278" s="251" t="s">
        <v>91</v>
      </c>
      <c r="AV278" s="13" t="s">
        <v>24</v>
      </c>
      <c r="AW278" s="13" t="s">
        <v>45</v>
      </c>
      <c r="AX278" s="13" t="s">
        <v>82</v>
      </c>
      <c r="AY278" s="251" t="s">
        <v>162</v>
      </c>
    </row>
    <row r="279" spans="2:65" s="11" customFormat="1" ht="12">
      <c r="B279" s="219"/>
      <c r="C279" s="220"/>
      <c r="D279" s="221" t="s">
        <v>430</v>
      </c>
      <c r="E279" s="222" t="s">
        <v>37</v>
      </c>
      <c r="F279" s="223" t="s">
        <v>1623</v>
      </c>
      <c r="G279" s="220"/>
      <c r="H279" s="224">
        <v>15.898999999999999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430</v>
      </c>
      <c r="AU279" s="230" t="s">
        <v>91</v>
      </c>
      <c r="AV279" s="11" t="s">
        <v>91</v>
      </c>
      <c r="AW279" s="11" t="s">
        <v>45</v>
      </c>
      <c r="AX279" s="11" t="s">
        <v>82</v>
      </c>
      <c r="AY279" s="230" t="s">
        <v>162</v>
      </c>
    </row>
    <row r="280" spans="2:65" s="12" customFormat="1" ht="12">
      <c r="B280" s="231"/>
      <c r="C280" s="232"/>
      <c r="D280" s="221" t="s">
        <v>430</v>
      </c>
      <c r="E280" s="233" t="s">
        <v>37</v>
      </c>
      <c r="F280" s="234" t="s">
        <v>433</v>
      </c>
      <c r="G280" s="232"/>
      <c r="H280" s="235">
        <v>15.898999999999999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430</v>
      </c>
      <c r="AU280" s="241" t="s">
        <v>91</v>
      </c>
      <c r="AV280" s="12" t="s">
        <v>161</v>
      </c>
      <c r="AW280" s="12" t="s">
        <v>45</v>
      </c>
      <c r="AX280" s="12" t="s">
        <v>24</v>
      </c>
      <c r="AY280" s="241" t="s">
        <v>162</v>
      </c>
    </row>
    <row r="281" spans="2:65" s="1" customFormat="1" ht="25.5" customHeight="1">
      <c r="B281" s="42"/>
      <c r="C281" s="163" t="s">
        <v>383</v>
      </c>
      <c r="D281" s="163" t="s">
        <v>156</v>
      </c>
      <c r="E281" s="164" t="s">
        <v>634</v>
      </c>
      <c r="F281" s="165" t="s">
        <v>635</v>
      </c>
      <c r="G281" s="166" t="s">
        <v>159</v>
      </c>
      <c r="H281" s="167">
        <v>14.65</v>
      </c>
      <c r="I281" s="168"/>
      <c r="J281" s="169">
        <f>ROUND(I281*H281,2)</f>
        <v>0</v>
      </c>
      <c r="K281" s="165" t="s">
        <v>428</v>
      </c>
      <c r="L281" s="62"/>
      <c r="M281" s="170" t="s">
        <v>37</v>
      </c>
      <c r="N281" s="171" t="s">
        <v>53</v>
      </c>
      <c r="O281" s="43"/>
      <c r="P281" s="172">
        <f>O281*H281</f>
        <v>0</v>
      </c>
      <c r="Q281" s="172">
        <v>0</v>
      </c>
      <c r="R281" s="172">
        <f>Q281*H281</f>
        <v>0</v>
      </c>
      <c r="S281" s="172">
        <v>0</v>
      </c>
      <c r="T281" s="173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174">
        <f>IF(N281="základní",J281,0)</f>
        <v>0</v>
      </c>
      <c r="BF281" s="174">
        <f>IF(N281="snížená",J281,0)</f>
        <v>0</v>
      </c>
      <c r="BG281" s="174">
        <f>IF(N281="zákl. přenesená",J281,0)</f>
        <v>0</v>
      </c>
      <c r="BH281" s="174">
        <f>IF(N281="sníž. přenesená",J281,0)</f>
        <v>0</v>
      </c>
      <c r="BI281" s="174">
        <f>IF(N281="nulová",J281,0)</f>
        <v>0</v>
      </c>
      <c r="BJ281" s="24" t="s">
        <v>24</v>
      </c>
      <c r="BK281" s="174">
        <f>ROUND(I281*H281,2)</f>
        <v>0</v>
      </c>
      <c r="BL281" s="24" t="s">
        <v>161</v>
      </c>
      <c r="BM281" s="24" t="s">
        <v>1624</v>
      </c>
    </row>
    <row r="282" spans="2:65" s="11" customFormat="1" ht="12">
      <c r="B282" s="219"/>
      <c r="C282" s="220"/>
      <c r="D282" s="221" t="s">
        <v>430</v>
      </c>
      <c r="E282" s="222" t="s">
        <v>37</v>
      </c>
      <c r="F282" s="223" t="s">
        <v>1553</v>
      </c>
      <c r="G282" s="220"/>
      <c r="H282" s="224">
        <v>14.65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430</v>
      </c>
      <c r="AU282" s="230" t="s">
        <v>91</v>
      </c>
      <c r="AV282" s="11" t="s">
        <v>91</v>
      </c>
      <c r="AW282" s="11" t="s">
        <v>45</v>
      </c>
      <c r="AX282" s="11" t="s">
        <v>82</v>
      </c>
      <c r="AY282" s="230" t="s">
        <v>162</v>
      </c>
    </row>
    <row r="283" spans="2:65" s="12" customFormat="1" ht="12">
      <c r="B283" s="231"/>
      <c r="C283" s="232"/>
      <c r="D283" s="221" t="s">
        <v>430</v>
      </c>
      <c r="E283" s="233" t="s">
        <v>37</v>
      </c>
      <c r="F283" s="234" t="s">
        <v>433</v>
      </c>
      <c r="G283" s="232"/>
      <c r="H283" s="235">
        <v>14.65</v>
      </c>
      <c r="I283" s="236"/>
      <c r="J283" s="232"/>
      <c r="K283" s="232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430</v>
      </c>
      <c r="AU283" s="241" t="s">
        <v>91</v>
      </c>
      <c r="AV283" s="12" t="s">
        <v>161</v>
      </c>
      <c r="AW283" s="12" t="s">
        <v>45</v>
      </c>
      <c r="AX283" s="12" t="s">
        <v>24</v>
      </c>
      <c r="AY283" s="241" t="s">
        <v>162</v>
      </c>
    </row>
    <row r="284" spans="2:65" s="1" customFormat="1" ht="25.5" customHeight="1">
      <c r="B284" s="42"/>
      <c r="C284" s="163" t="s">
        <v>387</v>
      </c>
      <c r="D284" s="163" t="s">
        <v>156</v>
      </c>
      <c r="E284" s="164" t="s">
        <v>637</v>
      </c>
      <c r="F284" s="165" t="s">
        <v>638</v>
      </c>
      <c r="G284" s="166" t="s">
        <v>373</v>
      </c>
      <c r="H284" s="167">
        <v>11</v>
      </c>
      <c r="I284" s="168"/>
      <c r="J284" s="169">
        <f t="shared" ref="J284:J292" si="20">ROUND(I284*H284,2)</f>
        <v>0</v>
      </c>
      <c r="K284" s="165" t="s">
        <v>428</v>
      </c>
      <c r="L284" s="62"/>
      <c r="M284" s="170" t="s">
        <v>37</v>
      </c>
      <c r="N284" s="171" t="s">
        <v>53</v>
      </c>
      <c r="O284" s="43"/>
      <c r="P284" s="172">
        <f t="shared" ref="P284:P292" si="21">O284*H284</f>
        <v>0</v>
      </c>
      <c r="Q284" s="172">
        <v>0</v>
      </c>
      <c r="R284" s="172">
        <f t="shared" ref="R284:R292" si="22">Q284*H284</f>
        <v>0</v>
      </c>
      <c r="S284" s="172">
        <v>0</v>
      </c>
      <c r="T284" s="173">
        <f t="shared" ref="T284:T292" si="23"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174">
        <f t="shared" ref="BE284:BE292" si="24">IF(N284="základní",J284,0)</f>
        <v>0</v>
      </c>
      <c r="BF284" s="174">
        <f t="shared" ref="BF284:BF292" si="25">IF(N284="snížená",J284,0)</f>
        <v>0</v>
      </c>
      <c r="BG284" s="174">
        <f t="shared" ref="BG284:BG292" si="26">IF(N284="zákl. přenesená",J284,0)</f>
        <v>0</v>
      </c>
      <c r="BH284" s="174">
        <f t="shared" ref="BH284:BH292" si="27">IF(N284="sníž. přenesená",J284,0)</f>
        <v>0</v>
      </c>
      <c r="BI284" s="174">
        <f t="shared" ref="BI284:BI292" si="28">IF(N284="nulová",J284,0)</f>
        <v>0</v>
      </c>
      <c r="BJ284" s="24" t="s">
        <v>24</v>
      </c>
      <c r="BK284" s="174">
        <f t="shared" ref="BK284:BK292" si="29">ROUND(I284*H284,2)</f>
        <v>0</v>
      </c>
      <c r="BL284" s="24" t="s">
        <v>161</v>
      </c>
      <c r="BM284" s="24" t="s">
        <v>1625</v>
      </c>
    </row>
    <row r="285" spans="2:65" s="1" customFormat="1" ht="16.5" customHeight="1">
      <c r="B285" s="42"/>
      <c r="C285" s="175" t="s">
        <v>391</v>
      </c>
      <c r="D285" s="175" t="s">
        <v>277</v>
      </c>
      <c r="E285" s="176" t="s">
        <v>640</v>
      </c>
      <c r="F285" s="177" t="s">
        <v>641</v>
      </c>
      <c r="G285" s="178" t="s">
        <v>373</v>
      </c>
      <c r="H285" s="179">
        <v>3</v>
      </c>
      <c r="I285" s="180"/>
      <c r="J285" s="181">
        <f t="shared" si="20"/>
        <v>0</v>
      </c>
      <c r="K285" s="177" t="s">
        <v>428</v>
      </c>
      <c r="L285" s="182"/>
      <c r="M285" s="183" t="s">
        <v>37</v>
      </c>
      <c r="N285" s="184" t="s">
        <v>53</v>
      </c>
      <c r="O285" s="43"/>
      <c r="P285" s="172">
        <f t="shared" si="21"/>
        <v>0</v>
      </c>
      <c r="Q285" s="172">
        <v>0</v>
      </c>
      <c r="R285" s="172">
        <f t="shared" si="22"/>
        <v>0</v>
      </c>
      <c r="S285" s="172">
        <v>0</v>
      </c>
      <c r="T285" s="173">
        <f t="shared" si="23"/>
        <v>0</v>
      </c>
      <c r="AR285" s="24" t="s">
        <v>187</v>
      </c>
      <c r="AT285" s="24" t="s">
        <v>277</v>
      </c>
      <c r="AU285" s="24" t="s">
        <v>91</v>
      </c>
      <c r="AY285" s="24" t="s">
        <v>162</v>
      </c>
      <c r="BE285" s="174">
        <f t="shared" si="24"/>
        <v>0</v>
      </c>
      <c r="BF285" s="174">
        <f t="shared" si="25"/>
        <v>0</v>
      </c>
      <c r="BG285" s="174">
        <f t="shared" si="26"/>
        <v>0</v>
      </c>
      <c r="BH285" s="174">
        <f t="shared" si="27"/>
        <v>0</v>
      </c>
      <c r="BI285" s="174">
        <f t="shared" si="28"/>
        <v>0</v>
      </c>
      <c r="BJ285" s="24" t="s">
        <v>24</v>
      </c>
      <c r="BK285" s="174">
        <f t="shared" si="29"/>
        <v>0</v>
      </c>
      <c r="BL285" s="24" t="s">
        <v>161</v>
      </c>
      <c r="BM285" s="24" t="s">
        <v>1626</v>
      </c>
    </row>
    <row r="286" spans="2:65" s="1" customFormat="1" ht="16.5" customHeight="1">
      <c r="B286" s="42"/>
      <c r="C286" s="175" t="s">
        <v>395</v>
      </c>
      <c r="D286" s="175" t="s">
        <v>277</v>
      </c>
      <c r="E286" s="176" t="s">
        <v>1627</v>
      </c>
      <c r="F286" s="177" t="s">
        <v>1628</v>
      </c>
      <c r="G286" s="178" t="s">
        <v>373</v>
      </c>
      <c r="H286" s="179">
        <v>2</v>
      </c>
      <c r="I286" s="180"/>
      <c r="J286" s="181">
        <f t="shared" si="20"/>
        <v>0</v>
      </c>
      <c r="K286" s="177" t="s">
        <v>428</v>
      </c>
      <c r="L286" s="182"/>
      <c r="M286" s="183" t="s">
        <v>37</v>
      </c>
      <c r="N286" s="184" t="s">
        <v>53</v>
      </c>
      <c r="O286" s="43"/>
      <c r="P286" s="172">
        <f t="shared" si="21"/>
        <v>0</v>
      </c>
      <c r="Q286" s="172">
        <v>0</v>
      </c>
      <c r="R286" s="172">
        <f t="shared" si="22"/>
        <v>0</v>
      </c>
      <c r="S286" s="172">
        <v>0</v>
      </c>
      <c r="T286" s="173">
        <f t="shared" si="23"/>
        <v>0</v>
      </c>
      <c r="AR286" s="24" t="s">
        <v>187</v>
      </c>
      <c r="AT286" s="24" t="s">
        <v>277</v>
      </c>
      <c r="AU286" s="24" t="s">
        <v>91</v>
      </c>
      <c r="AY286" s="24" t="s">
        <v>162</v>
      </c>
      <c r="BE286" s="174">
        <f t="shared" si="24"/>
        <v>0</v>
      </c>
      <c r="BF286" s="174">
        <f t="shared" si="25"/>
        <v>0</v>
      </c>
      <c r="BG286" s="174">
        <f t="shared" si="26"/>
        <v>0</v>
      </c>
      <c r="BH286" s="174">
        <f t="shared" si="27"/>
        <v>0</v>
      </c>
      <c r="BI286" s="174">
        <f t="shared" si="28"/>
        <v>0</v>
      </c>
      <c r="BJ286" s="24" t="s">
        <v>24</v>
      </c>
      <c r="BK286" s="174">
        <f t="shared" si="29"/>
        <v>0</v>
      </c>
      <c r="BL286" s="24" t="s">
        <v>161</v>
      </c>
      <c r="BM286" s="24" t="s">
        <v>1629</v>
      </c>
    </row>
    <row r="287" spans="2:65" s="1" customFormat="1" ht="16.5" customHeight="1">
      <c r="B287" s="42"/>
      <c r="C287" s="175" t="s">
        <v>692</v>
      </c>
      <c r="D287" s="175" t="s">
        <v>277</v>
      </c>
      <c r="E287" s="176" t="s">
        <v>1630</v>
      </c>
      <c r="F287" s="177" t="s">
        <v>1631</v>
      </c>
      <c r="G287" s="178" t="s">
        <v>373</v>
      </c>
      <c r="H287" s="179">
        <v>2</v>
      </c>
      <c r="I287" s="180"/>
      <c r="J287" s="181">
        <f t="shared" si="20"/>
        <v>0</v>
      </c>
      <c r="K287" s="177" t="s">
        <v>428</v>
      </c>
      <c r="L287" s="182"/>
      <c r="M287" s="183" t="s">
        <v>37</v>
      </c>
      <c r="N287" s="184" t="s">
        <v>53</v>
      </c>
      <c r="O287" s="43"/>
      <c r="P287" s="172">
        <f t="shared" si="21"/>
        <v>0</v>
      </c>
      <c r="Q287" s="172">
        <v>0</v>
      </c>
      <c r="R287" s="172">
        <f t="shared" si="22"/>
        <v>0</v>
      </c>
      <c r="S287" s="172">
        <v>0</v>
      </c>
      <c r="T287" s="173">
        <f t="shared" si="23"/>
        <v>0</v>
      </c>
      <c r="AR287" s="24" t="s">
        <v>187</v>
      </c>
      <c r="AT287" s="24" t="s">
        <v>277</v>
      </c>
      <c r="AU287" s="24" t="s">
        <v>91</v>
      </c>
      <c r="AY287" s="24" t="s">
        <v>162</v>
      </c>
      <c r="BE287" s="174">
        <f t="shared" si="24"/>
        <v>0</v>
      </c>
      <c r="BF287" s="174">
        <f t="shared" si="25"/>
        <v>0</v>
      </c>
      <c r="BG287" s="174">
        <f t="shared" si="26"/>
        <v>0</v>
      </c>
      <c r="BH287" s="174">
        <f t="shared" si="27"/>
        <v>0</v>
      </c>
      <c r="BI287" s="174">
        <f t="shared" si="28"/>
        <v>0</v>
      </c>
      <c r="BJ287" s="24" t="s">
        <v>24</v>
      </c>
      <c r="BK287" s="174">
        <f t="shared" si="29"/>
        <v>0</v>
      </c>
      <c r="BL287" s="24" t="s">
        <v>161</v>
      </c>
      <c r="BM287" s="24" t="s">
        <v>1632</v>
      </c>
    </row>
    <row r="288" spans="2:65" s="1" customFormat="1" ht="16.5" customHeight="1">
      <c r="B288" s="42"/>
      <c r="C288" s="175" t="s">
        <v>697</v>
      </c>
      <c r="D288" s="175" t="s">
        <v>277</v>
      </c>
      <c r="E288" s="176" t="s">
        <v>1633</v>
      </c>
      <c r="F288" s="177" t="s">
        <v>1634</v>
      </c>
      <c r="G288" s="178" t="s">
        <v>373</v>
      </c>
      <c r="H288" s="179">
        <v>4</v>
      </c>
      <c r="I288" s="180"/>
      <c r="J288" s="181">
        <f t="shared" si="20"/>
        <v>0</v>
      </c>
      <c r="K288" s="177" t="s">
        <v>428</v>
      </c>
      <c r="L288" s="182"/>
      <c r="M288" s="183" t="s">
        <v>37</v>
      </c>
      <c r="N288" s="184" t="s">
        <v>53</v>
      </c>
      <c r="O288" s="43"/>
      <c r="P288" s="172">
        <f t="shared" si="21"/>
        <v>0</v>
      </c>
      <c r="Q288" s="172">
        <v>0</v>
      </c>
      <c r="R288" s="172">
        <f t="shared" si="22"/>
        <v>0</v>
      </c>
      <c r="S288" s="172">
        <v>0</v>
      </c>
      <c r="T288" s="173">
        <f t="shared" si="23"/>
        <v>0</v>
      </c>
      <c r="AR288" s="24" t="s">
        <v>187</v>
      </c>
      <c r="AT288" s="24" t="s">
        <v>277</v>
      </c>
      <c r="AU288" s="24" t="s">
        <v>91</v>
      </c>
      <c r="AY288" s="24" t="s">
        <v>162</v>
      </c>
      <c r="BE288" s="174">
        <f t="shared" si="24"/>
        <v>0</v>
      </c>
      <c r="BF288" s="174">
        <f t="shared" si="25"/>
        <v>0</v>
      </c>
      <c r="BG288" s="174">
        <f t="shared" si="26"/>
        <v>0</v>
      </c>
      <c r="BH288" s="174">
        <f t="shared" si="27"/>
        <v>0</v>
      </c>
      <c r="BI288" s="174">
        <f t="shared" si="28"/>
        <v>0</v>
      </c>
      <c r="BJ288" s="24" t="s">
        <v>24</v>
      </c>
      <c r="BK288" s="174">
        <f t="shared" si="29"/>
        <v>0</v>
      </c>
      <c r="BL288" s="24" t="s">
        <v>161</v>
      </c>
      <c r="BM288" s="24" t="s">
        <v>1635</v>
      </c>
    </row>
    <row r="289" spans="2:65" s="1" customFormat="1" ht="16.5" customHeight="1">
      <c r="B289" s="42"/>
      <c r="C289" s="163" t="s">
        <v>702</v>
      </c>
      <c r="D289" s="163" t="s">
        <v>156</v>
      </c>
      <c r="E289" s="164" t="s">
        <v>643</v>
      </c>
      <c r="F289" s="165" t="s">
        <v>644</v>
      </c>
      <c r="G289" s="166" t="s">
        <v>373</v>
      </c>
      <c r="H289" s="167">
        <v>1</v>
      </c>
      <c r="I289" s="168"/>
      <c r="J289" s="169">
        <f t="shared" si="20"/>
        <v>0</v>
      </c>
      <c r="K289" s="165" t="s">
        <v>428</v>
      </c>
      <c r="L289" s="62"/>
      <c r="M289" s="170" t="s">
        <v>37</v>
      </c>
      <c r="N289" s="171" t="s">
        <v>53</v>
      </c>
      <c r="O289" s="43"/>
      <c r="P289" s="172">
        <f t="shared" si="21"/>
        <v>0</v>
      </c>
      <c r="Q289" s="172">
        <v>0</v>
      </c>
      <c r="R289" s="172">
        <f t="shared" si="22"/>
        <v>0</v>
      </c>
      <c r="S289" s="172">
        <v>0</v>
      </c>
      <c r="T289" s="173">
        <f t="shared" si="23"/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174">
        <f t="shared" si="24"/>
        <v>0</v>
      </c>
      <c r="BF289" s="174">
        <f t="shared" si="25"/>
        <v>0</v>
      </c>
      <c r="BG289" s="174">
        <f t="shared" si="26"/>
        <v>0</v>
      </c>
      <c r="BH289" s="174">
        <f t="shared" si="27"/>
        <v>0</v>
      </c>
      <c r="BI289" s="174">
        <f t="shared" si="28"/>
        <v>0</v>
      </c>
      <c r="BJ289" s="24" t="s">
        <v>24</v>
      </c>
      <c r="BK289" s="174">
        <f t="shared" si="29"/>
        <v>0</v>
      </c>
      <c r="BL289" s="24" t="s">
        <v>161</v>
      </c>
      <c r="BM289" s="24" t="s">
        <v>1636</v>
      </c>
    </row>
    <row r="290" spans="2:65" s="1" customFormat="1" ht="16.5" customHeight="1">
      <c r="B290" s="42"/>
      <c r="C290" s="175" t="s">
        <v>708</v>
      </c>
      <c r="D290" s="175" t="s">
        <v>277</v>
      </c>
      <c r="E290" s="176" t="s">
        <v>646</v>
      </c>
      <c r="F290" s="177" t="s">
        <v>1637</v>
      </c>
      <c r="G290" s="178" t="s">
        <v>373</v>
      </c>
      <c r="H290" s="179">
        <v>1</v>
      </c>
      <c r="I290" s="180"/>
      <c r="J290" s="181">
        <f t="shared" si="20"/>
        <v>0</v>
      </c>
      <c r="K290" s="177" t="s">
        <v>428</v>
      </c>
      <c r="L290" s="182"/>
      <c r="M290" s="183" t="s">
        <v>37</v>
      </c>
      <c r="N290" s="184" t="s">
        <v>53</v>
      </c>
      <c r="O290" s="43"/>
      <c r="P290" s="172">
        <f t="shared" si="21"/>
        <v>0</v>
      </c>
      <c r="Q290" s="172">
        <v>0</v>
      </c>
      <c r="R290" s="172">
        <f t="shared" si="22"/>
        <v>0</v>
      </c>
      <c r="S290" s="172">
        <v>0</v>
      </c>
      <c r="T290" s="173">
        <f t="shared" si="23"/>
        <v>0</v>
      </c>
      <c r="AR290" s="24" t="s">
        <v>187</v>
      </c>
      <c r="AT290" s="24" t="s">
        <v>277</v>
      </c>
      <c r="AU290" s="24" t="s">
        <v>91</v>
      </c>
      <c r="AY290" s="24" t="s">
        <v>162</v>
      </c>
      <c r="BE290" s="174">
        <f t="shared" si="24"/>
        <v>0</v>
      </c>
      <c r="BF290" s="174">
        <f t="shared" si="25"/>
        <v>0</v>
      </c>
      <c r="BG290" s="174">
        <f t="shared" si="26"/>
        <v>0</v>
      </c>
      <c r="BH290" s="174">
        <f t="shared" si="27"/>
        <v>0</v>
      </c>
      <c r="BI290" s="174">
        <f t="shared" si="28"/>
        <v>0</v>
      </c>
      <c r="BJ290" s="24" t="s">
        <v>24</v>
      </c>
      <c r="BK290" s="174">
        <f t="shared" si="29"/>
        <v>0</v>
      </c>
      <c r="BL290" s="24" t="s">
        <v>161</v>
      </c>
      <c r="BM290" s="24" t="s">
        <v>1638</v>
      </c>
    </row>
    <row r="291" spans="2:65" s="1" customFormat="1" ht="16.5" customHeight="1">
      <c r="B291" s="42"/>
      <c r="C291" s="163" t="s">
        <v>713</v>
      </c>
      <c r="D291" s="163" t="s">
        <v>156</v>
      </c>
      <c r="E291" s="164" t="s">
        <v>649</v>
      </c>
      <c r="F291" s="165" t="s">
        <v>650</v>
      </c>
      <c r="G291" s="166" t="s">
        <v>373</v>
      </c>
      <c r="H291" s="167">
        <v>2</v>
      </c>
      <c r="I291" s="168"/>
      <c r="J291" s="169">
        <f t="shared" si="20"/>
        <v>0</v>
      </c>
      <c r="K291" s="165" t="s">
        <v>428</v>
      </c>
      <c r="L291" s="62"/>
      <c r="M291" s="170" t="s">
        <v>37</v>
      </c>
      <c r="N291" s="171" t="s">
        <v>53</v>
      </c>
      <c r="O291" s="43"/>
      <c r="P291" s="172">
        <f t="shared" si="21"/>
        <v>0</v>
      </c>
      <c r="Q291" s="172">
        <v>0</v>
      </c>
      <c r="R291" s="172">
        <f t="shared" si="22"/>
        <v>0</v>
      </c>
      <c r="S291" s="172">
        <v>0</v>
      </c>
      <c r="T291" s="173">
        <f t="shared" si="23"/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174">
        <f t="shared" si="24"/>
        <v>0</v>
      </c>
      <c r="BF291" s="174">
        <f t="shared" si="25"/>
        <v>0</v>
      </c>
      <c r="BG291" s="174">
        <f t="shared" si="26"/>
        <v>0</v>
      </c>
      <c r="BH291" s="174">
        <f t="shared" si="27"/>
        <v>0</v>
      </c>
      <c r="BI291" s="174">
        <f t="shared" si="28"/>
        <v>0</v>
      </c>
      <c r="BJ291" s="24" t="s">
        <v>24</v>
      </c>
      <c r="BK291" s="174">
        <f t="shared" si="29"/>
        <v>0</v>
      </c>
      <c r="BL291" s="24" t="s">
        <v>161</v>
      </c>
      <c r="BM291" s="24" t="s">
        <v>1639</v>
      </c>
    </row>
    <row r="292" spans="2:65" s="1" customFormat="1" ht="16.5" customHeight="1">
      <c r="B292" s="42"/>
      <c r="C292" s="175" t="s">
        <v>718</v>
      </c>
      <c r="D292" s="175" t="s">
        <v>277</v>
      </c>
      <c r="E292" s="176" t="s">
        <v>652</v>
      </c>
      <c r="F292" s="177" t="s">
        <v>1640</v>
      </c>
      <c r="G292" s="178" t="s">
        <v>373</v>
      </c>
      <c r="H292" s="179">
        <v>2</v>
      </c>
      <c r="I292" s="180"/>
      <c r="J292" s="181">
        <f t="shared" si="20"/>
        <v>0</v>
      </c>
      <c r="K292" s="177" t="s">
        <v>428</v>
      </c>
      <c r="L292" s="182"/>
      <c r="M292" s="183" t="s">
        <v>37</v>
      </c>
      <c r="N292" s="184" t="s">
        <v>53</v>
      </c>
      <c r="O292" s="43"/>
      <c r="P292" s="172">
        <f t="shared" si="21"/>
        <v>0</v>
      </c>
      <c r="Q292" s="172">
        <v>0</v>
      </c>
      <c r="R292" s="172">
        <f t="shared" si="22"/>
        <v>0</v>
      </c>
      <c r="S292" s="172">
        <v>0</v>
      </c>
      <c r="T292" s="173">
        <f t="shared" si="23"/>
        <v>0</v>
      </c>
      <c r="AR292" s="24" t="s">
        <v>187</v>
      </c>
      <c r="AT292" s="24" t="s">
        <v>277</v>
      </c>
      <c r="AU292" s="24" t="s">
        <v>91</v>
      </c>
      <c r="AY292" s="24" t="s">
        <v>162</v>
      </c>
      <c r="BE292" s="174">
        <f t="shared" si="24"/>
        <v>0</v>
      </c>
      <c r="BF292" s="174">
        <f t="shared" si="25"/>
        <v>0</v>
      </c>
      <c r="BG292" s="174">
        <f t="shared" si="26"/>
        <v>0</v>
      </c>
      <c r="BH292" s="174">
        <f t="shared" si="27"/>
        <v>0</v>
      </c>
      <c r="BI292" s="174">
        <f t="shared" si="28"/>
        <v>0</v>
      </c>
      <c r="BJ292" s="24" t="s">
        <v>24</v>
      </c>
      <c r="BK292" s="174">
        <f t="shared" si="29"/>
        <v>0</v>
      </c>
      <c r="BL292" s="24" t="s">
        <v>161</v>
      </c>
      <c r="BM292" s="24" t="s">
        <v>1641</v>
      </c>
    </row>
    <row r="293" spans="2:65" s="10" customFormat="1" ht="29.85" customHeight="1">
      <c r="B293" s="203"/>
      <c r="C293" s="204"/>
      <c r="D293" s="205" t="s">
        <v>81</v>
      </c>
      <c r="E293" s="217" t="s">
        <v>191</v>
      </c>
      <c r="F293" s="217" t="s">
        <v>655</v>
      </c>
      <c r="G293" s="204"/>
      <c r="H293" s="204"/>
      <c r="I293" s="207"/>
      <c r="J293" s="218">
        <f>BK293</f>
        <v>0</v>
      </c>
      <c r="K293" s="204"/>
      <c r="L293" s="209"/>
      <c r="M293" s="210"/>
      <c r="N293" s="211"/>
      <c r="O293" s="211"/>
      <c r="P293" s="212">
        <f>SUM(P294:P317)</f>
        <v>0</v>
      </c>
      <c r="Q293" s="211"/>
      <c r="R293" s="212">
        <f>SUM(R294:R317)</f>
        <v>0</v>
      </c>
      <c r="S293" s="211"/>
      <c r="T293" s="213">
        <f>SUM(T294:T317)</f>
        <v>0</v>
      </c>
      <c r="AR293" s="214" t="s">
        <v>24</v>
      </c>
      <c r="AT293" s="215" t="s">
        <v>81</v>
      </c>
      <c r="AU293" s="215" t="s">
        <v>24</v>
      </c>
      <c r="AY293" s="214" t="s">
        <v>162</v>
      </c>
      <c r="BK293" s="216">
        <f>SUM(BK294:BK317)</f>
        <v>0</v>
      </c>
    </row>
    <row r="294" spans="2:65" s="1" customFormat="1" ht="25.5" customHeight="1">
      <c r="B294" s="42"/>
      <c r="C294" s="163" t="s">
        <v>724</v>
      </c>
      <c r="D294" s="163" t="s">
        <v>156</v>
      </c>
      <c r="E294" s="164" t="s">
        <v>656</v>
      </c>
      <c r="F294" s="165" t="s">
        <v>657</v>
      </c>
      <c r="G294" s="166" t="s">
        <v>214</v>
      </c>
      <c r="H294" s="167">
        <v>9</v>
      </c>
      <c r="I294" s="168"/>
      <c r="J294" s="169">
        <f>ROUND(I294*H294,2)</f>
        <v>0</v>
      </c>
      <c r="K294" s="165" t="s">
        <v>428</v>
      </c>
      <c r="L294" s="62"/>
      <c r="M294" s="170" t="s">
        <v>37</v>
      </c>
      <c r="N294" s="171" t="s">
        <v>53</v>
      </c>
      <c r="O294" s="43"/>
      <c r="P294" s="172">
        <f>O294*H294</f>
        <v>0</v>
      </c>
      <c r="Q294" s="172">
        <v>0</v>
      </c>
      <c r="R294" s="172">
        <f>Q294*H294</f>
        <v>0</v>
      </c>
      <c r="S294" s="172">
        <v>0</v>
      </c>
      <c r="T294" s="173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174">
        <f>IF(N294="základní",J294,0)</f>
        <v>0</v>
      </c>
      <c r="BF294" s="174">
        <f>IF(N294="snížená",J294,0)</f>
        <v>0</v>
      </c>
      <c r="BG294" s="174">
        <f>IF(N294="zákl. přenesená",J294,0)</f>
        <v>0</v>
      </c>
      <c r="BH294" s="174">
        <f>IF(N294="sníž. přenesená",J294,0)</f>
        <v>0</v>
      </c>
      <c r="BI294" s="174">
        <f>IF(N294="nulová",J294,0)</f>
        <v>0</v>
      </c>
      <c r="BJ294" s="24" t="s">
        <v>24</v>
      </c>
      <c r="BK294" s="174">
        <f>ROUND(I294*H294,2)</f>
        <v>0</v>
      </c>
      <c r="BL294" s="24" t="s">
        <v>161</v>
      </c>
      <c r="BM294" s="24" t="s">
        <v>1642</v>
      </c>
    </row>
    <row r="295" spans="2:65" s="1" customFormat="1" ht="16.5" customHeight="1">
      <c r="B295" s="42"/>
      <c r="C295" s="175" t="s">
        <v>729</v>
      </c>
      <c r="D295" s="175" t="s">
        <v>277</v>
      </c>
      <c r="E295" s="176" t="s">
        <v>659</v>
      </c>
      <c r="F295" s="177" t="s">
        <v>660</v>
      </c>
      <c r="G295" s="178" t="s">
        <v>373</v>
      </c>
      <c r="H295" s="179">
        <v>9.09</v>
      </c>
      <c r="I295" s="180"/>
      <c r="J295" s="181">
        <f>ROUND(I295*H295,2)</f>
        <v>0</v>
      </c>
      <c r="K295" s="177" t="s">
        <v>428</v>
      </c>
      <c r="L295" s="182"/>
      <c r="M295" s="183" t="s">
        <v>37</v>
      </c>
      <c r="N295" s="184" t="s">
        <v>53</v>
      </c>
      <c r="O295" s="43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24" t="s">
        <v>187</v>
      </c>
      <c r="AT295" s="24" t="s">
        <v>277</v>
      </c>
      <c r="AU295" s="24" t="s">
        <v>91</v>
      </c>
      <c r="AY295" s="24" t="s">
        <v>162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24" t="s">
        <v>24</v>
      </c>
      <c r="BK295" s="174">
        <f>ROUND(I295*H295,2)</f>
        <v>0</v>
      </c>
      <c r="BL295" s="24" t="s">
        <v>161</v>
      </c>
      <c r="BM295" s="24" t="s">
        <v>1643</v>
      </c>
    </row>
    <row r="296" spans="2:65" s="1" customFormat="1" ht="25.5" customHeight="1">
      <c r="B296" s="42"/>
      <c r="C296" s="163" t="s">
        <v>734</v>
      </c>
      <c r="D296" s="163" t="s">
        <v>156</v>
      </c>
      <c r="E296" s="164" t="s">
        <v>674</v>
      </c>
      <c r="F296" s="165" t="s">
        <v>675</v>
      </c>
      <c r="G296" s="166" t="s">
        <v>159</v>
      </c>
      <c r="H296" s="167">
        <v>141.53</v>
      </c>
      <c r="I296" s="168"/>
      <c r="J296" s="169">
        <f>ROUND(I296*H296,2)</f>
        <v>0</v>
      </c>
      <c r="K296" s="165" t="s">
        <v>428</v>
      </c>
      <c r="L296" s="62"/>
      <c r="M296" s="170" t="s">
        <v>37</v>
      </c>
      <c r="N296" s="171" t="s">
        <v>53</v>
      </c>
      <c r="O296" s="43"/>
      <c r="P296" s="172">
        <f>O296*H296</f>
        <v>0</v>
      </c>
      <c r="Q296" s="172">
        <v>0</v>
      </c>
      <c r="R296" s="172">
        <f>Q296*H296</f>
        <v>0</v>
      </c>
      <c r="S296" s="172">
        <v>0</v>
      </c>
      <c r="T296" s="173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174">
        <f>IF(N296="základní",J296,0)</f>
        <v>0</v>
      </c>
      <c r="BF296" s="174">
        <f>IF(N296="snížená",J296,0)</f>
        <v>0</v>
      </c>
      <c r="BG296" s="174">
        <f>IF(N296="zákl. přenesená",J296,0)</f>
        <v>0</v>
      </c>
      <c r="BH296" s="174">
        <f>IF(N296="sníž. přenesená",J296,0)</f>
        <v>0</v>
      </c>
      <c r="BI296" s="174">
        <f>IF(N296="nulová",J296,0)</f>
        <v>0</v>
      </c>
      <c r="BJ296" s="24" t="s">
        <v>24</v>
      </c>
      <c r="BK296" s="174">
        <f>ROUND(I296*H296,2)</f>
        <v>0</v>
      </c>
      <c r="BL296" s="24" t="s">
        <v>161</v>
      </c>
      <c r="BM296" s="24" t="s">
        <v>1644</v>
      </c>
    </row>
    <row r="297" spans="2:65" s="11" customFormat="1" ht="12">
      <c r="B297" s="219"/>
      <c r="C297" s="220"/>
      <c r="D297" s="221" t="s">
        <v>430</v>
      </c>
      <c r="E297" s="222" t="s">
        <v>37</v>
      </c>
      <c r="F297" s="223" t="s">
        <v>1645</v>
      </c>
      <c r="G297" s="220"/>
      <c r="H297" s="224">
        <v>141.53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430</v>
      </c>
      <c r="AU297" s="230" t="s">
        <v>91</v>
      </c>
      <c r="AV297" s="11" t="s">
        <v>91</v>
      </c>
      <c r="AW297" s="11" t="s">
        <v>45</v>
      </c>
      <c r="AX297" s="11" t="s">
        <v>82</v>
      </c>
      <c r="AY297" s="230" t="s">
        <v>162</v>
      </c>
    </row>
    <row r="298" spans="2:65" s="12" customFormat="1" ht="12">
      <c r="B298" s="231"/>
      <c r="C298" s="232"/>
      <c r="D298" s="221" t="s">
        <v>430</v>
      </c>
      <c r="E298" s="233" t="s">
        <v>37</v>
      </c>
      <c r="F298" s="234" t="s">
        <v>433</v>
      </c>
      <c r="G298" s="232"/>
      <c r="H298" s="235">
        <v>141.53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430</v>
      </c>
      <c r="AU298" s="241" t="s">
        <v>91</v>
      </c>
      <c r="AV298" s="12" t="s">
        <v>161</v>
      </c>
      <c r="AW298" s="12" t="s">
        <v>45</v>
      </c>
      <c r="AX298" s="12" t="s">
        <v>24</v>
      </c>
      <c r="AY298" s="241" t="s">
        <v>162</v>
      </c>
    </row>
    <row r="299" spans="2:65" s="1" customFormat="1" ht="25.5" customHeight="1">
      <c r="B299" s="42"/>
      <c r="C299" s="163" t="s">
        <v>739</v>
      </c>
      <c r="D299" s="163" t="s">
        <v>156</v>
      </c>
      <c r="E299" s="164" t="s">
        <v>679</v>
      </c>
      <c r="F299" s="165" t="s">
        <v>680</v>
      </c>
      <c r="G299" s="166" t="s">
        <v>159</v>
      </c>
      <c r="H299" s="167">
        <v>8491.7999999999993</v>
      </c>
      <c r="I299" s="168"/>
      <c r="J299" s="169">
        <f>ROUND(I299*H299,2)</f>
        <v>0</v>
      </c>
      <c r="K299" s="165" t="s">
        <v>428</v>
      </c>
      <c r="L299" s="62"/>
      <c r="M299" s="170" t="s">
        <v>37</v>
      </c>
      <c r="N299" s="171" t="s">
        <v>53</v>
      </c>
      <c r="O299" s="43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174">
        <f>IF(N299="základní",J299,0)</f>
        <v>0</v>
      </c>
      <c r="BF299" s="174">
        <f>IF(N299="snížená",J299,0)</f>
        <v>0</v>
      </c>
      <c r="BG299" s="174">
        <f>IF(N299="zákl. přenesená",J299,0)</f>
        <v>0</v>
      </c>
      <c r="BH299" s="174">
        <f>IF(N299="sníž. přenesená",J299,0)</f>
        <v>0</v>
      </c>
      <c r="BI299" s="174">
        <f>IF(N299="nulová",J299,0)</f>
        <v>0</v>
      </c>
      <c r="BJ299" s="24" t="s">
        <v>24</v>
      </c>
      <c r="BK299" s="174">
        <f>ROUND(I299*H299,2)</f>
        <v>0</v>
      </c>
      <c r="BL299" s="24" t="s">
        <v>161</v>
      </c>
      <c r="BM299" s="24" t="s">
        <v>1646</v>
      </c>
    </row>
    <row r="300" spans="2:65" s="11" customFormat="1" ht="12">
      <c r="B300" s="219"/>
      <c r="C300" s="220"/>
      <c r="D300" s="221" t="s">
        <v>430</v>
      </c>
      <c r="E300" s="222" t="s">
        <v>37</v>
      </c>
      <c r="F300" s="223" t="s">
        <v>1647</v>
      </c>
      <c r="G300" s="220"/>
      <c r="H300" s="224">
        <v>8491.7999999999993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430</v>
      </c>
      <c r="AU300" s="230" t="s">
        <v>91</v>
      </c>
      <c r="AV300" s="11" t="s">
        <v>91</v>
      </c>
      <c r="AW300" s="11" t="s">
        <v>45</v>
      </c>
      <c r="AX300" s="11" t="s">
        <v>82</v>
      </c>
      <c r="AY300" s="230" t="s">
        <v>162</v>
      </c>
    </row>
    <row r="301" spans="2:65" s="12" customFormat="1" ht="12">
      <c r="B301" s="231"/>
      <c r="C301" s="232"/>
      <c r="D301" s="221" t="s">
        <v>430</v>
      </c>
      <c r="E301" s="233" t="s">
        <v>37</v>
      </c>
      <c r="F301" s="234" t="s">
        <v>433</v>
      </c>
      <c r="G301" s="232"/>
      <c r="H301" s="235">
        <v>8491.7999999999993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430</v>
      </c>
      <c r="AU301" s="241" t="s">
        <v>91</v>
      </c>
      <c r="AV301" s="12" t="s">
        <v>161</v>
      </c>
      <c r="AW301" s="12" t="s">
        <v>45</v>
      </c>
      <c r="AX301" s="12" t="s">
        <v>24</v>
      </c>
      <c r="AY301" s="241" t="s">
        <v>162</v>
      </c>
    </row>
    <row r="302" spans="2:65" s="1" customFormat="1" ht="25.5" customHeight="1">
      <c r="B302" s="42"/>
      <c r="C302" s="163" t="s">
        <v>744</v>
      </c>
      <c r="D302" s="163" t="s">
        <v>156</v>
      </c>
      <c r="E302" s="164" t="s">
        <v>683</v>
      </c>
      <c r="F302" s="165" t="s">
        <v>684</v>
      </c>
      <c r="G302" s="166" t="s">
        <v>159</v>
      </c>
      <c r="H302" s="167">
        <v>141.53</v>
      </c>
      <c r="I302" s="168"/>
      <c r="J302" s="169">
        <f>ROUND(I302*H302,2)</f>
        <v>0</v>
      </c>
      <c r="K302" s="165" t="s">
        <v>428</v>
      </c>
      <c r="L302" s="62"/>
      <c r="M302" s="170" t="s">
        <v>37</v>
      </c>
      <c r="N302" s="171" t="s">
        <v>53</v>
      </c>
      <c r="O302" s="43"/>
      <c r="P302" s="172">
        <f>O302*H302</f>
        <v>0</v>
      </c>
      <c r="Q302" s="172">
        <v>0</v>
      </c>
      <c r="R302" s="172">
        <f>Q302*H302</f>
        <v>0</v>
      </c>
      <c r="S302" s="172">
        <v>0</v>
      </c>
      <c r="T302" s="173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24" t="s">
        <v>24</v>
      </c>
      <c r="BK302" s="174">
        <f>ROUND(I302*H302,2)</f>
        <v>0</v>
      </c>
      <c r="BL302" s="24" t="s">
        <v>161</v>
      </c>
      <c r="BM302" s="24" t="s">
        <v>1648</v>
      </c>
    </row>
    <row r="303" spans="2:65" s="1" customFormat="1" ht="25.5" customHeight="1">
      <c r="B303" s="42"/>
      <c r="C303" s="163" t="s">
        <v>749</v>
      </c>
      <c r="D303" s="163" t="s">
        <v>156</v>
      </c>
      <c r="E303" s="164" t="s">
        <v>687</v>
      </c>
      <c r="F303" s="165" t="s">
        <v>688</v>
      </c>
      <c r="G303" s="166" t="s">
        <v>159</v>
      </c>
      <c r="H303" s="167">
        <v>96.6</v>
      </c>
      <c r="I303" s="168"/>
      <c r="J303" s="169">
        <f>ROUND(I303*H303,2)</f>
        <v>0</v>
      </c>
      <c r="K303" s="165" t="s">
        <v>428</v>
      </c>
      <c r="L303" s="62"/>
      <c r="M303" s="170" t="s">
        <v>37</v>
      </c>
      <c r="N303" s="171" t="s">
        <v>53</v>
      </c>
      <c r="O303" s="43"/>
      <c r="P303" s="172">
        <f>O303*H303</f>
        <v>0</v>
      </c>
      <c r="Q303" s="172">
        <v>0</v>
      </c>
      <c r="R303" s="172">
        <f>Q303*H303</f>
        <v>0</v>
      </c>
      <c r="S303" s="172">
        <v>0</v>
      </c>
      <c r="T303" s="173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174">
        <f>IF(N303="základní",J303,0)</f>
        <v>0</v>
      </c>
      <c r="BF303" s="174">
        <f>IF(N303="snížená",J303,0)</f>
        <v>0</v>
      </c>
      <c r="BG303" s="174">
        <f>IF(N303="zákl. přenesená",J303,0)</f>
        <v>0</v>
      </c>
      <c r="BH303" s="174">
        <f>IF(N303="sníž. přenesená",J303,0)</f>
        <v>0</v>
      </c>
      <c r="BI303" s="174">
        <f>IF(N303="nulová",J303,0)</f>
        <v>0</v>
      </c>
      <c r="BJ303" s="24" t="s">
        <v>24</v>
      </c>
      <c r="BK303" s="174">
        <f>ROUND(I303*H303,2)</f>
        <v>0</v>
      </c>
      <c r="BL303" s="24" t="s">
        <v>161</v>
      </c>
      <c r="BM303" s="24" t="s">
        <v>1649</v>
      </c>
    </row>
    <row r="304" spans="2:65" s="13" customFormat="1" ht="12">
      <c r="B304" s="242"/>
      <c r="C304" s="243"/>
      <c r="D304" s="221" t="s">
        <v>430</v>
      </c>
      <c r="E304" s="244" t="s">
        <v>37</v>
      </c>
      <c r="F304" s="245" t="s">
        <v>1650</v>
      </c>
      <c r="G304" s="243"/>
      <c r="H304" s="244" t="s">
        <v>37</v>
      </c>
      <c r="I304" s="246"/>
      <c r="J304" s="243"/>
      <c r="K304" s="243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430</v>
      </c>
      <c r="AU304" s="251" t="s">
        <v>91</v>
      </c>
      <c r="AV304" s="13" t="s">
        <v>24</v>
      </c>
      <c r="AW304" s="13" t="s">
        <v>45</v>
      </c>
      <c r="AX304" s="13" t="s">
        <v>82</v>
      </c>
      <c r="AY304" s="251" t="s">
        <v>162</v>
      </c>
    </row>
    <row r="305" spans="2:65" s="11" customFormat="1" ht="12">
      <c r="B305" s="219"/>
      <c r="C305" s="220"/>
      <c r="D305" s="221" t="s">
        <v>430</v>
      </c>
      <c r="E305" s="222" t="s">
        <v>37</v>
      </c>
      <c r="F305" s="223" t="s">
        <v>1651</v>
      </c>
      <c r="G305" s="220"/>
      <c r="H305" s="224">
        <v>96.6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430</v>
      </c>
      <c r="AU305" s="230" t="s">
        <v>91</v>
      </c>
      <c r="AV305" s="11" t="s">
        <v>91</v>
      </c>
      <c r="AW305" s="11" t="s">
        <v>45</v>
      </c>
      <c r="AX305" s="11" t="s">
        <v>82</v>
      </c>
      <c r="AY305" s="230" t="s">
        <v>162</v>
      </c>
    </row>
    <row r="306" spans="2:65" s="12" customFormat="1" ht="12">
      <c r="B306" s="231"/>
      <c r="C306" s="232"/>
      <c r="D306" s="221" t="s">
        <v>430</v>
      </c>
      <c r="E306" s="233" t="s">
        <v>37</v>
      </c>
      <c r="F306" s="234" t="s">
        <v>433</v>
      </c>
      <c r="G306" s="232"/>
      <c r="H306" s="235">
        <v>96.6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430</v>
      </c>
      <c r="AU306" s="241" t="s">
        <v>91</v>
      </c>
      <c r="AV306" s="12" t="s">
        <v>161</v>
      </c>
      <c r="AW306" s="12" t="s">
        <v>45</v>
      </c>
      <c r="AX306" s="12" t="s">
        <v>24</v>
      </c>
      <c r="AY306" s="241" t="s">
        <v>162</v>
      </c>
    </row>
    <row r="307" spans="2:65" s="1" customFormat="1" ht="25.5" customHeight="1">
      <c r="B307" s="42"/>
      <c r="C307" s="163" t="s">
        <v>754</v>
      </c>
      <c r="D307" s="163" t="s">
        <v>156</v>
      </c>
      <c r="E307" s="164" t="s">
        <v>693</v>
      </c>
      <c r="F307" s="165" t="s">
        <v>694</v>
      </c>
      <c r="G307" s="166" t="s">
        <v>159</v>
      </c>
      <c r="H307" s="167">
        <v>5796</v>
      </c>
      <c r="I307" s="168"/>
      <c r="J307" s="169">
        <f>ROUND(I307*H307,2)</f>
        <v>0</v>
      </c>
      <c r="K307" s="165" t="s">
        <v>428</v>
      </c>
      <c r="L307" s="62"/>
      <c r="M307" s="170" t="s">
        <v>37</v>
      </c>
      <c r="N307" s="171" t="s">
        <v>53</v>
      </c>
      <c r="O307" s="43"/>
      <c r="P307" s="172">
        <f>O307*H307</f>
        <v>0</v>
      </c>
      <c r="Q307" s="172">
        <v>0</v>
      </c>
      <c r="R307" s="172">
        <f>Q307*H307</f>
        <v>0</v>
      </c>
      <c r="S307" s="172">
        <v>0</v>
      </c>
      <c r="T307" s="173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174">
        <f>IF(N307="základní",J307,0)</f>
        <v>0</v>
      </c>
      <c r="BF307" s="174">
        <f>IF(N307="snížená",J307,0)</f>
        <v>0</v>
      </c>
      <c r="BG307" s="174">
        <f>IF(N307="zákl. přenesená",J307,0)</f>
        <v>0</v>
      </c>
      <c r="BH307" s="174">
        <f>IF(N307="sníž. přenesená",J307,0)</f>
        <v>0</v>
      </c>
      <c r="BI307" s="174">
        <f>IF(N307="nulová",J307,0)</f>
        <v>0</v>
      </c>
      <c r="BJ307" s="24" t="s">
        <v>24</v>
      </c>
      <c r="BK307" s="174">
        <f>ROUND(I307*H307,2)</f>
        <v>0</v>
      </c>
      <c r="BL307" s="24" t="s">
        <v>161</v>
      </c>
      <c r="BM307" s="24" t="s">
        <v>1652</v>
      </c>
    </row>
    <row r="308" spans="2:65" s="11" customFormat="1" ht="12">
      <c r="B308" s="219"/>
      <c r="C308" s="220"/>
      <c r="D308" s="221" t="s">
        <v>430</v>
      </c>
      <c r="E308" s="222" t="s">
        <v>37</v>
      </c>
      <c r="F308" s="223" t="s">
        <v>1653</v>
      </c>
      <c r="G308" s="220"/>
      <c r="H308" s="224">
        <v>5796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430</v>
      </c>
      <c r="AU308" s="230" t="s">
        <v>91</v>
      </c>
      <c r="AV308" s="11" t="s">
        <v>91</v>
      </c>
      <c r="AW308" s="11" t="s">
        <v>45</v>
      </c>
      <c r="AX308" s="11" t="s">
        <v>24</v>
      </c>
      <c r="AY308" s="230" t="s">
        <v>162</v>
      </c>
    </row>
    <row r="309" spans="2:65" s="1" customFormat="1" ht="25.5" customHeight="1">
      <c r="B309" s="42"/>
      <c r="C309" s="163" t="s">
        <v>759</v>
      </c>
      <c r="D309" s="163" t="s">
        <v>156</v>
      </c>
      <c r="E309" s="164" t="s">
        <v>698</v>
      </c>
      <c r="F309" s="165" t="s">
        <v>699</v>
      </c>
      <c r="G309" s="166" t="s">
        <v>159</v>
      </c>
      <c r="H309" s="167">
        <v>96.6</v>
      </c>
      <c r="I309" s="168"/>
      <c r="J309" s="169">
        <f>ROUND(I309*H309,2)</f>
        <v>0</v>
      </c>
      <c r="K309" s="165" t="s">
        <v>428</v>
      </c>
      <c r="L309" s="62"/>
      <c r="M309" s="170" t="s">
        <v>37</v>
      </c>
      <c r="N309" s="171" t="s">
        <v>53</v>
      </c>
      <c r="O309" s="43"/>
      <c r="P309" s="172">
        <f>O309*H309</f>
        <v>0</v>
      </c>
      <c r="Q309" s="172">
        <v>0</v>
      </c>
      <c r="R309" s="172">
        <f>Q309*H309</f>
        <v>0</v>
      </c>
      <c r="S309" s="172">
        <v>0</v>
      </c>
      <c r="T309" s="173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174">
        <f>IF(N309="základní",J309,0)</f>
        <v>0</v>
      </c>
      <c r="BF309" s="174">
        <f>IF(N309="snížená",J309,0)</f>
        <v>0</v>
      </c>
      <c r="BG309" s="174">
        <f>IF(N309="zákl. přenesená",J309,0)</f>
        <v>0</v>
      </c>
      <c r="BH309" s="174">
        <f>IF(N309="sníž. přenesená",J309,0)</f>
        <v>0</v>
      </c>
      <c r="BI309" s="174">
        <f>IF(N309="nulová",J309,0)</f>
        <v>0</v>
      </c>
      <c r="BJ309" s="24" t="s">
        <v>24</v>
      </c>
      <c r="BK309" s="174">
        <f>ROUND(I309*H309,2)</f>
        <v>0</v>
      </c>
      <c r="BL309" s="24" t="s">
        <v>161</v>
      </c>
      <c r="BM309" s="24" t="s">
        <v>1654</v>
      </c>
    </row>
    <row r="310" spans="2:65" s="1" customFormat="1" ht="25.5" customHeight="1">
      <c r="B310" s="42"/>
      <c r="C310" s="163" t="s">
        <v>763</v>
      </c>
      <c r="D310" s="163" t="s">
        <v>156</v>
      </c>
      <c r="E310" s="164" t="s">
        <v>1655</v>
      </c>
      <c r="F310" s="165" t="s">
        <v>1656</v>
      </c>
      <c r="G310" s="166" t="s">
        <v>373</v>
      </c>
      <c r="H310" s="167">
        <v>18</v>
      </c>
      <c r="I310" s="168"/>
      <c r="J310" s="169">
        <f>ROUND(I310*H310,2)</f>
        <v>0</v>
      </c>
      <c r="K310" s="165" t="s">
        <v>428</v>
      </c>
      <c r="L310" s="62"/>
      <c r="M310" s="170" t="s">
        <v>37</v>
      </c>
      <c r="N310" s="171" t="s">
        <v>53</v>
      </c>
      <c r="O310" s="43"/>
      <c r="P310" s="172">
        <f>O310*H310</f>
        <v>0</v>
      </c>
      <c r="Q310" s="172">
        <v>0</v>
      </c>
      <c r="R310" s="172">
        <f>Q310*H310</f>
        <v>0</v>
      </c>
      <c r="S310" s="172">
        <v>0</v>
      </c>
      <c r="T310" s="173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174">
        <f>IF(N310="základní",J310,0)</f>
        <v>0</v>
      </c>
      <c r="BF310" s="174">
        <f>IF(N310="snížená",J310,0)</f>
        <v>0</v>
      </c>
      <c r="BG310" s="174">
        <f>IF(N310="zákl. přenesená",J310,0)</f>
        <v>0</v>
      </c>
      <c r="BH310" s="174">
        <f>IF(N310="sníž. přenesená",J310,0)</f>
        <v>0</v>
      </c>
      <c r="BI310" s="174">
        <f>IF(N310="nulová",J310,0)</f>
        <v>0</v>
      </c>
      <c r="BJ310" s="24" t="s">
        <v>24</v>
      </c>
      <c r="BK310" s="174">
        <f>ROUND(I310*H310,2)</f>
        <v>0</v>
      </c>
      <c r="BL310" s="24" t="s">
        <v>161</v>
      </c>
      <c r="BM310" s="24" t="s">
        <v>1657</v>
      </c>
    </row>
    <row r="311" spans="2:65" s="1" customFormat="1" ht="25.5" customHeight="1">
      <c r="B311" s="42"/>
      <c r="C311" s="163" t="s">
        <v>768</v>
      </c>
      <c r="D311" s="163" t="s">
        <v>156</v>
      </c>
      <c r="E311" s="164" t="s">
        <v>1658</v>
      </c>
      <c r="F311" s="165" t="s">
        <v>1659</v>
      </c>
      <c r="G311" s="166" t="s">
        <v>373</v>
      </c>
      <c r="H311" s="167">
        <v>36</v>
      </c>
      <c r="I311" s="168"/>
      <c r="J311" s="169">
        <f>ROUND(I311*H311,2)</f>
        <v>0</v>
      </c>
      <c r="K311" s="165" t="s">
        <v>428</v>
      </c>
      <c r="L311" s="62"/>
      <c r="M311" s="170" t="s">
        <v>37</v>
      </c>
      <c r="N311" s="171" t="s">
        <v>53</v>
      </c>
      <c r="O311" s="43"/>
      <c r="P311" s="172">
        <f>O311*H311</f>
        <v>0</v>
      </c>
      <c r="Q311" s="172">
        <v>0</v>
      </c>
      <c r="R311" s="172">
        <f>Q311*H311</f>
        <v>0</v>
      </c>
      <c r="S311" s="172">
        <v>0</v>
      </c>
      <c r="T311" s="173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174">
        <f>IF(N311="základní",J311,0)</f>
        <v>0</v>
      </c>
      <c r="BF311" s="174">
        <f>IF(N311="snížená",J311,0)</f>
        <v>0</v>
      </c>
      <c r="BG311" s="174">
        <f>IF(N311="zákl. přenesená",J311,0)</f>
        <v>0</v>
      </c>
      <c r="BH311" s="174">
        <f>IF(N311="sníž. přenesená",J311,0)</f>
        <v>0</v>
      </c>
      <c r="BI311" s="174">
        <f>IF(N311="nulová",J311,0)</f>
        <v>0</v>
      </c>
      <c r="BJ311" s="24" t="s">
        <v>24</v>
      </c>
      <c r="BK311" s="174">
        <f>ROUND(I311*H311,2)</f>
        <v>0</v>
      </c>
      <c r="BL311" s="24" t="s">
        <v>161</v>
      </c>
      <c r="BM311" s="24" t="s">
        <v>1660</v>
      </c>
    </row>
    <row r="312" spans="2:65" s="11" customFormat="1" ht="12">
      <c r="B312" s="219"/>
      <c r="C312" s="220"/>
      <c r="D312" s="221" t="s">
        <v>430</v>
      </c>
      <c r="E312" s="222" t="s">
        <v>37</v>
      </c>
      <c r="F312" s="223" t="s">
        <v>1661</v>
      </c>
      <c r="G312" s="220"/>
      <c r="H312" s="224">
        <v>36</v>
      </c>
      <c r="I312" s="225"/>
      <c r="J312" s="220"/>
      <c r="K312" s="220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430</v>
      </c>
      <c r="AU312" s="230" t="s">
        <v>91</v>
      </c>
      <c r="AV312" s="11" t="s">
        <v>91</v>
      </c>
      <c r="AW312" s="11" t="s">
        <v>45</v>
      </c>
      <c r="AX312" s="11" t="s">
        <v>82</v>
      </c>
      <c r="AY312" s="230" t="s">
        <v>162</v>
      </c>
    </row>
    <row r="313" spans="2:65" s="12" customFormat="1" ht="12">
      <c r="B313" s="231"/>
      <c r="C313" s="232"/>
      <c r="D313" s="221" t="s">
        <v>430</v>
      </c>
      <c r="E313" s="233" t="s">
        <v>37</v>
      </c>
      <c r="F313" s="234" t="s">
        <v>433</v>
      </c>
      <c r="G313" s="232"/>
      <c r="H313" s="235">
        <v>36</v>
      </c>
      <c r="I313" s="236"/>
      <c r="J313" s="232"/>
      <c r="K313" s="232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430</v>
      </c>
      <c r="AU313" s="241" t="s">
        <v>91</v>
      </c>
      <c r="AV313" s="12" t="s">
        <v>161</v>
      </c>
      <c r="AW313" s="12" t="s">
        <v>45</v>
      </c>
      <c r="AX313" s="12" t="s">
        <v>24</v>
      </c>
      <c r="AY313" s="241" t="s">
        <v>162</v>
      </c>
    </row>
    <row r="314" spans="2:65" s="1" customFormat="1" ht="16.5" customHeight="1">
      <c r="B314" s="42"/>
      <c r="C314" s="163" t="s">
        <v>773</v>
      </c>
      <c r="D314" s="163" t="s">
        <v>156</v>
      </c>
      <c r="E314" s="164" t="s">
        <v>1662</v>
      </c>
      <c r="F314" s="165" t="s">
        <v>1663</v>
      </c>
      <c r="G314" s="166" t="s">
        <v>373</v>
      </c>
      <c r="H314" s="167">
        <v>18</v>
      </c>
      <c r="I314" s="168"/>
      <c r="J314" s="169">
        <f>ROUND(I314*H314,2)</f>
        <v>0</v>
      </c>
      <c r="K314" s="165" t="s">
        <v>428</v>
      </c>
      <c r="L314" s="62"/>
      <c r="M314" s="170" t="s">
        <v>37</v>
      </c>
      <c r="N314" s="171" t="s">
        <v>53</v>
      </c>
      <c r="O314" s="43"/>
      <c r="P314" s="172">
        <f>O314*H314</f>
        <v>0</v>
      </c>
      <c r="Q314" s="172">
        <v>0</v>
      </c>
      <c r="R314" s="172">
        <f>Q314*H314</f>
        <v>0</v>
      </c>
      <c r="S314" s="172">
        <v>0</v>
      </c>
      <c r="T314" s="173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174">
        <f>IF(N314="základní",J314,0)</f>
        <v>0</v>
      </c>
      <c r="BF314" s="174">
        <f>IF(N314="snížená",J314,0)</f>
        <v>0</v>
      </c>
      <c r="BG314" s="174">
        <f>IF(N314="zákl. přenesená",J314,0)</f>
        <v>0</v>
      </c>
      <c r="BH314" s="174">
        <f>IF(N314="sníž. přenesená",J314,0)</f>
        <v>0</v>
      </c>
      <c r="BI314" s="174">
        <f>IF(N314="nulová",J314,0)</f>
        <v>0</v>
      </c>
      <c r="BJ314" s="24" t="s">
        <v>24</v>
      </c>
      <c r="BK314" s="174">
        <f>ROUND(I314*H314,2)</f>
        <v>0</v>
      </c>
      <c r="BL314" s="24" t="s">
        <v>161</v>
      </c>
      <c r="BM314" s="24" t="s">
        <v>1664</v>
      </c>
    </row>
    <row r="315" spans="2:65" s="13" customFormat="1" ht="12">
      <c r="B315" s="242"/>
      <c r="C315" s="243"/>
      <c r="D315" s="221" t="s">
        <v>430</v>
      </c>
      <c r="E315" s="244" t="s">
        <v>37</v>
      </c>
      <c r="F315" s="245" t="s">
        <v>1665</v>
      </c>
      <c r="G315" s="243"/>
      <c r="H315" s="244" t="s">
        <v>37</v>
      </c>
      <c r="I315" s="246"/>
      <c r="J315" s="243"/>
      <c r="K315" s="243"/>
      <c r="L315" s="247"/>
      <c r="M315" s="248"/>
      <c r="N315" s="249"/>
      <c r="O315" s="249"/>
      <c r="P315" s="249"/>
      <c r="Q315" s="249"/>
      <c r="R315" s="249"/>
      <c r="S315" s="249"/>
      <c r="T315" s="250"/>
      <c r="AT315" s="251" t="s">
        <v>430</v>
      </c>
      <c r="AU315" s="251" t="s">
        <v>91</v>
      </c>
      <c r="AV315" s="13" t="s">
        <v>24</v>
      </c>
      <c r="AW315" s="13" t="s">
        <v>45</v>
      </c>
      <c r="AX315" s="13" t="s">
        <v>82</v>
      </c>
      <c r="AY315" s="251" t="s">
        <v>162</v>
      </c>
    </row>
    <row r="316" spans="2:65" s="11" customFormat="1" ht="12">
      <c r="B316" s="219"/>
      <c r="C316" s="220"/>
      <c r="D316" s="221" t="s">
        <v>430</v>
      </c>
      <c r="E316" s="222" t="s">
        <v>37</v>
      </c>
      <c r="F316" s="223" t="s">
        <v>227</v>
      </c>
      <c r="G316" s="220"/>
      <c r="H316" s="224">
        <v>18</v>
      </c>
      <c r="I316" s="225"/>
      <c r="J316" s="220"/>
      <c r="K316" s="220"/>
      <c r="L316" s="226"/>
      <c r="M316" s="227"/>
      <c r="N316" s="228"/>
      <c r="O316" s="228"/>
      <c r="P316" s="228"/>
      <c r="Q316" s="228"/>
      <c r="R316" s="228"/>
      <c r="S316" s="228"/>
      <c r="T316" s="229"/>
      <c r="AT316" s="230" t="s">
        <v>430</v>
      </c>
      <c r="AU316" s="230" t="s">
        <v>91</v>
      </c>
      <c r="AV316" s="11" t="s">
        <v>91</v>
      </c>
      <c r="AW316" s="11" t="s">
        <v>45</v>
      </c>
      <c r="AX316" s="11" t="s">
        <v>82</v>
      </c>
      <c r="AY316" s="230" t="s">
        <v>162</v>
      </c>
    </row>
    <row r="317" spans="2:65" s="12" customFormat="1" ht="12">
      <c r="B317" s="231"/>
      <c r="C317" s="232"/>
      <c r="D317" s="221" t="s">
        <v>430</v>
      </c>
      <c r="E317" s="233" t="s">
        <v>37</v>
      </c>
      <c r="F317" s="234" t="s">
        <v>433</v>
      </c>
      <c r="G317" s="232"/>
      <c r="H317" s="235">
        <v>18</v>
      </c>
      <c r="I317" s="236"/>
      <c r="J317" s="232"/>
      <c r="K317" s="232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430</v>
      </c>
      <c r="AU317" s="241" t="s">
        <v>91</v>
      </c>
      <c r="AV317" s="12" t="s">
        <v>161</v>
      </c>
      <c r="AW317" s="12" t="s">
        <v>45</v>
      </c>
      <c r="AX317" s="12" t="s">
        <v>24</v>
      </c>
      <c r="AY317" s="241" t="s">
        <v>162</v>
      </c>
    </row>
    <row r="318" spans="2:65" s="10" customFormat="1" ht="29.85" customHeight="1">
      <c r="B318" s="203"/>
      <c r="C318" s="204"/>
      <c r="D318" s="205" t="s">
        <v>81</v>
      </c>
      <c r="E318" s="217" t="s">
        <v>787</v>
      </c>
      <c r="F318" s="217" t="s">
        <v>788</v>
      </c>
      <c r="G318" s="204"/>
      <c r="H318" s="204"/>
      <c r="I318" s="207"/>
      <c r="J318" s="218">
        <f>BK318</f>
        <v>0</v>
      </c>
      <c r="K318" s="204"/>
      <c r="L318" s="209"/>
      <c r="M318" s="210"/>
      <c r="N318" s="211"/>
      <c r="O318" s="211"/>
      <c r="P318" s="212">
        <f>SUM(P319:P322)</f>
        <v>0</v>
      </c>
      <c r="Q318" s="211"/>
      <c r="R318" s="212">
        <f>SUM(R319:R322)</f>
        <v>0</v>
      </c>
      <c r="S318" s="211"/>
      <c r="T318" s="213">
        <f>SUM(T319:T322)</f>
        <v>0</v>
      </c>
      <c r="AR318" s="214" t="s">
        <v>24</v>
      </c>
      <c r="AT318" s="215" t="s">
        <v>81</v>
      </c>
      <c r="AU318" s="215" t="s">
        <v>24</v>
      </c>
      <c r="AY318" s="214" t="s">
        <v>162</v>
      </c>
      <c r="BK318" s="216">
        <f>SUM(BK319:BK322)</f>
        <v>0</v>
      </c>
    </row>
    <row r="319" spans="2:65" s="1" customFormat="1" ht="16.5" customHeight="1">
      <c r="B319" s="42"/>
      <c r="C319" s="163" t="s">
        <v>777</v>
      </c>
      <c r="D319" s="163" t="s">
        <v>156</v>
      </c>
      <c r="E319" s="164" t="s">
        <v>1666</v>
      </c>
      <c r="F319" s="165" t="s">
        <v>1667</v>
      </c>
      <c r="G319" s="166" t="s">
        <v>201</v>
      </c>
      <c r="H319" s="167">
        <v>44.430999999999997</v>
      </c>
      <c r="I319" s="168"/>
      <c r="J319" s="169">
        <f>ROUND(I319*H319,2)</f>
        <v>0</v>
      </c>
      <c r="K319" s="165" t="s">
        <v>428</v>
      </c>
      <c r="L319" s="62"/>
      <c r="M319" s="170" t="s">
        <v>37</v>
      </c>
      <c r="N319" s="171" t="s">
        <v>53</v>
      </c>
      <c r="O319" s="43"/>
      <c r="P319" s="172">
        <f>O319*H319</f>
        <v>0</v>
      </c>
      <c r="Q319" s="172">
        <v>0</v>
      </c>
      <c r="R319" s="172">
        <f>Q319*H319</f>
        <v>0</v>
      </c>
      <c r="S319" s="172">
        <v>0</v>
      </c>
      <c r="T319" s="173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174">
        <f>IF(N319="základní",J319,0)</f>
        <v>0</v>
      </c>
      <c r="BF319" s="174">
        <f>IF(N319="snížená",J319,0)</f>
        <v>0</v>
      </c>
      <c r="BG319" s="174">
        <f>IF(N319="zákl. přenesená",J319,0)</f>
        <v>0</v>
      </c>
      <c r="BH319" s="174">
        <f>IF(N319="sníž. přenesená",J319,0)</f>
        <v>0</v>
      </c>
      <c r="BI319" s="174">
        <f>IF(N319="nulová",J319,0)</f>
        <v>0</v>
      </c>
      <c r="BJ319" s="24" t="s">
        <v>24</v>
      </c>
      <c r="BK319" s="174">
        <f>ROUND(I319*H319,2)</f>
        <v>0</v>
      </c>
      <c r="BL319" s="24" t="s">
        <v>161</v>
      </c>
      <c r="BM319" s="24" t="s">
        <v>1668</v>
      </c>
    </row>
    <row r="320" spans="2:65" s="1" customFormat="1" ht="16.5" customHeight="1">
      <c r="B320" s="42"/>
      <c r="C320" s="163" t="s">
        <v>781</v>
      </c>
      <c r="D320" s="163" t="s">
        <v>156</v>
      </c>
      <c r="E320" s="164" t="s">
        <v>1669</v>
      </c>
      <c r="F320" s="165" t="s">
        <v>1670</v>
      </c>
      <c r="G320" s="166" t="s">
        <v>201</v>
      </c>
      <c r="H320" s="167">
        <v>399.87900000000002</v>
      </c>
      <c r="I320" s="168"/>
      <c r="J320" s="169">
        <f>ROUND(I320*H320,2)</f>
        <v>0</v>
      </c>
      <c r="K320" s="165" t="s">
        <v>428</v>
      </c>
      <c r="L320" s="62"/>
      <c r="M320" s="170" t="s">
        <v>37</v>
      </c>
      <c r="N320" s="171" t="s">
        <v>53</v>
      </c>
      <c r="O320" s="43"/>
      <c r="P320" s="172">
        <f>O320*H320</f>
        <v>0</v>
      </c>
      <c r="Q320" s="172">
        <v>0</v>
      </c>
      <c r="R320" s="172">
        <f>Q320*H320</f>
        <v>0</v>
      </c>
      <c r="S320" s="172">
        <v>0</v>
      </c>
      <c r="T320" s="173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174">
        <f>IF(N320="základní",J320,0)</f>
        <v>0</v>
      </c>
      <c r="BF320" s="174">
        <f>IF(N320="snížená",J320,0)</f>
        <v>0</v>
      </c>
      <c r="BG320" s="174">
        <f>IF(N320="zákl. přenesená",J320,0)</f>
        <v>0</v>
      </c>
      <c r="BH320" s="174">
        <f>IF(N320="sníž. přenesená",J320,0)</f>
        <v>0</v>
      </c>
      <c r="BI320" s="174">
        <f>IF(N320="nulová",J320,0)</f>
        <v>0</v>
      </c>
      <c r="BJ320" s="24" t="s">
        <v>24</v>
      </c>
      <c r="BK320" s="174">
        <f>ROUND(I320*H320,2)</f>
        <v>0</v>
      </c>
      <c r="BL320" s="24" t="s">
        <v>161</v>
      </c>
      <c r="BM320" s="24" t="s">
        <v>1671</v>
      </c>
    </row>
    <row r="321" spans="2:65" s="11" customFormat="1" ht="12">
      <c r="B321" s="219"/>
      <c r="C321" s="220"/>
      <c r="D321" s="221" t="s">
        <v>430</v>
      </c>
      <c r="E321" s="222" t="s">
        <v>37</v>
      </c>
      <c r="F321" s="223" t="s">
        <v>1672</v>
      </c>
      <c r="G321" s="220"/>
      <c r="H321" s="224">
        <v>399.87900000000002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430</v>
      </c>
      <c r="AU321" s="230" t="s">
        <v>91</v>
      </c>
      <c r="AV321" s="11" t="s">
        <v>91</v>
      </c>
      <c r="AW321" s="11" t="s">
        <v>45</v>
      </c>
      <c r="AX321" s="11" t="s">
        <v>82</v>
      </c>
      <c r="AY321" s="230" t="s">
        <v>162</v>
      </c>
    </row>
    <row r="322" spans="2:65" s="12" customFormat="1" ht="12">
      <c r="B322" s="231"/>
      <c r="C322" s="232"/>
      <c r="D322" s="221" t="s">
        <v>430</v>
      </c>
      <c r="E322" s="233" t="s">
        <v>37</v>
      </c>
      <c r="F322" s="234" t="s">
        <v>433</v>
      </c>
      <c r="G322" s="232"/>
      <c r="H322" s="235">
        <v>399.87900000000002</v>
      </c>
      <c r="I322" s="236"/>
      <c r="J322" s="232"/>
      <c r="K322" s="232"/>
      <c r="L322" s="237"/>
      <c r="M322" s="238"/>
      <c r="N322" s="239"/>
      <c r="O322" s="239"/>
      <c r="P322" s="239"/>
      <c r="Q322" s="239"/>
      <c r="R322" s="239"/>
      <c r="S322" s="239"/>
      <c r="T322" s="240"/>
      <c r="AT322" s="241" t="s">
        <v>430</v>
      </c>
      <c r="AU322" s="241" t="s">
        <v>91</v>
      </c>
      <c r="AV322" s="12" t="s">
        <v>161</v>
      </c>
      <c r="AW322" s="12" t="s">
        <v>45</v>
      </c>
      <c r="AX322" s="12" t="s">
        <v>24</v>
      </c>
      <c r="AY322" s="241" t="s">
        <v>162</v>
      </c>
    </row>
    <row r="323" spans="2:65" s="10" customFormat="1" ht="29.85" customHeight="1">
      <c r="B323" s="203"/>
      <c r="C323" s="204"/>
      <c r="D323" s="205" t="s">
        <v>81</v>
      </c>
      <c r="E323" s="217" t="s">
        <v>832</v>
      </c>
      <c r="F323" s="217" t="s">
        <v>833</v>
      </c>
      <c r="G323" s="204"/>
      <c r="H323" s="204"/>
      <c r="I323" s="207"/>
      <c r="J323" s="218">
        <f>BK323</f>
        <v>0</v>
      </c>
      <c r="K323" s="204"/>
      <c r="L323" s="209"/>
      <c r="M323" s="210"/>
      <c r="N323" s="211"/>
      <c r="O323" s="211"/>
      <c r="P323" s="212">
        <f>P324</f>
        <v>0</v>
      </c>
      <c r="Q323" s="211"/>
      <c r="R323" s="212">
        <f>R324</f>
        <v>0</v>
      </c>
      <c r="S323" s="211"/>
      <c r="T323" s="213">
        <f>T324</f>
        <v>0</v>
      </c>
      <c r="AR323" s="214" t="s">
        <v>24</v>
      </c>
      <c r="AT323" s="215" t="s">
        <v>81</v>
      </c>
      <c r="AU323" s="215" t="s">
        <v>24</v>
      </c>
      <c r="AY323" s="214" t="s">
        <v>162</v>
      </c>
      <c r="BK323" s="216">
        <f>BK324</f>
        <v>0</v>
      </c>
    </row>
    <row r="324" spans="2:65" s="1" customFormat="1" ht="16.5" customHeight="1">
      <c r="B324" s="42"/>
      <c r="C324" s="163" t="s">
        <v>789</v>
      </c>
      <c r="D324" s="163" t="s">
        <v>156</v>
      </c>
      <c r="E324" s="164" t="s">
        <v>835</v>
      </c>
      <c r="F324" s="165" t="s">
        <v>836</v>
      </c>
      <c r="G324" s="166" t="s">
        <v>201</v>
      </c>
      <c r="H324" s="167">
        <v>280.40300000000002</v>
      </c>
      <c r="I324" s="168"/>
      <c r="J324" s="169">
        <f>ROUND(I324*H324,2)</f>
        <v>0</v>
      </c>
      <c r="K324" s="165" t="s">
        <v>428</v>
      </c>
      <c r="L324" s="62"/>
      <c r="M324" s="170" t="s">
        <v>37</v>
      </c>
      <c r="N324" s="171" t="s">
        <v>53</v>
      </c>
      <c r="O324" s="43"/>
      <c r="P324" s="172">
        <f>O324*H324</f>
        <v>0</v>
      </c>
      <c r="Q324" s="172">
        <v>0</v>
      </c>
      <c r="R324" s="172">
        <f>Q324*H324</f>
        <v>0</v>
      </c>
      <c r="S324" s="172">
        <v>0</v>
      </c>
      <c r="T324" s="173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174">
        <f>IF(N324="základní",J324,0)</f>
        <v>0</v>
      </c>
      <c r="BF324" s="174">
        <f>IF(N324="snížená",J324,0)</f>
        <v>0</v>
      </c>
      <c r="BG324" s="174">
        <f>IF(N324="zákl. přenesená",J324,0)</f>
        <v>0</v>
      </c>
      <c r="BH324" s="174">
        <f>IF(N324="sníž. přenesená",J324,0)</f>
        <v>0</v>
      </c>
      <c r="BI324" s="174">
        <f>IF(N324="nulová",J324,0)</f>
        <v>0</v>
      </c>
      <c r="BJ324" s="24" t="s">
        <v>24</v>
      </c>
      <c r="BK324" s="174">
        <f>ROUND(I324*H324,2)</f>
        <v>0</v>
      </c>
      <c r="BL324" s="24" t="s">
        <v>161</v>
      </c>
      <c r="BM324" s="24" t="s">
        <v>1673</v>
      </c>
    </row>
    <row r="325" spans="2:65" s="10" customFormat="1" ht="37.35" customHeight="1">
      <c r="B325" s="203"/>
      <c r="C325" s="204"/>
      <c r="D325" s="205" t="s">
        <v>81</v>
      </c>
      <c r="E325" s="206" t="s">
        <v>838</v>
      </c>
      <c r="F325" s="206" t="s">
        <v>839</v>
      </c>
      <c r="G325" s="204"/>
      <c r="H325" s="204"/>
      <c r="I325" s="207"/>
      <c r="J325" s="208">
        <f>BK325</f>
        <v>0</v>
      </c>
      <c r="K325" s="204"/>
      <c r="L325" s="209"/>
      <c r="M325" s="210"/>
      <c r="N325" s="211"/>
      <c r="O325" s="211"/>
      <c r="P325" s="212">
        <f>P326+P345+P367+P416+P428+P453+P460+P478+P493+P500</f>
        <v>0</v>
      </c>
      <c r="Q325" s="211"/>
      <c r="R325" s="212">
        <f>R326+R345+R367+R416+R428+R453+R460+R478+R493+R500</f>
        <v>0</v>
      </c>
      <c r="S325" s="211"/>
      <c r="T325" s="213">
        <f>T326+T345+T367+T416+T428+T453+T460+T478+T493+T500</f>
        <v>0</v>
      </c>
      <c r="AR325" s="214" t="s">
        <v>91</v>
      </c>
      <c r="AT325" s="215" t="s">
        <v>81</v>
      </c>
      <c r="AU325" s="215" t="s">
        <v>82</v>
      </c>
      <c r="AY325" s="214" t="s">
        <v>162</v>
      </c>
      <c r="BK325" s="216">
        <f>BK326+BK345+BK367+BK416+BK428+BK453+BK460+BK478+BK493+BK500</f>
        <v>0</v>
      </c>
    </row>
    <row r="326" spans="2:65" s="10" customFormat="1" ht="19.95" customHeight="1">
      <c r="B326" s="203"/>
      <c r="C326" s="204"/>
      <c r="D326" s="205" t="s">
        <v>81</v>
      </c>
      <c r="E326" s="217" t="s">
        <v>840</v>
      </c>
      <c r="F326" s="217" t="s">
        <v>841</v>
      </c>
      <c r="G326" s="204"/>
      <c r="H326" s="204"/>
      <c r="I326" s="207"/>
      <c r="J326" s="218">
        <f>BK326</f>
        <v>0</v>
      </c>
      <c r="K326" s="204"/>
      <c r="L326" s="209"/>
      <c r="M326" s="210"/>
      <c r="N326" s="211"/>
      <c r="O326" s="211"/>
      <c r="P326" s="212">
        <f>SUM(P327:P344)</f>
        <v>0</v>
      </c>
      <c r="Q326" s="211"/>
      <c r="R326" s="212">
        <f>SUM(R327:R344)</f>
        <v>0</v>
      </c>
      <c r="S326" s="211"/>
      <c r="T326" s="213">
        <f>SUM(T327:T344)</f>
        <v>0</v>
      </c>
      <c r="AR326" s="214" t="s">
        <v>91</v>
      </c>
      <c r="AT326" s="215" t="s">
        <v>81</v>
      </c>
      <c r="AU326" s="215" t="s">
        <v>24</v>
      </c>
      <c r="AY326" s="214" t="s">
        <v>162</v>
      </c>
      <c r="BK326" s="216">
        <f>SUM(BK327:BK344)</f>
        <v>0</v>
      </c>
    </row>
    <row r="327" spans="2:65" s="1" customFormat="1" ht="25.5" customHeight="1">
      <c r="B327" s="42"/>
      <c r="C327" s="163" t="s">
        <v>793</v>
      </c>
      <c r="D327" s="163" t="s">
        <v>156</v>
      </c>
      <c r="E327" s="164" t="s">
        <v>843</v>
      </c>
      <c r="F327" s="165" t="s">
        <v>844</v>
      </c>
      <c r="G327" s="166" t="s">
        <v>159</v>
      </c>
      <c r="H327" s="167">
        <v>108.9</v>
      </c>
      <c r="I327" s="168"/>
      <c r="J327" s="169">
        <f>ROUND(I327*H327,2)</f>
        <v>0</v>
      </c>
      <c r="K327" s="165" t="s">
        <v>428</v>
      </c>
      <c r="L327" s="62"/>
      <c r="M327" s="170" t="s">
        <v>37</v>
      </c>
      <c r="N327" s="171" t="s">
        <v>53</v>
      </c>
      <c r="O327" s="43"/>
      <c r="P327" s="172">
        <f>O327*H327</f>
        <v>0</v>
      </c>
      <c r="Q327" s="172">
        <v>0</v>
      </c>
      <c r="R327" s="172">
        <f>Q327*H327</f>
        <v>0</v>
      </c>
      <c r="S327" s="172">
        <v>0</v>
      </c>
      <c r="T327" s="173">
        <f>S327*H327</f>
        <v>0</v>
      </c>
      <c r="AR327" s="24" t="s">
        <v>219</v>
      </c>
      <c r="AT327" s="24" t="s">
        <v>156</v>
      </c>
      <c r="AU327" s="24" t="s">
        <v>91</v>
      </c>
      <c r="AY327" s="24" t="s">
        <v>162</v>
      </c>
      <c r="BE327" s="174">
        <f>IF(N327="základní",J327,0)</f>
        <v>0</v>
      </c>
      <c r="BF327" s="174">
        <f>IF(N327="snížená",J327,0)</f>
        <v>0</v>
      </c>
      <c r="BG327" s="174">
        <f>IF(N327="zákl. přenesená",J327,0)</f>
        <v>0</v>
      </c>
      <c r="BH327" s="174">
        <f>IF(N327="sníž. přenesená",J327,0)</f>
        <v>0</v>
      </c>
      <c r="BI327" s="174">
        <f>IF(N327="nulová",J327,0)</f>
        <v>0</v>
      </c>
      <c r="BJ327" s="24" t="s">
        <v>24</v>
      </c>
      <c r="BK327" s="174">
        <f>ROUND(I327*H327,2)</f>
        <v>0</v>
      </c>
      <c r="BL327" s="24" t="s">
        <v>219</v>
      </c>
      <c r="BM327" s="24" t="s">
        <v>1674</v>
      </c>
    </row>
    <row r="328" spans="2:65" s="11" customFormat="1" ht="12">
      <c r="B328" s="219"/>
      <c r="C328" s="220"/>
      <c r="D328" s="221" t="s">
        <v>430</v>
      </c>
      <c r="E328" s="222" t="s">
        <v>37</v>
      </c>
      <c r="F328" s="223" t="s">
        <v>1436</v>
      </c>
      <c r="G328" s="220"/>
      <c r="H328" s="224">
        <v>108.9</v>
      </c>
      <c r="I328" s="225"/>
      <c r="J328" s="220"/>
      <c r="K328" s="220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430</v>
      </c>
      <c r="AU328" s="230" t="s">
        <v>91</v>
      </c>
      <c r="AV328" s="11" t="s">
        <v>91</v>
      </c>
      <c r="AW328" s="11" t="s">
        <v>45</v>
      </c>
      <c r="AX328" s="11" t="s">
        <v>82</v>
      </c>
      <c r="AY328" s="230" t="s">
        <v>162</v>
      </c>
    </row>
    <row r="329" spans="2:65" s="12" customFormat="1" ht="12">
      <c r="B329" s="231"/>
      <c r="C329" s="232"/>
      <c r="D329" s="221" t="s">
        <v>430</v>
      </c>
      <c r="E329" s="233" t="s">
        <v>37</v>
      </c>
      <c r="F329" s="234" t="s">
        <v>433</v>
      </c>
      <c r="G329" s="232"/>
      <c r="H329" s="235">
        <v>108.9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430</v>
      </c>
      <c r="AU329" s="241" t="s">
        <v>91</v>
      </c>
      <c r="AV329" s="12" t="s">
        <v>161</v>
      </c>
      <c r="AW329" s="12" t="s">
        <v>45</v>
      </c>
      <c r="AX329" s="12" t="s">
        <v>24</v>
      </c>
      <c r="AY329" s="241" t="s">
        <v>162</v>
      </c>
    </row>
    <row r="330" spans="2:65" s="1" customFormat="1" ht="16.5" customHeight="1">
      <c r="B330" s="42"/>
      <c r="C330" s="175" t="s">
        <v>798</v>
      </c>
      <c r="D330" s="175" t="s">
        <v>277</v>
      </c>
      <c r="E330" s="176" t="s">
        <v>848</v>
      </c>
      <c r="F330" s="177" t="s">
        <v>849</v>
      </c>
      <c r="G330" s="178" t="s">
        <v>201</v>
      </c>
      <c r="H330" s="179">
        <v>3.3000000000000002E-2</v>
      </c>
      <c r="I330" s="180"/>
      <c r="J330" s="181">
        <f>ROUND(I330*H330,2)</f>
        <v>0</v>
      </c>
      <c r="K330" s="177" t="s">
        <v>428</v>
      </c>
      <c r="L330" s="182"/>
      <c r="M330" s="183" t="s">
        <v>37</v>
      </c>
      <c r="N330" s="184" t="s">
        <v>53</v>
      </c>
      <c r="O330" s="43"/>
      <c r="P330" s="172">
        <f>O330*H330</f>
        <v>0</v>
      </c>
      <c r="Q330" s="172">
        <v>0</v>
      </c>
      <c r="R330" s="172">
        <f>Q330*H330</f>
        <v>0</v>
      </c>
      <c r="S330" s="172">
        <v>0</v>
      </c>
      <c r="T330" s="173">
        <f>S330*H330</f>
        <v>0</v>
      </c>
      <c r="AR330" s="24" t="s">
        <v>272</v>
      </c>
      <c r="AT330" s="24" t="s">
        <v>277</v>
      </c>
      <c r="AU330" s="24" t="s">
        <v>91</v>
      </c>
      <c r="AY330" s="24" t="s">
        <v>162</v>
      </c>
      <c r="BE330" s="174">
        <f>IF(N330="základní",J330,0)</f>
        <v>0</v>
      </c>
      <c r="BF330" s="174">
        <f>IF(N330="snížená",J330,0)</f>
        <v>0</v>
      </c>
      <c r="BG330" s="174">
        <f>IF(N330="zákl. přenesená",J330,0)</f>
        <v>0</v>
      </c>
      <c r="BH330" s="174">
        <f>IF(N330="sníž. přenesená",J330,0)</f>
        <v>0</v>
      </c>
      <c r="BI330" s="174">
        <f>IF(N330="nulová",J330,0)</f>
        <v>0</v>
      </c>
      <c r="BJ330" s="24" t="s">
        <v>24</v>
      </c>
      <c r="BK330" s="174">
        <f>ROUND(I330*H330,2)</f>
        <v>0</v>
      </c>
      <c r="BL330" s="24" t="s">
        <v>219</v>
      </c>
      <c r="BM330" s="24" t="s">
        <v>1675</v>
      </c>
    </row>
    <row r="331" spans="2:65" s="1" customFormat="1" ht="16.5" customHeight="1">
      <c r="B331" s="42"/>
      <c r="C331" s="163" t="s">
        <v>802</v>
      </c>
      <c r="D331" s="163" t="s">
        <v>156</v>
      </c>
      <c r="E331" s="164" t="s">
        <v>1676</v>
      </c>
      <c r="F331" s="165" t="s">
        <v>1677</v>
      </c>
      <c r="G331" s="166" t="s">
        <v>159</v>
      </c>
      <c r="H331" s="167">
        <v>2.4</v>
      </c>
      <c r="I331" s="168"/>
      <c r="J331" s="169">
        <f>ROUND(I331*H331,2)</f>
        <v>0</v>
      </c>
      <c r="K331" s="165" t="s">
        <v>428</v>
      </c>
      <c r="L331" s="62"/>
      <c r="M331" s="170" t="s">
        <v>37</v>
      </c>
      <c r="N331" s="171" t="s">
        <v>53</v>
      </c>
      <c r="O331" s="43"/>
      <c r="P331" s="172">
        <f>O331*H331</f>
        <v>0</v>
      </c>
      <c r="Q331" s="172">
        <v>0</v>
      </c>
      <c r="R331" s="172">
        <f>Q331*H331</f>
        <v>0</v>
      </c>
      <c r="S331" s="172">
        <v>0</v>
      </c>
      <c r="T331" s="173">
        <f>S331*H331</f>
        <v>0</v>
      </c>
      <c r="AR331" s="24" t="s">
        <v>219</v>
      </c>
      <c r="AT331" s="24" t="s">
        <v>156</v>
      </c>
      <c r="AU331" s="24" t="s">
        <v>91</v>
      </c>
      <c r="AY331" s="24" t="s">
        <v>162</v>
      </c>
      <c r="BE331" s="174">
        <f>IF(N331="základní",J331,0)</f>
        <v>0</v>
      </c>
      <c r="BF331" s="174">
        <f>IF(N331="snížená",J331,0)</f>
        <v>0</v>
      </c>
      <c r="BG331" s="174">
        <f>IF(N331="zákl. přenesená",J331,0)</f>
        <v>0</v>
      </c>
      <c r="BH331" s="174">
        <f>IF(N331="sníž. přenesená",J331,0)</f>
        <v>0</v>
      </c>
      <c r="BI331" s="174">
        <f>IF(N331="nulová",J331,0)</f>
        <v>0</v>
      </c>
      <c r="BJ331" s="24" t="s">
        <v>24</v>
      </c>
      <c r="BK331" s="174">
        <f>ROUND(I331*H331,2)</f>
        <v>0</v>
      </c>
      <c r="BL331" s="24" t="s">
        <v>219</v>
      </c>
      <c r="BM331" s="24" t="s">
        <v>1678</v>
      </c>
    </row>
    <row r="332" spans="2:65" s="13" customFormat="1" ht="12">
      <c r="B332" s="242"/>
      <c r="C332" s="243"/>
      <c r="D332" s="221" t="s">
        <v>430</v>
      </c>
      <c r="E332" s="244" t="s">
        <v>37</v>
      </c>
      <c r="F332" s="245" t="s">
        <v>1679</v>
      </c>
      <c r="G332" s="243"/>
      <c r="H332" s="244" t="s">
        <v>37</v>
      </c>
      <c r="I332" s="246"/>
      <c r="J332" s="243"/>
      <c r="K332" s="243"/>
      <c r="L332" s="247"/>
      <c r="M332" s="248"/>
      <c r="N332" s="249"/>
      <c r="O332" s="249"/>
      <c r="P332" s="249"/>
      <c r="Q332" s="249"/>
      <c r="R332" s="249"/>
      <c r="S332" s="249"/>
      <c r="T332" s="250"/>
      <c r="AT332" s="251" t="s">
        <v>430</v>
      </c>
      <c r="AU332" s="251" t="s">
        <v>91</v>
      </c>
      <c r="AV332" s="13" t="s">
        <v>24</v>
      </c>
      <c r="AW332" s="13" t="s">
        <v>45</v>
      </c>
      <c r="AX332" s="13" t="s">
        <v>82</v>
      </c>
      <c r="AY332" s="251" t="s">
        <v>162</v>
      </c>
    </row>
    <row r="333" spans="2:65" s="11" customFormat="1" ht="12">
      <c r="B333" s="219"/>
      <c r="C333" s="220"/>
      <c r="D333" s="221" t="s">
        <v>430</v>
      </c>
      <c r="E333" s="222" t="s">
        <v>37</v>
      </c>
      <c r="F333" s="223" t="s">
        <v>1680</v>
      </c>
      <c r="G333" s="220"/>
      <c r="H333" s="224">
        <v>2.4</v>
      </c>
      <c r="I333" s="225"/>
      <c r="J333" s="220"/>
      <c r="K333" s="220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430</v>
      </c>
      <c r="AU333" s="230" t="s">
        <v>91</v>
      </c>
      <c r="AV333" s="11" t="s">
        <v>91</v>
      </c>
      <c r="AW333" s="11" t="s">
        <v>45</v>
      </c>
      <c r="AX333" s="11" t="s">
        <v>82</v>
      </c>
      <c r="AY333" s="230" t="s">
        <v>162</v>
      </c>
    </row>
    <row r="334" spans="2:65" s="12" customFormat="1" ht="12">
      <c r="B334" s="231"/>
      <c r="C334" s="232"/>
      <c r="D334" s="221" t="s">
        <v>430</v>
      </c>
      <c r="E334" s="233" t="s">
        <v>37</v>
      </c>
      <c r="F334" s="234" t="s">
        <v>433</v>
      </c>
      <c r="G334" s="232"/>
      <c r="H334" s="235">
        <v>2.4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430</v>
      </c>
      <c r="AU334" s="241" t="s">
        <v>91</v>
      </c>
      <c r="AV334" s="12" t="s">
        <v>161</v>
      </c>
      <c r="AW334" s="12" t="s">
        <v>45</v>
      </c>
      <c r="AX334" s="12" t="s">
        <v>24</v>
      </c>
      <c r="AY334" s="241" t="s">
        <v>162</v>
      </c>
    </row>
    <row r="335" spans="2:65" s="1" customFormat="1" ht="16.5" customHeight="1">
      <c r="B335" s="42"/>
      <c r="C335" s="175" t="s">
        <v>807</v>
      </c>
      <c r="D335" s="175" t="s">
        <v>277</v>
      </c>
      <c r="E335" s="176" t="s">
        <v>848</v>
      </c>
      <c r="F335" s="177" t="s">
        <v>849</v>
      </c>
      <c r="G335" s="178" t="s">
        <v>201</v>
      </c>
      <c r="H335" s="179">
        <v>1E-3</v>
      </c>
      <c r="I335" s="180"/>
      <c r="J335" s="181">
        <f t="shared" ref="J335:J344" si="30">ROUND(I335*H335,2)</f>
        <v>0</v>
      </c>
      <c r="K335" s="177" t="s">
        <v>428</v>
      </c>
      <c r="L335" s="182"/>
      <c r="M335" s="183" t="s">
        <v>37</v>
      </c>
      <c r="N335" s="184" t="s">
        <v>53</v>
      </c>
      <c r="O335" s="43"/>
      <c r="P335" s="172">
        <f t="shared" ref="P335:P344" si="31">O335*H335</f>
        <v>0</v>
      </c>
      <c r="Q335" s="172">
        <v>0</v>
      </c>
      <c r="R335" s="172">
        <f t="shared" ref="R335:R344" si="32">Q335*H335</f>
        <v>0</v>
      </c>
      <c r="S335" s="172">
        <v>0</v>
      </c>
      <c r="T335" s="173">
        <f t="shared" ref="T335:T344" si="33">S335*H335</f>
        <v>0</v>
      </c>
      <c r="AR335" s="24" t="s">
        <v>272</v>
      </c>
      <c r="AT335" s="24" t="s">
        <v>277</v>
      </c>
      <c r="AU335" s="24" t="s">
        <v>91</v>
      </c>
      <c r="AY335" s="24" t="s">
        <v>162</v>
      </c>
      <c r="BE335" s="174">
        <f t="shared" ref="BE335:BE344" si="34">IF(N335="základní",J335,0)</f>
        <v>0</v>
      </c>
      <c r="BF335" s="174">
        <f t="shared" ref="BF335:BF344" si="35">IF(N335="snížená",J335,0)</f>
        <v>0</v>
      </c>
      <c r="BG335" s="174">
        <f t="shared" ref="BG335:BG344" si="36">IF(N335="zákl. přenesená",J335,0)</f>
        <v>0</v>
      </c>
      <c r="BH335" s="174">
        <f t="shared" ref="BH335:BH344" si="37">IF(N335="sníž. přenesená",J335,0)</f>
        <v>0</v>
      </c>
      <c r="BI335" s="174">
        <f t="shared" ref="BI335:BI344" si="38">IF(N335="nulová",J335,0)</f>
        <v>0</v>
      </c>
      <c r="BJ335" s="24" t="s">
        <v>24</v>
      </c>
      <c r="BK335" s="174">
        <f t="shared" ref="BK335:BK344" si="39">ROUND(I335*H335,2)</f>
        <v>0</v>
      </c>
      <c r="BL335" s="24" t="s">
        <v>219</v>
      </c>
      <c r="BM335" s="24" t="s">
        <v>1681</v>
      </c>
    </row>
    <row r="336" spans="2:65" s="1" customFormat="1" ht="25.5" customHeight="1">
      <c r="B336" s="42"/>
      <c r="C336" s="163" t="s">
        <v>812</v>
      </c>
      <c r="D336" s="163" t="s">
        <v>156</v>
      </c>
      <c r="E336" s="164" t="s">
        <v>852</v>
      </c>
      <c r="F336" s="165" t="s">
        <v>853</v>
      </c>
      <c r="G336" s="166" t="s">
        <v>159</v>
      </c>
      <c r="H336" s="167">
        <v>108.9</v>
      </c>
      <c r="I336" s="168"/>
      <c r="J336" s="169">
        <f t="shared" si="30"/>
        <v>0</v>
      </c>
      <c r="K336" s="165" t="s">
        <v>428</v>
      </c>
      <c r="L336" s="62"/>
      <c r="M336" s="170" t="s">
        <v>37</v>
      </c>
      <c r="N336" s="171" t="s">
        <v>53</v>
      </c>
      <c r="O336" s="43"/>
      <c r="P336" s="172">
        <f t="shared" si="31"/>
        <v>0</v>
      </c>
      <c r="Q336" s="172">
        <v>0</v>
      </c>
      <c r="R336" s="172">
        <f t="shared" si="32"/>
        <v>0</v>
      </c>
      <c r="S336" s="172">
        <v>0</v>
      </c>
      <c r="T336" s="173">
        <f t="shared" si="33"/>
        <v>0</v>
      </c>
      <c r="AR336" s="24" t="s">
        <v>219</v>
      </c>
      <c r="AT336" s="24" t="s">
        <v>156</v>
      </c>
      <c r="AU336" s="24" t="s">
        <v>91</v>
      </c>
      <c r="AY336" s="24" t="s">
        <v>162</v>
      </c>
      <c r="BE336" s="174">
        <f t="shared" si="34"/>
        <v>0</v>
      </c>
      <c r="BF336" s="174">
        <f t="shared" si="35"/>
        <v>0</v>
      </c>
      <c r="BG336" s="174">
        <f t="shared" si="36"/>
        <v>0</v>
      </c>
      <c r="BH336" s="174">
        <f t="shared" si="37"/>
        <v>0</v>
      </c>
      <c r="BI336" s="174">
        <f t="shared" si="38"/>
        <v>0</v>
      </c>
      <c r="BJ336" s="24" t="s">
        <v>24</v>
      </c>
      <c r="BK336" s="174">
        <f t="shared" si="39"/>
        <v>0</v>
      </c>
      <c r="BL336" s="24" t="s">
        <v>219</v>
      </c>
      <c r="BM336" s="24" t="s">
        <v>1682</v>
      </c>
    </row>
    <row r="337" spans="2:65" s="1" customFormat="1" ht="16.5" customHeight="1">
      <c r="B337" s="42"/>
      <c r="C337" s="175" t="s">
        <v>816</v>
      </c>
      <c r="D337" s="175" t="s">
        <v>277</v>
      </c>
      <c r="E337" s="176" t="s">
        <v>1683</v>
      </c>
      <c r="F337" s="177" t="s">
        <v>1684</v>
      </c>
      <c r="G337" s="178" t="s">
        <v>201</v>
      </c>
      <c r="H337" s="179">
        <v>0.16300000000000001</v>
      </c>
      <c r="I337" s="180"/>
      <c r="J337" s="181">
        <f t="shared" si="30"/>
        <v>0</v>
      </c>
      <c r="K337" s="177" t="s">
        <v>428</v>
      </c>
      <c r="L337" s="182"/>
      <c r="M337" s="183" t="s">
        <v>37</v>
      </c>
      <c r="N337" s="184" t="s">
        <v>53</v>
      </c>
      <c r="O337" s="43"/>
      <c r="P337" s="172">
        <f t="shared" si="31"/>
        <v>0</v>
      </c>
      <c r="Q337" s="172">
        <v>0</v>
      </c>
      <c r="R337" s="172">
        <f t="shared" si="32"/>
        <v>0</v>
      </c>
      <c r="S337" s="172">
        <v>0</v>
      </c>
      <c r="T337" s="173">
        <f t="shared" si="33"/>
        <v>0</v>
      </c>
      <c r="AR337" s="24" t="s">
        <v>272</v>
      </c>
      <c r="AT337" s="24" t="s">
        <v>277</v>
      </c>
      <c r="AU337" s="24" t="s">
        <v>91</v>
      </c>
      <c r="AY337" s="24" t="s">
        <v>162</v>
      </c>
      <c r="BE337" s="174">
        <f t="shared" si="34"/>
        <v>0</v>
      </c>
      <c r="BF337" s="174">
        <f t="shared" si="35"/>
        <v>0</v>
      </c>
      <c r="BG337" s="174">
        <f t="shared" si="36"/>
        <v>0</v>
      </c>
      <c r="BH337" s="174">
        <f t="shared" si="37"/>
        <v>0</v>
      </c>
      <c r="BI337" s="174">
        <f t="shared" si="38"/>
        <v>0</v>
      </c>
      <c r="BJ337" s="24" t="s">
        <v>24</v>
      </c>
      <c r="BK337" s="174">
        <f t="shared" si="39"/>
        <v>0</v>
      </c>
      <c r="BL337" s="24" t="s">
        <v>219</v>
      </c>
      <c r="BM337" s="24" t="s">
        <v>1685</v>
      </c>
    </row>
    <row r="338" spans="2:65" s="1" customFormat="1" ht="16.5" customHeight="1">
      <c r="B338" s="42"/>
      <c r="C338" s="163" t="s">
        <v>820</v>
      </c>
      <c r="D338" s="163" t="s">
        <v>156</v>
      </c>
      <c r="E338" s="164" t="s">
        <v>1686</v>
      </c>
      <c r="F338" s="165" t="s">
        <v>1687</v>
      </c>
      <c r="G338" s="166" t="s">
        <v>159</v>
      </c>
      <c r="H338" s="167">
        <v>2.4</v>
      </c>
      <c r="I338" s="168"/>
      <c r="J338" s="169">
        <f t="shared" si="30"/>
        <v>0</v>
      </c>
      <c r="K338" s="165" t="s">
        <v>428</v>
      </c>
      <c r="L338" s="62"/>
      <c r="M338" s="170" t="s">
        <v>37</v>
      </c>
      <c r="N338" s="171" t="s">
        <v>53</v>
      </c>
      <c r="O338" s="43"/>
      <c r="P338" s="172">
        <f t="shared" si="31"/>
        <v>0</v>
      </c>
      <c r="Q338" s="172">
        <v>0</v>
      </c>
      <c r="R338" s="172">
        <f t="shared" si="32"/>
        <v>0</v>
      </c>
      <c r="S338" s="172">
        <v>0</v>
      </c>
      <c r="T338" s="173">
        <f t="shared" si="33"/>
        <v>0</v>
      </c>
      <c r="AR338" s="24" t="s">
        <v>219</v>
      </c>
      <c r="AT338" s="24" t="s">
        <v>156</v>
      </c>
      <c r="AU338" s="24" t="s">
        <v>91</v>
      </c>
      <c r="AY338" s="24" t="s">
        <v>162</v>
      </c>
      <c r="BE338" s="174">
        <f t="shared" si="34"/>
        <v>0</v>
      </c>
      <c r="BF338" s="174">
        <f t="shared" si="35"/>
        <v>0</v>
      </c>
      <c r="BG338" s="174">
        <f t="shared" si="36"/>
        <v>0</v>
      </c>
      <c r="BH338" s="174">
        <f t="shared" si="37"/>
        <v>0</v>
      </c>
      <c r="BI338" s="174">
        <f t="shared" si="38"/>
        <v>0</v>
      </c>
      <c r="BJ338" s="24" t="s">
        <v>24</v>
      </c>
      <c r="BK338" s="174">
        <f t="shared" si="39"/>
        <v>0</v>
      </c>
      <c r="BL338" s="24" t="s">
        <v>219</v>
      </c>
      <c r="BM338" s="24" t="s">
        <v>1688</v>
      </c>
    </row>
    <row r="339" spans="2:65" s="1" customFormat="1" ht="16.5" customHeight="1">
      <c r="B339" s="42"/>
      <c r="C339" s="175" t="s">
        <v>824</v>
      </c>
      <c r="D339" s="175" t="s">
        <v>277</v>
      </c>
      <c r="E339" s="176" t="s">
        <v>1683</v>
      </c>
      <c r="F339" s="177" t="s">
        <v>1684</v>
      </c>
      <c r="G339" s="178" t="s">
        <v>201</v>
      </c>
      <c r="H339" s="179">
        <v>4.0000000000000001E-3</v>
      </c>
      <c r="I339" s="180"/>
      <c r="J339" s="181">
        <f t="shared" si="30"/>
        <v>0</v>
      </c>
      <c r="K339" s="177" t="s">
        <v>428</v>
      </c>
      <c r="L339" s="182"/>
      <c r="M339" s="183" t="s">
        <v>37</v>
      </c>
      <c r="N339" s="184" t="s">
        <v>53</v>
      </c>
      <c r="O339" s="43"/>
      <c r="P339" s="172">
        <f t="shared" si="31"/>
        <v>0</v>
      </c>
      <c r="Q339" s="172">
        <v>0</v>
      </c>
      <c r="R339" s="172">
        <f t="shared" si="32"/>
        <v>0</v>
      </c>
      <c r="S339" s="172">
        <v>0</v>
      </c>
      <c r="T339" s="173">
        <f t="shared" si="33"/>
        <v>0</v>
      </c>
      <c r="AR339" s="24" t="s">
        <v>272</v>
      </c>
      <c r="AT339" s="24" t="s">
        <v>277</v>
      </c>
      <c r="AU339" s="24" t="s">
        <v>91</v>
      </c>
      <c r="AY339" s="24" t="s">
        <v>162</v>
      </c>
      <c r="BE339" s="174">
        <f t="shared" si="34"/>
        <v>0</v>
      </c>
      <c r="BF339" s="174">
        <f t="shared" si="35"/>
        <v>0</v>
      </c>
      <c r="BG339" s="174">
        <f t="shared" si="36"/>
        <v>0</v>
      </c>
      <c r="BH339" s="174">
        <f t="shared" si="37"/>
        <v>0</v>
      </c>
      <c r="BI339" s="174">
        <f t="shared" si="38"/>
        <v>0</v>
      </c>
      <c r="BJ339" s="24" t="s">
        <v>24</v>
      </c>
      <c r="BK339" s="174">
        <f t="shared" si="39"/>
        <v>0</v>
      </c>
      <c r="BL339" s="24" t="s">
        <v>219</v>
      </c>
      <c r="BM339" s="24" t="s">
        <v>1689</v>
      </c>
    </row>
    <row r="340" spans="2:65" s="1" customFormat="1" ht="16.5" customHeight="1">
      <c r="B340" s="42"/>
      <c r="C340" s="163" t="s">
        <v>828</v>
      </c>
      <c r="D340" s="163" t="s">
        <v>156</v>
      </c>
      <c r="E340" s="164" t="s">
        <v>866</v>
      </c>
      <c r="F340" s="165" t="s">
        <v>867</v>
      </c>
      <c r="G340" s="166" t="s">
        <v>159</v>
      </c>
      <c r="H340" s="167">
        <v>108.9</v>
      </c>
      <c r="I340" s="168"/>
      <c r="J340" s="169">
        <f t="shared" si="30"/>
        <v>0</v>
      </c>
      <c r="K340" s="165" t="s">
        <v>428</v>
      </c>
      <c r="L340" s="62"/>
      <c r="M340" s="170" t="s">
        <v>37</v>
      </c>
      <c r="N340" s="171" t="s">
        <v>53</v>
      </c>
      <c r="O340" s="43"/>
      <c r="P340" s="172">
        <f t="shared" si="31"/>
        <v>0</v>
      </c>
      <c r="Q340" s="172">
        <v>0</v>
      </c>
      <c r="R340" s="172">
        <f t="shared" si="32"/>
        <v>0</v>
      </c>
      <c r="S340" s="172">
        <v>0</v>
      </c>
      <c r="T340" s="173">
        <f t="shared" si="33"/>
        <v>0</v>
      </c>
      <c r="AR340" s="24" t="s">
        <v>219</v>
      </c>
      <c r="AT340" s="24" t="s">
        <v>156</v>
      </c>
      <c r="AU340" s="24" t="s">
        <v>91</v>
      </c>
      <c r="AY340" s="24" t="s">
        <v>162</v>
      </c>
      <c r="BE340" s="174">
        <f t="shared" si="34"/>
        <v>0</v>
      </c>
      <c r="BF340" s="174">
        <f t="shared" si="35"/>
        <v>0</v>
      </c>
      <c r="BG340" s="174">
        <f t="shared" si="36"/>
        <v>0</v>
      </c>
      <c r="BH340" s="174">
        <f t="shared" si="37"/>
        <v>0</v>
      </c>
      <c r="BI340" s="174">
        <f t="shared" si="38"/>
        <v>0</v>
      </c>
      <c r="BJ340" s="24" t="s">
        <v>24</v>
      </c>
      <c r="BK340" s="174">
        <f t="shared" si="39"/>
        <v>0</v>
      </c>
      <c r="BL340" s="24" t="s">
        <v>219</v>
      </c>
      <c r="BM340" s="24" t="s">
        <v>1690</v>
      </c>
    </row>
    <row r="341" spans="2:65" s="1" customFormat="1" ht="16.5" customHeight="1">
      <c r="B341" s="42"/>
      <c r="C341" s="175" t="s">
        <v>834</v>
      </c>
      <c r="D341" s="175" t="s">
        <v>277</v>
      </c>
      <c r="E341" s="176" t="s">
        <v>1691</v>
      </c>
      <c r="F341" s="177" t="s">
        <v>1692</v>
      </c>
      <c r="G341" s="178" t="s">
        <v>159</v>
      </c>
      <c r="H341" s="179">
        <v>125.235</v>
      </c>
      <c r="I341" s="180"/>
      <c r="J341" s="181">
        <f t="shared" si="30"/>
        <v>0</v>
      </c>
      <c r="K341" s="177" t="s">
        <v>37</v>
      </c>
      <c r="L341" s="182"/>
      <c r="M341" s="183" t="s">
        <v>37</v>
      </c>
      <c r="N341" s="184" t="s">
        <v>53</v>
      </c>
      <c r="O341" s="43"/>
      <c r="P341" s="172">
        <f t="shared" si="31"/>
        <v>0</v>
      </c>
      <c r="Q341" s="172">
        <v>0</v>
      </c>
      <c r="R341" s="172">
        <f t="shared" si="32"/>
        <v>0</v>
      </c>
      <c r="S341" s="172">
        <v>0</v>
      </c>
      <c r="T341" s="173">
        <f t="shared" si="33"/>
        <v>0</v>
      </c>
      <c r="AR341" s="24" t="s">
        <v>272</v>
      </c>
      <c r="AT341" s="24" t="s">
        <v>277</v>
      </c>
      <c r="AU341" s="24" t="s">
        <v>91</v>
      </c>
      <c r="AY341" s="24" t="s">
        <v>162</v>
      </c>
      <c r="BE341" s="174">
        <f t="shared" si="34"/>
        <v>0</v>
      </c>
      <c r="BF341" s="174">
        <f t="shared" si="35"/>
        <v>0</v>
      </c>
      <c r="BG341" s="174">
        <f t="shared" si="36"/>
        <v>0</v>
      </c>
      <c r="BH341" s="174">
        <f t="shared" si="37"/>
        <v>0</v>
      </c>
      <c r="BI341" s="174">
        <f t="shared" si="38"/>
        <v>0</v>
      </c>
      <c r="BJ341" s="24" t="s">
        <v>24</v>
      </c>
      <c r="BK341" s="174">
        <f t="shared" si="39"/>
        <v>0</v>
      </c>
      <c r="BL341" s="24" t="s">
        <v>219</v>
      </c>
      <c r="BM341" s="24" t="s">
        <v>1693</v>
      </c>
    </row>
    <row r="342" spans="2:65" s="1" customFormat="1" ht="16.5" customHeight="1">
      <c r="B342" s="42"/>
      <c r="C342" s="163" t="s">
        <v>842</v>
      </c>
      <c r="D342" s="163" t="s">
        <v>156</v>
      </c>
      <c r="E342" s="164" t="s">
        <v>1694</v>
      </c>
      <c r="F342" s="165" t="s">
        <v>1695</v>
      </c>
      <c r="G342" s="166" t="s">
        <v>159</v>
      </c>
      <c r="H342" s="167">
        <v>2.4</v>
      </c>
      <c r="I342" s="168"/>
      <c r="J342" s="169">
        <f t="shared" si="30"/>
        <v>0</v>
      </c>
      <c r="K342" s="165" t="s">
        <v>428</v>
      </c>
      <c r="L342" s="62"/>
      <c r="M342" s="170" t="s">
        <v>37</v>
      </c>
      <c r="N342" s="171" t="s">
        <v>53</v>
      </c>
      <c r="O342" s="43"/>
      <c r="P342" s="172">
        <f t="shared" si="31"/>
        <v>0</v>
      </c>
      <c r="Q342" s="172">
        <v>0</v>
      </c>
      <c r="R342" s="172">
        <f t="shared" si="32"/>
        <v>0</v>
      </c>
      <c r="S342" s="172">
        <v>0</v>
      </c>
      <c r="T342" s="173">
        <f t="shared" si="33"/>
        <v>0</v>
      </c>
      <c r="AR342" s="24" t="s">
        <v>219</v>
      </c>
      <c r="AT342" s="24" t="s">
        <v>156</v>
      </c>
      <c r="AU342" s="24" t="s">
        <v>91</v>
      </c>
      <c r="AY342" s="24" t="s">
        <v>162</v>
      </c>
      <c r="BE342" s="174">
        <f t="shared" si="34"/>
        <v>0</v>
      </c>
      <c r="BF342" s="174">
        <f t="shared" si="35"/>
        <v>0</v>
      </c>
      <c r="BG342" s="174">
        <f t="shared" si="36"/>
        <v>0</v>
      </c>
      <c r="BH342" s="174">
        <f t="shared" si="37"/>
        <v>0</v>
      </c>
      <c r="BI342" s="174">
        <f t="shared" si="38"/>
        <v>0</v>
      </c>
      <c r="BJ342" s="24" t="s">
        <v>24</v>
      </c>
      <c r="BK342" s="174">
        <f t="shared" si="39"/>
        <v>0</v>
      </c>
      <c r="BL342" s="24" t="s">
        <v>219</v>
      </c>
      <c r="BM342" s="24" t="s">
        <v>1696</v>
      </c>
    </row>
    <row r="343" spans="2:65" s="1" customFormat="1" ht="16.5" customHeight="1">
      <c r="B343" s="42"/>
      <c r="C343" s="175" t="s">
        <v>847</v>
      </c>
      <c r="D343" s="175" t="s">
        <v>277</v>
      </c>
      <c r="E343" s="176" t="s">
        <v>872</v>
      </c>
      <c r="F343" s="177" t="s">
        <v>1697</v>
      </c>
      <c r="G343" s="178" t="s">
        <v>159</v>
      </c>
      <c r="H343" s="179">
        <v>2.88</v>
      </c>
      <c r="I343" s="180"/>
      <c r="J343" s="181">
        <f t="shared" si="30"/>
        <v>0</v>
      </c>
      <c r="K343" s="177" t="s">
        <v>428</v>
      </c>
      <c r="L343" s="182"/>
      <c r="M343" s="183" t="s">
        <v>37</v>
      </c>
      <c r="N343" s="184" t="s">
        <v>53</v>
      </c>
      <c r="O343" s="43"/>
      <c r="P343" s="172">
        <f t="shared" si="31"/>
        <v>0</v>
      </c>
      <c r="Q343" s="172">
        <v>0</v>
      </c>
      <c r="R343" s="172">
        <f t="shared" si="32"/>
        <v>0</v>
      </c>
      <c r="S343" s="172">
        <v>0</v>
      </c>
      <c r="T343" s="173">
        <f t="shared" si="33"/>
        <v>0</v>
      </c>
      <c r="AR343" s="24" t="s">
        <v>272</v>
      </c>
      <c r="AT343" s="24" t="s">
        <v>277</v>
      </c>
      <c r="AU343" s="24" t="s">
        <v>91</v>
      </c>
      <c r="AY343" s="24" t="s">
        <v>162</v>
      </c>
      <c r="BE343" s="174">
        <f t="shared" si="34"/>
        <v>0</v>
      </c>
      <c r="BF343" s="174">
        <f t="shared" si="35"/>
        <v>0</v>
      </c>
      <c r="BG343" s="174">
        <f t="shared" si="36"/>
        <v>0</v>
      </c>
      <c r="BH343" s="174">
        <f t="shared" si="37"/>
        <v>0</v>
      </c>
      <c r="BI343" s="174">
        <f t="shared" si="38"/>
        <v>0</v>
      </c>
      <c r="BJ343" s="24" t="s">
        <v>24</v>
      </c>
      <c r="BK343" s="174">
        <f t="shared" si="39"/>
        <v>0</v>
      </c>
      <c r="BL343" s="24" t="s">
        <v>219</v>
      </c>
      <c r="BM343" s="24" t="s">
        <v>1698</v>
      </c>
    </row>
    <row r="344" spans="2:65" s="1" customFormat="1" ht="25.5" customHeight="1">
      <c r="B344" s="42"/>
      <c r="C344" s="163" t="s">
        <v>851</v>
      </c>
      <c r="D344" s="163" t="s">
        <v>156</v>
      </c>
      <c r="E344" s="164" t="s">
        <v>1699</v>
      </c>
      <c r="F344" s="165" t="s">
        <v>1700</v>
      </c>
      <c r="G344" s="166" t="s">
        <v>201</v>
      </c>
      <c r="H344" s="167">
        <v>0.746</v>
      </c>
      <c r="I344" s="168"/>
      <c r="J344" s="169">
        <f t="shared" si="30"/>
        <v>0</v>
      </c>
      <c r="K344" s="165" t="s">
        <v>428</v>
      </c>
      <c r="L344" s="62"/>
      <c r="M344" s="170" t="s">
        <v>37</v>
      </c>
      <c r="N344" s="171" t="s">
        <v>53</v>
      </c>
      <c r="O344" s="43"/>
      <c r="P344" s="172">
        <f t="shared" si="31"/>
        <v>0</v>
      </c>
      <c r="Q344" s="172">
        <v>0</v>
      </c>
      <c r="R344" s="172">
        <f t="shared" si="32"/>
        <v>0</v>
      </c>
      <c r="S344" s="172">
        <v>0</v>
      </c>
      <c r="T344" s="173">
        <f t="shared" si="33"/>
        <v>0</v>
      </c>
      <c r="AR344" s="24" t="s">
        <v>219</v>
      </c>
      <c r="AT344" s="24" t="s">
        <v>156</v>
      </c>
      <c r="AU344" s="24" t="s">
        <v>91</v>
      </c>
      <c r="AY344" s="24" t="s">
        <v>162</v>
      </c>
      <c r="BE344" s="174">
        <f t="shared" si="34"/>
        <v>0</v>
      </c>
      <c r="BF344" s="174">
        <f t="shared" si="35"/>
        <v>0</v>
      </c>
      <c r="BG344" s="174">
        <f t="shared" si="36"/>
        <v>0</v>
      </c>
      <c r="BH344" s="174">
        <f t="shared" si="37"/>
        <v>0</v>
      </c>
      <c r="BI344" s="174">
        <f t="shared" si="38"/>
        <v>0</v>
      </c>
      <c r="BJ344" s="24" t="s">
        <v>24</v>
      </c>
      <c r="BK344" s="174">
        <f t="shared" si="39"/>
        <v>0</v>
      </c>
      <c r="BL344" s="24" t="s">
        <v>219</v>
      </c>
      <c r="BM344" s="24" t="s">
        <v>1701</v>
      </c>
    </row>
    <row r="345" spans="2:65" s="10" customFormat="1" ht="29.85" customHeight="1">
      <c r="B345" s="203"/>
      <c r="C345" s="204"/>
      <c r="D345" s="205" t="s">
        <v>81</v>
      </c>
      <c r="E345" s="217" t="s">
        <v>879</v>
      </c>
      <c r="F345" s="217" t="s">
        <v>880</v>
      </c>
      <c r="G345" s="204"/>
      <c r="H345" s="204"/>
      <c r="I345" s="207"/>
      <c r="J345" s="218">
        <f>BK345</f>
        <v>0</v>
      </c>
      <c r="K345" s="204"/>
      <c r="L345" s="209"/>
      <c r="M345" s="210"/>
      <c r="N345" s="211"/>
      <c r="O345" s="211"/>
      <c r="P345" s="212">
        <f>SUM(P346:P366)</f>
        <v>0</v>
      </c>
      <c r="Q345" s="211"/>
      <c r="R345" s="212">
        <f>SUM(R346:R366)</f>
        <v>0</v>
      </c>
      <c r="S345" s="211"/>
      <c r="T345" s="213">
        <f>SUM(T346:T366)</f>
        <v>0</v>
      </c>
      <c r="AR345" s="214" t="s">
        <v>91</v>
      </c>
      <c r="AT345" s="215" t="s">
        <v>81</v>
      </c>
      <c r="AU345" s="215" t="s">
        <v>24</v>
      </c>
      <c r="AY345" s="214" t="s">
        <v>162</v>
      </c>
      <c r="BK345" s="216">
        <f>SUM(BK346:BK366)</f>
        <v>0</v>
      </c>
    </row>
    <row r="346" spans="2:65" s="1" customFormat="1" ht="25.5" customHeight="1">
      <c r="B346" s="42"/>
      <c r="C346" s="163" t="s">
        <v>856</v>
      </c>
      <c r="D346" s="163" t="s">
        <v>156</v>
      </c>
      <c r="E346" s="164" t="s">
        <v>882</v>
      </c>
      <c r="F346" s="165" t="s">
        <v>883</v>
      </c>
      <c r="G346" s="166" t="s">
        <v>159</v>
      </c>
      <c r="H346" s="167">
        <v>217.8</v>
      </c>
      <c r="I346" s="168"/>
      <c r="J346" s="169">
        <f>ROUND(I346*H346,2)</f>
        <v>0</v>
      </c>
      <c r="K346" s="165" t="s">
        <v>428</v>
      </c>
      <c r="L346" s="62"/>
      <c r="M346" s="170" t="s">
        <v>37</v>
      </c>
      <c r="N346" s="171" t="s">
        <v>53</v>
      </c>
      <c r="O346" s="43"/>
      <c r="P346" s="172">
        <f>O346*H346</f>
        <v>0</v>
      </c>
      <c r="Q346" s="172">
        <v>0</v>
      </c>
      <c r="R346" s="172">
        <f>Q346*H346</f>
        <v>0</v>
      </c>
      <c r="S346" s="172">
        <v>0</v>
      </c>
      <c r="T346" s="173">
        <f>S346*H346</f>
        <v>0</v>
      </c>
      <c r="AR346" s="24" t="s">
        <v>219</v>
      </c>
      <c r="AT346" s="24" t="s">
        <v>156</v>
      </c>
      <c r="AU346" s="24" t="s">
        <v>91</v>
      </c>
      <c r="AY346" s="24" t="s">
        <v>162</v>
      </c>
      <c r="BE346" s="174">
        <f>IF(N346="základní",J346,0)</f>
        <v>0</v>
      </c>
      <c r="BF346" s="174">
        <f>IF(N346="snížená",J346,0)</f>
        <v>0</v>
      </c>
      <c r="BG346" s="174">
        <f>IF(N346="zákl. přenesená",J346,0)</f>
        <v>0</v>
      </c>
      <c r="BH346" s="174">
        <f>IF(N346="sníž. přenesená",J346,0)</f>
        <v>0</v>
      </c>
      <c r="BI346" s="174">
        <f>IF(N346="nulová",J346,0)</f>
        <v>0</v>
      </c>
      <c r="BJ346" s="24" t="s">
        <v>24</v>
      </c>
      <c r="BK346" s="174">
        <f>ROUND(I346*H346,2)</f>
        <v>0</v>
      </c>
      <c r="BL346" s="24" t="s">
        <v>219</v>
      </c>
      <c r="BM346" s="24" t="s">
        <v>1702</v>
      </c>
    </row>
    <row r="347" spans="2:65" s="11" customFormat="1" ht="12">
      <c r="B347" s="219"/>
      <c r="C347" s="220"/>
      <c r="D347" s="221" t="s">
        <v>430</v>
      </c>
      <c r="E347" s="222" t="s">
        <v>37</v>
      </c>
      <c r="F347" s="223" t="s">
        <v>1703</v>
      </c>
      <c r="G347" s="220"/>
      <c r="H347" s="224">
        <v>217.8</v>
      </c>
      <c r="I347" s="225"/>
      <c r="J347" s="220"/>
      <c r="K347" s="220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430</v>
      </c>
      <c r="AU347" s="230" t="s">
        <v>91</v>
      </c>
      <c r="AV347" s="11" t="s">
        <v>91</v>
      </c>
      <c r="AW347" s="11" t="s">
        <v>45</v>
      </c>
      <c r="AX347" s="11" t="s">
        <v>82</v>
      </c>
      <c r="AY347" s="230" t="s">
        <v>162</v>
      </c>
    </row>
    <row r="348" spans="2:65" s="12" customFormat="1" ht="12">
      <c r="B348" s="231"/>
      <c r="C348" s="232"/>
      <c r="D348" s="221" t="s">
        <v>430</v>
      </c>
      <c r="E348" s="233" t="s">
        <v>37</v>
      </c>
      <c r="F348" s="234" t="s">
        <v>433</v>
      </c>
      <c r="G348" s="232"/>
      <c r="H348" s="235">
        <v>217.8</v>
      </c>
      <c r="I348" s="236"/>
      <c r="J348" s="232"/>
      <c r="K348" s="232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430</v>
      </c>
      <c r="AU348" s="241" t="s">
        <v>91</v>
      </c>
      <c r="AV348" s="12" t="s">
        <v>161</v>
      </c>
      <c r="AW348" s="12" t="s">
        <v>45</v>
      </c>
      <c r="AX348" s="12" t="s">
        <v>24</v>
      </c>
      <c r="AY348" s="241" t="s">
        <v>162</v>
      </c>
    </row>
    <row r="349" spans="2:65" s="1" customFormat="1" ht="16.5" customHeight="1">
      <c r="B349" s="42"/>
      <c r="C349" s="175" t="s">
        <v>860</v>
      </c>
      <c r="D349" s="175" t="s">
        <v>277</v>
      </c>
      <c r="E349" s="176" t="s">
        <v>887</v>
      </c>
      <c r="F349" s="177" t="s">
        <v>888</v>
      </c>
      <c r="G349" s="178" t="s">
        <v>159</v>
      </c>
      <c r="H349" s="179">
        <v>222.15600000000001</v>
      </c>
      <c r="I349" s="180"/>
      <c r="J349" s="181">
        <f>ROUND(I349*H349,2)</f>
        <v>0</v>
      </c>
      <c r="K349" s="177" t="s">
        <v>428</v>
      </c>
      <c r="L349" s="182"/>
      <c r="M349" s="183" t="s">
        <v>37</v>
      </c>
      <c r="N349" s="184" t="s">
        <v>53</v>
      </c>
      <c r="O349" s="43"/>
      <c r="P349" s="172">
        <f>O349*H349</f>
        <v>0</v>
      </c>
      <c r="Q349" s="172">
        <v>0</v>
      </c>
      <c r="R349" s="172">
        <f>Q349*H349</f>
        <v>0</v>
      </c>
      <c r="S349" s="172">
        <v>0</v>
      </c>
      <c r="T349" s="173">
        <f>S349*H349</f>
        <v>0</v>
      </c>
      <c r="AR349" s="24" t="s">
        <v>272</v>
      </c>
      <c r="AT349" s="24" t="s">
        <v>277</v>
      </c>
      <c r="AU349" s="24" t="s">
        <v>91</v>
      </c>
      <c r="AY349" s="24" t="s">
        <v>162</v>
      </c>
      <c r="BE349" s="174">
        <f>IF(N349="základní",J349,0)</f>
        <v>0</v>
      </c>
      <c r="BF349" s="174">
        <f>IF(N349="snížená",J349,0)</f>
        <v>0</v>
      </c>
      <c r="BG349" s="174">
        <f>IF(N349="zákl. přenesená",J349,0)</f>
        <v>0</v>
      </c>
      <c r="BH349" s="174">
        <f>IF(N349="sníž. přenesená",J349,0)</f>
        <v>0</v>
      </c>
      <c r="BI349" s="174">
        <f>IF(N349="nulová",J349,0)</f>
        <v>0</v>
      </c>
      <c r="BJ349" s="24" t="s">
        <v>24</v>
      </c>
      <c r="BK349" s="174">
        <f>ROUND(I349*H349,2)</f>
        <v>0</v>
      </c>
      <c r="BL349" s="24" t="s">
        <v>219</v>
      </c>
      <c r="BM349" s="24" t="s">
        <v>1704</v>
      </c>
    </row>
    <row r="350" spans="2:65" s="1" customFormat="1" ht="25.5" customHeight="1">
      <c r="B350" s="42"/>
      <c r="C350" s="163" t="s">
        <v>865</v>
      </c>
      <c r="D350" s="163" t="s">
        <v>156</v>
      </c>
      <c r="E350" s="164" t="s">
        <v>891</v>
      </c>
      <c r="F350" s="165" t="s">
        <v>892</v>
      </c>
      <c r="G350" s="166" t="s">
        <v>159</v>
      </c>
      <c r="H350" s="167">
        <v>91.605000000000004</v>
      </c>
      <c r="I350" s="168"/>
      <c r="J350" s="169">
        <f>ROUND(I350*H350,2)</f>
        <v>0</v>
      </c>
      <c r="K350" s="165" t="s">
        <v>428</v>
      </c>
      <c r="L350" s="62"/>
      <c r="M350" s="170" t="s">
        <v>37</v>
      </c>
      <c r="N350" s="171" t="s">
        <v>53</v>
      </c>
      <c r="O350" s="43"/>
      <c r="P350" s="172">
        <f>O350*H350</f>
        <v>0</v>
      </c>
      <c r="Q350" s="172">
        <v>0</v>
      </c>
      <c r="R350" s="172">
        <f>Q350*H350</f>
        <v>0</v>
      </c>
      <c r="S350" s="172">
        <v>0</v>
      </c>
      <c r="T350" s="173">
        <f>S350*H350</f>
        <v>0</v>
      </c>
      <c r="AR350" s="24" t="s">
        <v>219</v>
      </c>
      <c r="AT350" s="24" t="s">
        <v>156</v>
      </c>
      <c r="AU350" s="24" t="s">
        <v>91</v>
      </c>
      <c r="AY350" s="24" t="s">
        <v>162</v>
      </c>
      <c r="BE350" s="174">
        <f>IF(N350="základní",J350,0)</f>
        <v>0</v>
      </c>
      <c r="BF350" s="174">
        <f>IF(N350="snížená",J350,0)</f>
        <v>0</v>
      </c>
      <c r="BG350" s="174">
        <f>IF(N350="zákl. přenesená",J350,0)</f>
        <v>0</v>
      </c>
      <c r="BH350" s="174">
        <f>IF(N350="sníž. přenesená",J350,0)</f>
        <v>0</v>
      </c>
      <c r="BI350" s="174">
        <f>IF(N350="nulová",J350,0)</f>
        <v>0</v>
      </c>
      <c r="BJ350" s="24" t="s">
        <v>24</v>
      </c>
      <c r="BK350" s="174">
        <f>ROUND(I350*H350,2)</f>
        <v>0</v>
      </c>
      <c r="BL350" s="24" t="s">
        <v>219</v>
      </c>
      <c r="BM350" s="24" t="s">
        <v>1705</v>
      </c>
    </row>
    <row r="351" spans="2:65" s="11" customFormat="1" ht="24">
      <c r="B351" s="219"/>
      <c r="C351" s="220"/>
      <c r="D351" s="221" t="s">
        <v>430</v>
      </c>
      <c r="E351" s="222" t="s">
        <v>37</v>
      </c>
      <c r="F351" s="223" t="s">
        <v>1557</v>
      </c>
      <c r="G351" s="220"/>
      <c r="H351" s="224">
        <v>91.605000000000004</v>
      </c>
      <c r="I351" s="225"/>
      <c r="J351" s="220"/>
      <c r="K351" s="220"/>
      <c r="L351" s="226"/>
      <c r="M351" s="227"/>
      <c r="N351" s="228"/>
      <c r="O351" s="228"/>
      <c r="P351" s="228"/>
      <c r="Q351" s="228"/>
      <c r="R351" s="228"/>
      <c r="S351" s="228"/>
      <c r="T351" s="229"/>
      <c r="AT351" s="230" t="s">
        <v>430</v>
      </c>
      <c r="AU351" s="230" t="s">
        <v>91</v>
      </c>
      <c r="AV351" s="11" t="s">
        <v>91</v>
      </c>
      <c r="AW351" s="11" t="s">
        <v>45</v>
      </c>
      <c r="AX351" s="11" t="s">
        <v>82</v>
      </c>
      <c r="AY351" s="230" t="s">
        <v>162</v>
      </c>
    </row>
    <row r="352" spans="2:65" s="12" customFormat="1" ht="12">
      <c r="B352" s="231"/>
      <c r="C352" s="232"/>
      <c r="D352" s="221" t="s">
        <v>430</v>
      </c>
      <c r="E352" s="233" t="s">
        <v>37</v>
      </c>
      <c r="F352" s="234" t="s">
        <v>433</v>
      </c>
      <c r="G352" s="232"/>
      <c r="H352" s="235">
        <v>91.605000000000004</v>
      </c>
      <c r="I352" s="236"/>
      <c r="J352" s="232"/>
      <c r="K352" s="232"/>
      <c r="L352" s="237"/>
      <c r="M352" s="238"/>
      <c r="N352" s="239"/>
      <c r="O352" s="239"/>
      <c r="P352" s="239"/>
      <c r="Q352" s="239"/>
      <c r="R352" s="239"/>
      <c r="S352" s="239"/>
      <c r="T352" s="240"/>
      <c r="AT352" s="241" t="s">
        <v>430</v>
      </c>
      <c r="AU352" s="241" t="s">
        <v>91</v>
      </c>
      <c r="AV352" s="12" t="s">
        <v>161</v>
      </c>
      <c r="AW352" s="12" t="s">
        <v>45</v>
      </c>
      <c r="AX352" s="12" t="s">
        <v>24</v>
      </c>
      <c r="AY352" s="241" t="s">
        <v>162</v>
      </c>
    </row>
    <row r="353" spans="2:65" s="1" customFormat="1" ht="16.5" customHeight="1">
      <c r="B353" s="42"/>
      <c r="C353" s="175" t="s">
        <v>34</v>
      </c>
      <c r="D353" s="175" t="s">
        <v>277</v>
      </c>
      <c r="E353" s="176" t="s">
        <v>897</v>
      </c>
      <c r="F353" s="177" t="s">
        <v>898</v>
      </c>
      <c r="G353" s="178" t="s">
        <v>159</v>
      </c>
      <c r="H353" s="179">
        <v>93.436999999999998</v>
      </c>
      <c r="I353" s="180"/>
      <c r="J353" s="181">
        <f>ROUND(I353*H353,2)</f>
        <v>0</v>
      </c>
      <c r="K353" s="177" t="s">
        <v>428</v>
      </c>
      <c r="L353" s="182"/>
      <c r="M353" s="183" t="s">
        <v>37</v>
      </c>
      <c r="N353" s="184" t="s">
        <v>53</v>
      </c>
      <c r="O353" s="43"/>
      <c r="P353" s="172">
        <f>O353*H353</f>
        <v>0</v>
      </c>
      <c r="Q353" s="172">
        <v>0</v>
      </c>
      <c r="R353" s="172">
        <f>Q353*H353</f>
        <v>0</v>
      </c>
      <c r="S353" s="172">
        <v>0</v>
      </c>
      <c r="T353" s="173">
        <f>S353*H353</f>
        <v>0</v>
      </c>
      <c r="AR353" s="24" t="s">
        <v>272</v>
      </c>
      <c r="AT353" s="24" t="s">
        <v>277</v>
      </c>
      <c r="AU353" s="24" t="s">
        <v>91</v>
      </c>
      <c r="AY353" s="24" t="s">
        <v>162</v>
      </c>
      <c r="BE353" s="174">
        <f>IF(N353="základní",J353,0)</f>
        <v>0</v>
      </c>
      <c r="BF353" s="174">
        <f>IF(N353="snížená",J353,0)</f>
        <v>0</v>
      </c>
      <c r="BG353" s="174">
        <f>IF(N353="zákl. přenesená",J353,0)</f>
        <v>0</v>
      </c>
      <c r="BH353" s="174">
        <f>IF(N353="sníž. přenesená",J353,0)</f>
        <v>0</v>
      </c>
      <c r="BI353" s="174">
        <f>IF(N353="nulová",J353,0)</f>
        <v>0</v>
      </c>
      <c r="BJ353" s="24" t="s">
        <v>24</v>
      </c>
      <c r="BK353" s="174">
        <f>ROUND(I353*H353,2)</f>
        <v>0</v>
      </c>
      <c r="BL353" s="24" t="s">
        <v>219</v>
      </c>
      <c r="BM353" s="24" t="s">
        <v>1706</v>
      </c>
    </row>
    <row r="354" spans="2:65" s="1" customFormat="1" ht="16.5" customHeight="1">
      <c r="B354" s="42"/>
      <c r="C354" s="163" t="s">
        <v>875</v>
      </c>
      <c r="D354" s="163" t="s">
        <v>156</v>
      </c>
      <c r="E354" s="164" t="s">
        <v>901</v>
      </c>
      <c r="F354" s="165" t="s">
        <v>902</v>
      </c>
      <c r="G354" s="166" t="s">
        <v>214</v>
      </c>
      <c r="H354" s="167">
        <v>124.9</v>
      </c>
      <c r="I354" s="168"/>
      <c r="J354" s="169">
        <f>ROUND(I354*H354,2)</f>
        <v>0</v>
      </c>
      <c r="K354" s="165" t="s">
        <v>428</v>
      </c>
      <c r="L354" s="62"/>
      <c r="M354" s="170" t="s">
        <v>37</v>
      </c>
      <c r="N354" s="171" t="s">
        <v>53</v>
      </c>
      <c r="O354" s="43"/>
      <c r="P354" s="172">
        <f>O354*H354</f>
        <v>0</v>
      </c>
      <c r="Q354" s="172">
        <v>0</v>
      </c>
      <c r="R354" s="172">
        <f>Q354*H354</f>
        <v>0</v>
      </c>
      <c r="S354" s="172">
        <v>0</v>
      </c>
      <c r="T354" s="173">
        <f>S354*H354</f>
        <v>0</v>
      </c>
      <c r="AR354" s="24" t="s">
        <v>219</v>
      </c>
      <c r="AT354" s="24" t="s">
        <v>156</v>
      </c>
      <c r="AU354" s="24" t="s">
        <v>91</v>
      </c>
      <c r="AY354" s="24" t="s">
        <v>162</v>
      </c>
      <c r="BE354" s="174">
        <f>IF(N354="základní",J354,0)</f>
        <v>0</v>
      </c>
      <c r="BF354" s="174">
        <f>IF(N354="snížená",J354,0)</f>
        <v>0</v>
      </c>
      <c r="BG354" s="174">
        <f>IF(N354="zákl. přenesená",J354,0)</f>
        <v>0</v>
      </c>
      <c r="BH354" s="174">
        <f>IF(N354="sníž. přenesená",J354,0)</f>
        <v>0</v>
      </c>
      <c r="BI354" s="174">
        <f>IF(N354="nulová",J354,0)</f>
        <v>0</v>
      </c>
      <c r="BJ354" s="24" t="s">
        <v>24</v>
      </c>
      <c r="BK354" s="174">
        <f>ROUND(I354*H354,2)</f>
        <v>0</v>
      </c>
      <c r="BL354" s="24" t="s">
        <v>219</v>
      </c>
      <c r="BM354" s="24" t="s">
        <v>1707</v>
      </c>
    </row>
    <row r="355" spans="2:65" s="11" customFormat="1" ht="12">
      <c r="B355" s="219"/>
      <c r="C355" s="220"/>
      <c r="D355" s="221" t="s">
        <v>430</v>
      </c>
      <c r="E355" s="222" t="s">
        <v>37</v>
      </c>
      <c r="F355" s="223" t="s">
        <v>1708</v>
      </c>
      <c r="G355" s="220"/>
      <c r="H355" s="224">
        <v>73</v>
      </c>
      <c r="I355" s="225"/>
      <c r="J355" s="220"/>
      <c r="K355" s="220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430</v>
      </c>
      <c r="AU355" s="230" t="s">
        <v>91</v>
      </c>
      <c r="AV355" s="11" t="s">
        <v>91</v>
      </c>
      <c r="AW355" s="11" t="s">
        <v>45</v>
      </c>
      <c r="AX355" s="11" t="s">
        <v>82</v>
      </c>
      <c r="AY355" s="230" t="s">
        <v>162</v>
      </c>
    </row>
    <row r="356" spans="2:65" s="11" customFormat="1" ht="12">
      <c r="B356" s="219"/>
      <c r="C356" s="220"/>
      <c r="D356" s="221" t="s">
        <v>430</v>
      </c>
      <c r="E356" s="222" t="s">
        <v>37</v>
      </c>
      <c r="F356" s="223" t="s">
        <v>1709</v>
      </c>
      <c r="G356" s="220"/>
      <c r="H356" s="224">
        <v>51.9</v>
      </c>
      <c r="I356" s="225"/>
      <c r="J356" s="220"/>
      <c r="K356" s="220"/>
      <c r="L356" s="226"/>
      <c r="M356" s="227"/>
      <c r="N356" s="228"/>
      <c r="O356" s="228"/>
      <c r="P356" s="228"/>
      <c r="Q356" s="228"/>
      <c r="R356" s="228"/>
      <c r="S356" s="228"/>
      <c r="T356" s="229"/>
      <c r="AT356" s="230" t="s">
        <v>430</v>
      </c>
      <c r="AU356" s="230" t="s">
        <v>91</v>
      </c>
      <c r="AV356" s="11" t="s">
        <v>91</v>
      </c>
      <c r="AW356" s="11" t="s">
        <v>45</v>
      </c>
      <c r="AX356" s="11" t="s">
        <v>82</v>
      </c>
      <c r="AY356" s="230" t="s">
        <v>162</v>
      </c>
    </row>
    <row r="357" spans="2:65" s="12" customFormat="1" ht="12">
      <c r="B357" s="231"/>
      <c r="C357" s="232"/>
      <c r="D357" s="221" t="s">
        <v>430</v>
      </c>
      <c r="E357" s="233" t="s">
        <v>37</v>
      </c>
      <c r="F357" s="234" t="s">
        <v>433</v>
      </c>
      <c r="G357" s="232"/>
      <c r="H357" s="235">
        <v>124.9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430</v>
      </c>
      <c r="AU357" s="241" t="s">
        <v>91</v>
      </c>
      <c r="AV357" s="12" t="s">
        <v>161</v>
      </c>
      <c r="AW357" s="12" t="s">
        <v>45</v>
      </c>
      <c r="AX357" s="12" t="s">
        <v>24</v>
      </c>
      <c r="AY357" s="241" t="s">
        <v>162</v>
      </c>
    </row>
    <row r="358" spans="2:65" s="1" customFormat="1" ht="16.5" customHeight="1">
      <c r="B358" s="42"/>
      <c r="C358" s="175" t="s">
        <v>881</v>
      </c>
      <c r="D358" s="175" t="s">
        <v>277</v>
      </c>
      <c r="E358" s="176" t="s">
        <v>907</v>
      </c>
      <c r="F358" s="177" t="s">
        <v>908</v>
      </c>
      <c r="G358" s="178" t="s">
        <v>159</v>
      </c>
      <c r="H358" s="179">
        <v>12.74</v>
      </c>
      <c r="I358" s="180"/>
      <c r="J358" s="181">
        <f>ROUND(I358*H358,2)</f>
        <v>0</v>
      </c>
      <c r="K358" s="177" t="s">
        <v>428</v>
      </c>
      <c r="L358" s="182"/>
      <c r="M358" s="183" t="s">
        <v>37</v>
      </c>
      <c r="N358" s="184" t="s">
        <v>53</v>
      </c>
      <c r="O358" s="43"/>
      <c r="P358" s="172">
        <f>O358*H358</f>
        <v>0</v>
      </c>
      <c r="Q358" s="172">
        <v>0</v>
      </c>
      <c r="R358" s="172">
        <f>Q358*H358</f>
        <v>0</v>
      </c>
      <c r="S358" s="172">
        <v>0</v>
      </c>
      <c r="T358" s="173">
        <f>S358*H358</f>
        <v>0</v>
      </c>
      <c r="AR358" s="24" t="s">
        <v>272</v>
      </c>
      <c r="AT358" s="24" t="s">
        <v>277</v>
      </c>
      <c r="AU358" s="24" t="s">
        <v>91</v>
      </c>
      <c r="AY358" s="24" t="s">
        <v>162</v>
      </c>
      <c r="BE358" s="174">
        <f>IF(N358="základní",J358,0)</f>
        <v>0</v>
      </c>
      <c r="BF358" s="174">
        <f>IF(N358="snížená",J358,0)</f>
        <v>0</v>
      </c>
      <c r="BG358" s="174">
        <f>IF(N358="zákl. přenesená",J358,0)</f>
        <v>0</v>
      </c>
      <c r="BH358" s="174">
        <f>IF(N358="sníž. přenesená",J358,0)</f>
        <v>0</v>
      </c>
      <c r="BI358" s="174">
        <f>IF(N358="nulová",J358,0)</f>
        <v>0</v>
      </c>
      <c r="BJ358" s="24" t="s">
        <v>24</v>
      </c>
      <c r="BK358" s="174">
        <f>ROUND(I358*H358,2)</f>
        <v>0</v>
      </c>
      <c r="BL358" s="24" t="s">
        <v>219</v>
      </c>
      <c r="BM358" s="24" t="s">
        <v>1710</v>
      </c>
    </row>
    <row r="359" spans="2:65" s="1" customFormat="1" ht="25.5" customHeight="1">
      <c r="B359" s="42"/>
      <c r="C359" s="163" t="s">
        <v>886</v>
      </c>
      <c r="D359" s="163" t="s">
        <v>156</v>
      </c>
      <c r="E359" s="164" t="s">
        <v>912</v>
      </c>
      <c r="F359" s="165" t="s">
        <v>913</v>
      </c>
      <c r="G359" s="166" t="s">
        <v>159</v>
      </c>
      <c r="H359" s="167">
        <v>91.605000000000004</v>
      </c>
      <c r="I359" s="168"/>
      <c r="J359" s="169">
        <f>ROUND(I359*H359,2)</f>
        <v>0</v>
      </c>
      <c r="K359" s="165" t="s">
        <v>428</v>
      </c>
      <c r="L359" s="62"/>
      <c r="M359" s="170" t="s">
        <v>37</v>
      </c>
      <c r="N359" s="171" t="s">
        <v>53</v>
      </c>
      <c r="O359" s="43"/>
      <c r="P359" s="172">
        <f>O359*H359</f>
        <v>0</v>
      </c>
      <c r="Q359" s="172">
        <v>0</v>
      </c>
      <c r="R359" s="172">
        <f>Q359*H359</f>
        <v>0</v>
      </c>
      <c r="S359" s="172">
        <v>0</v>
      </c>
      <c r="T359" s="173">
        <f>S359*H359</f>
        <v>0</v>
      </c>
      <c r="AR359" s="24" t="s">
        <v>219</v>
      </c>
      <c r="AT359" s="24" t="s">
        <v>156</v>
      </c>
      <c r="AU359" s="24" t="s">
        <v>91</v>
      </c>
      <c r="AY359" s="24" t="s">
        <v>162</v>
      </c>
      <c r="BE359" s="174">
        <f>IF(N359="základní",J359,0)</f>
        <v>0</v>
      </c>
      <c r="BF359" s="174">
        <f>IF(N359="snížená",J359,0)</f>
        <v>0</v>
      </c>
      <c r="BG359" s="174">
        <f>IF(N359="zákl. přenesená",J359,0)</f>
        <v>0</v>
      </c>
      <c r="BH359" s="174">
        <f>IF(N359="sníž. přenesená",J359,0)</f>
        <v>0</v>
      </c>
      <c r="BI359" s="174">
        <f>IF(N359="nulová",J359,0)</f>
        <v>0</v>
      </c>
      <c r="BJ359" s="24" t="s">
        <v>24</v>
      </c>
      <c r="BK359" s="174">
        <f>ROUND(I359*H359,2)</f>
        <v>0</v>
      </c>
      <c r="BL359" s="24" t="s">
        <v>219</v>
      </c>
      <c r="BM359" s="24" t="s">
        <v>1711</v>
      </c>
    </row>
    <row r="360" spans="2:65" s="1" customFormat="1" ht="16.5" customHeight="1">
      <c r="B360" s="42"/>
      <c r="C360" s="175" t="s">
        <v>890</v>
      </c>
      <c r="D360" s="175" t="s">
        <v>277</v>
      </c>
      <c r="E360" s="176" t="s">
        <v>917</v>
      </c>
      <c r="F360" s="177" t="s">
        <v>918</v>
      </c>
      <c r="G360" s="178" t="s">
        <v>159</v>
      </c>
      <c r="H360" s="179">
        <v>105.346</v>
      </c>
      <c r="I360" s="180"/>
      <c r="J360" s="181">
        <f>ROUND(I360*H360,2)</f>
        <v>0</v>
      </c>
      <c r="K360" s="177" t="s">
        <v>428</v>
      </c>
      <c r="L360" s="182"/>
      <c r="M360" s="183" t="s">
        <v>37</v>
      </c>
      <c r="N360" s="184" t="s">
        <v>53</v>
      </c>
      <c r="O360" s="43"/>
      <c r="P360" s="172">
        <f>O360*H360</f>
        <v>0</v>
      </c>
      <c r="Q360" s="172">
        <v>0</v>
      </c>
      <c r="R360" s="172">
        <f>Q360*H360</f>
        <v>0</v>
      </c>
      <c r="S360" s="172">
        <v>0</v>
      </c>
      <c r="T360" s="173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174">
        <f>IF(N360="základní",J360,0)</f>
        <v>0</v>
      </c>
      <c r="BF360" s="174">
        <f>IF(N360="snížená",J360,0)</f>
        <v>0</v>
      </c>
      <c r="BG360" s="174">
        <f>IF(N360="zákl. přenesená",J360,0)</f>
        <v>0</v>
      </c>
      <c r="BH360" s="174">
        <f>IF(N360="sníž. přenesená",J360,0)</f>
        <v>0</v>
      </c>
      <c r="BI360" s="174">
        <f>IF(N360="nulová",J360,0)</f>
        <v>0</v>
      </c>
      <c r="BJ360" s="24" t="s">
        <v>24</v>
      </c>
      <c r="BK360" s="174">
        <f>ROUND(I360*H360,2)</f>
        <v>0</v>
      </c>
      <c r="BL360" s="24" t="s">
        <v>219</v>
      </c>
      <c r="BM360" s="24" t="s">
        <v>1712</v>
      </c>
    </row>
    <row r="361" spans="2:65" s="1" customFormat="1" ht="25.5" customHeight="1">
      <c r="B361" s="42"/>
      <c r="C361" s="163" t="s">
        <v>896</v>
      </c>
      <c r="D361" s="163" t="s">
        <v>156</v>
      </c>
      <c r="E361" s="164" t="s">
        <v>1713</v>
      </c>
      <c r="F361" s="165" t="s">
        <v>1714</v>
      </c>
      <c r="G361" s="166" t="s">
        <v>159</v>
      </c>
      <c r="H361" s="167">
        <v>108.9</v>
      </c>
      <c r="I361" s="168"/>
      <c r="J361" s="169">
        <f>ROUND(I361*H361,2)</f>
        <v>0</v>
      </c>
      <c r="K361" s="165" t="s">
        <v>428</v>
      </c>
      <c r="L361" s="62"/>
      <c r="M361" s="170" t="s">
        <v>37</v>
      </c>
      <c r="N361" s="171" t="s">
        <v>53</v>
      </c>
      <c r="O361" s="43"/>
      <c r="P361" s="172">
        <f>O361*H361</f>
        <v>0</v>
      </c>
      <c r="Q361" s="172">
        <v>0</v>
      </c>
      <c r="R361" s="172">
        <f>Q361*H361</f>
        <v>0</v>
      </c>
      <c r="S361" s="172">
        <v>0</v>
      </c>
      <c r="T361" s="173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174">
        <f>IF(N361="základní",J361,0)</f>
        <v>0</v>
      </c>
      <c r="BF361" s="174">
        <f>IF(N361="snížená",J361,0)</f>
        <v>0</v>
      </c>
      <c r="BG361" s="174">
        <f>IF(N361="zákl. přenesená",J361,0)</f>
        <v>0</v>
      </c>
      <c r="BH361" s="174">
        <f>IF(N361="sníž. přenesená",J361,0)</f>
        <v>0</v>
      </c>
      <c r="BI361" s="174">
        <f>IF(N361="nulová",J361,0)</f>
        <v>0</v>
      </c>
      <c r="BJ361" s="24" t="s">
        <v>24</v>
      </c>
      <c r="BK361" s="174">
        <f>ROUND(I361*H361,2)</f>
        <v>0</v>
      </c>
      <c r="BL361" s="24" t="s">
        <v>219</v>
      </c>
      <c r="BM361" s="24" t="s">
        <v>1715</v>
      </c>
    </row>
    <row r="362" spans="2:65" s="13" customFormat="1" ht="12">
      <c r="B362" s="242"/>
      <c r="C362" s="243"/>
      <c r="D362" s="221" t="s">
        <v>430</v>
      </c>
      <c r="E362" s="244" t="s">
        <v>37</v>
      </c>
      <c r="F362" s="245" t="s">
        <v>1716</v>
      </c>
      <c r="G362" s="243"/>
      <c r="H362" s="244" t="s">
        <v>37</v>
      </c>
      <c r="I362" s="246"/>
      <c r="J362" s="243"/>
      <c r="K362" s="243"/>
      <c r="L362" s="247"/>
      <c r="M362" s="248"/>
      <c r="N362" s="249"/>
      <c r="O362" s="249"/>
      <c r="P362" s="249"/>
      <c r="Q362" s="249"/>
      <c r="R362" s="249"/>
      <c r="S362" s="249"/>
      <c r="T362" s="250"/>
      <c r="AT362" s="251" t="s">
        <v>430</v>
      </c>
      <c r="AU362" s="251" t="s">
        <v>91</v>
      </c>
      <c r="AV362" s="13" t="s">
        <v>24</v>
      </c>
      <c r="AW362" s="13" t="s">
        <v>45</v>
      </c>
      <c r="AX362" s="13" t="s">
        <v>82</v>
      </c>
      <c r="AY362" s="251" t="s">
        <v>162</v>
      </c>
    </row>
    <row r="363" spans="2:65" s="11" customFormat="1" ht="12">
      <c r="B363" s="219"/>
      <c r="C363" s="220"/>
      <c r="D363" s="221" t="s">
        <v>430</v>
      </c>
      <c r="E363" s="222" t="s">
        <v>37</v>
      </c>
      <c r="F363" s="223" t="s">
        <v>1436</v>
      </c>
      <c r="G363" s="220"/>
      <c r="H363" s="224">
        <v>108.9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430</v>
      </c>
      <c r="AU363" s="230" t="s">
        <v>91</v>
      </c>
      <c r="AV363" s="11" t="s">
        <v>91</v>
      </c>
      <c r="AW363" s="11" t="s">
        <v>45</v>
      </c>
      <c r="AX363" s="11" t="s">
        <v>82</v>
      </c>
      <c r="AY363" s="230" t="s">
        <v>162</v>
      </c>
    </row>
    <row r="364" spans="2:65" s="12" customFormat="1" ht="12">
      <c r="B364" s="231"/>
      <c r="C364" s="232"/>
      <c r="D364" s="221" t="s">
        <v>430</v>
      </c>
      <c r="E364" s="233" t="s">
        <v>37</v>
      </c>
      <c r="F364" s="234" t="s">
        <v>433</v>
      </c>
      <c r="G364" s="232"/>
      <c r="H364" s="235">
        <v>108.9</v>
      </c>
      <c r="I364" s="236"/>
      <c r="J364" s="232"/>
      <c r="K364" s="232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430</v>
      </c>
      <c r="AU364" s="241" t="s">
        <v>91</v>
      </c>
      <c r="AV364" s="12" t="s">
        <v>161</v>
      </c>
      <c r="AW364" s="12" t="s">
        <v>45</v>
      </c>
      <c r="AX364" s="12" t="s">
        <v>24</v>
      </c>
      <c r="AY364" s="241" t="s">
        <v>162</v>
      </c>
    </row>
    <row r="365" spans="2:65" s="1" customFormat="1" ht="16.5" customHeight="1">
      <c r="B365" s="42"/>
      <c r="C365" s="175" t="s">
        <v>900</v>
      </c>
      <c r="D365" s="175" t="s">
        <v>277</v>
      </c>
      <c r="E365" s="176" t="s">
        <v>1717</v>
      </c>
      <c r="F365" s="177" t="s">
        <v>1718</v>
      </c>
      <c r="G365" s="178" t="s">
        <v>159</v>
      </c>
      <c r="H365" s="179">
        <v>119.79</v>
      </c>
      <c r="I365" s="180"/>
      <c r="J365" s="181">
        <f>ROUND(I365*H365,2)</f>
        <v>0</v>
      </c>
      <c r="K365" s="177" t="s">
        <v>428</v>
      </c>
      <c r="L365" s="182"/>
      <c r="M365" s="183" t="s">
        <v>37</v>
      </c>
      <c r="N365" s="184" t="s">
        <v>53</v>
      </c>
      <c r="O365" s="43"/>
      <c r="P365" s="172">
        <f>O365*H365</f>
        <v>0</v>
      </c>
      <c r="Q365" s="172">
        <v>0</v>
      </c>
      <c r="R365" s="172">
        <f>Q365*H365</f>
        <v>0</v>
      </c>
      <c r="S365" s="172">
        <v>0</v>
      </c>
      <c r="T365" s="173">
        <f>S365*H365</f>
        <v>0</v>
      </c>
      <c r="AR365" s="24" t="s">
        <v>272</v>
      </c>
      <c r="AT365" s="24" t="s">
        <v>277</v>
      </c>
      <c r="AU365" s="24" t="s">
        <v>91</v>
      </c>
      <c r="AY365" s="24" t="s">
        <v>162</v>
      </c>
      <c r="BE365" s="174">
        <f>IF(N365="základní",J365,0)</f>
        <v>0</v>
      </c>
      <c r="BF365" s="174">
        <f>IF(N365="snížená",J365,0)</f>
        <v>0</v>
      </c>
      <c r="BG365" s="174">
        <f>IF(N365="zákl. přenesená",J365,0)</f>
        <v>0</v>
      </c>
      <c r="BH365" s="174">
        <f>IF(N365="sníž. přenesená",J365,0)</f>
        <v>0</v>
      </c>
      <c r="BI365" s="174">
        <f>IF(N365="nulová",J365,0)</f>
        <v>0</v>
      </c>
      <c r="BJ365" s="24" t="s">
        <v>24</v>
      </c>
      <c r="BK365" s="174">
        <f>ROUND(I365*H365,2)</f>
        <v>0</v>
      </c>
      <c r="BL365" s="24" t="s">
        <v>219</v>
      </c>
      <c r="BM365" s="24" t="s">
        <v>1719</v>
      </c>
    </row>
    <row r="366" spans="2:65" s="1" customFormat="1" ht="16.5" customHeight="1">
      <c r="B366" s="42"/>
      <c r="C366" s="163" t="s">
        <v>906</v>
      </c>
      <c r="D366" s="163" t="s">
        <v>156</v>
      </c>
      <c r="E366" s="164" t="s">
        <v>1720</v>
      </c>
      <c r="F366" s="165" t="s">
        <v>1721</v>
      </c>
      <c r="G366" s="166" t="s">
        <v>201</v>
      </c>
      <c r="H366" s="167">
        <v>1.046</v>
      </c>
      <c r="I366" s="168"/>
      <c r="J366" s="169">
        <f>ROUND(I366*H366,2)</f>
        <v>0</v>
      </c>
      <c r="K366" s="165" t="s">
        <v>428</v>
      </c>
      <c r="L366" s="62"/>
      <c r="M366" s="170" t="s">
        <v>37</v>
      </c>
      <c r="N366" s="171" t="s">
        <v>53</v>
      </c>
      <c r="O366" s="43"/>
      <c r="P366" s="172">
        <f>O366*H366</f>
        <v>0</v>
      </c>
      <c r="Q366" s="172">
        <v>0</v>
      </c>
      <c r="R366" s="172">
        <f>Q366*H366</f>
        <v>0</v>
      </c>
      <c r="S366" s="172">
        <v>0</v>
      </c>
      <c r="T366" s="173">
        <f>S366*H366</f>
        <v>0</v>
      </c>
      <c r="AR366" s="24" t="s">
        <v>219</v>
      </c>
      <c r="AT366" s="24" t="s">
        <v>156</v>
      </c>
      <c r="AU366" s="24" t="s">
        <v>91</v>
      </c>
      <c r="AY366" s="24" t="s">
        <v>162</v>
      </c>
      <c r="BE366" s="174">
        <f>IF(N366="základní",J366,0)</f>
        <v>0</v>
      </c>
      <c r="BF366" s="174">
        <f>IF(N366="snížená",J366,0)</f>
        <v>0</v>
      </c>
      <c r="BG366" s="174">
        <f>IF(N366="zákl. přenesená",J366,0)</f>
        <v>0</v>
      </c>
      <c r="BH366" s="174">
        <f>IF(N366="sníž. přenesená",J366,0)</f>
        <v>0</v>
      </c>
      <c r="BI366" s="174">
        <f>IF(N366="nulová",J366,0)</f>
        <v>0</v>
      </c>
      <c r="BJ366" s="24" t="s">
        <v>24</v>
      </c>
      <c r="BK366" s="174">
        <f>ROUND(I366*H366,2)</f>
        <v>0</v>
      </c>
      <c r="BL366" s="24" t="s">
        <v>219</v>
      </c>
      <c r="BM366" s="24" t="s">
        <v>1722</v>
      </c>
    </row>
    <row r="367" spans="2:65" s="10" customFormat="1" ht="29.85" customHeight="1">
      <c r="B367" s="203"/>
      <c r="C367" s="204"/>
      <c r="D367" s="205" t="s">
        <v>81</v>
      </c>
      <c r="E367" s="217" t="s">
        <v>924</v>
      </c>
      <c r="F367" s="217" t="s">
        <v>925</v>
      </c>
      <c r="G367" s="204"/>
      <c r="H367" s="204"/>
      <c r="I367" s="207"/>
      <c r="J367" s="218">
        <f>BK367</f>
        <v>0</v>
      </c>
      <c r="K367" s="204"/>
      <c r="L367" s="209"/>
      <c r="M367" s="210"/>
      <c r="N367" s="211"/>
      <c r="O367" s="211"/>
      <c r="P367" s="212">
        <f>SUM(P368:P415)</f>
        <v>0</v>
      </c>
      <c r="Q367" s="211"/>
      <c r="R367" s="212">
        <f>SUM(R368:R415)</f>
        <v>0</v>
      </c>
      <c r="S367" s="211"/>
      <c r="T367" s="213">
        <f>SUM(T368:T415)</f>
        <v>0</v>
      </c>
      <c r="AR367" s="214" t="s">
        <v>91</v>
      </c>
      <c r="AT367" s="215" t="s">
        <v>81</v>
      </c>
      <c r="AU367" s="215" t="s">
        <v>24</v>
      </c>
      <c r="AY367" s="214" t="s">
        <v>162</v>
      </c>
      <c r="BK367" s="216">
        <f>SUM(BK368:BK415)</f>
        <v>0</v>
      </c>
    </row>
    <row r="368" spans="2:65" s="1" customFormat="1" ht="16.5" customHeight="1">
      <c r="B368" s="42"/>
      <c r="C368" s="163" t="s">
        <v>911</v>
      </c>
      <c r="D368" s="163" t="s">
        <v>156</v>
      </c>
      <c r="E368" s="164" t="s">
        <v>1723</v>
      </c>
      <c r="F368" s="165" t="s">
        <v>1724</v>
      </c>
      <c r="G368" s="166" t="s">
        <v>159</v>
      </c>
      <c r="H368" s="167">
        <v>27.696000000000002</v>
      </c>
      <c r="I368" s="168"/>
      <c r="J368" s="169">
        <f>ROUND(I368*H368,2)</f>
        <v>0</v>
      </c>
      <c r="K368" s="165" t="s">
        <v>428</v>
      </c>
      <c r="L368" s="62"/>
      <c r="M368" s="170" t="s">
        <v>37</v>
      </c>
      <c r="N368" s="171" t="s">
        <v>53</v>
      </c>
      <c r="O368" s="43"/>
      <c r="P368" s="172">
        <f>O368*H368</f>
        <v>0</v>
      </c>
      <c r="Q368" s="172">
        <v>0</v>
      </c>
      <c r="R368" s="172">
        <f>Q368*H368</f>
        <v>0</v>
      </c>
      <c r="S368" s="172">
        <v>0</v>
      </c>
      <c r="T368" s="173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174">
        <f>IF(N368="základní",J368,0)</f>
        <v>0</v>
      </c>
      <c r="BF368" s="174">
        <f>IF(N368="snížená",J368,0)</f>
        <v>0</v>
      </c>
      <c r="BG368" s="174">
        <f>IF(N368="zákl. přenesená",J368,0)</f>
        <v>0</v>
      </c>
      <c r="BH368" s="174">
        <f>IF(N368="sníž. přenesená",J368,0)</f>
        <v>0</v>
      </c>
      <c r="BI368" s="174">
        <f>IF(N368="nulová",J368,0)</f>
        <v>0</v>
      </c>
      <c r="BJ368" s="24" t="s">
        <v>24</v>
      </c>
      <c r="BK368" s="174">
        <f>ROUND(I368*H368,2)</f>
        <v>0</v>
      </c>
      <c r="BL368" s="24" t="s">
        <v>219</v>
      </c>
      <c r="BM368" s="24" t="s">
        <v>1725</v>
      </c>
    </row>
    <row r="369" spans="2:65" s="13" customFormat="1" ht="12">
      <c r="B369" s="242"/>
      <c r="C369" s="243"/>
      <c r="D369" s="221" t="s">
        <v>430</v>
      </c>
      <c r="E369" s="244" t="s">
        <v>37</v>
      </c>
      <c r="F369" s="245" t="s">
        <v>1726</v>
      </c>
      <c r="G369" s="243"/>
      <c r="H369" s="244" t="s">
        <v>37</v>
      </c>
      <c r="I369" s="246"/>
      <c r="J369" s="243"/>
      <c r="K369" s="243"/>
      <c r="L369" s="247"/>
      <c r="M369" s="248"/>
      <c r="N369" s="249"/>
      <c r="O369" s="249"/>
      <c r="P369" s="249"/>
      <c r="Q369" s="249"/>
      <c r="R369" s="249"/>
      <c r="S369" s="249"/>
      <c r="T369" s="250"/>
      <c r="AT369" s="251" t="s">
        <v>430</v>
      </c>
      <c r="AU369" s="251" t="s">
        <v>91</v>
      </c>
      <c r="AV369" s="13" t="s">
        <v>24</v>
      </c>
      <c r="AW369" s="13" t="s">
        <v>45</v>
      </c>
      <c r="AX369" s="13" t="s">
        <v>82</v>
      </c>
      <c r="AY369" s="251" t="s">
        <v>162</v>
      </c>
    </row>
    <row r="370" spans="2:65" s="11" customFormat="1" ht="12">
      <c r="B370" s="219"/>
      <c r="C370" s="220"/>
      <c r="D370" s="221" t="s">
        <v>430</v>
      </c>
      <c r="E370" s="222" t="s">
        <v>37</v>
      </c>
      <c r="F370" s="223" t="s">
        <v>1727</v>
      </c>
      <c r="G370" s="220"/>
      <c r="H370" s="224">
        <v>27.696000000000002</v>
      </c>
      <c r="I370" s="225"/>
      <c r="J370" s="220"/>
      <c r="K370" s="220"/>
      <c r="L370" s="226"/>
      <c r="M370" s="227"/>
      <c r="N370" s="228"/>
      <c r="O370" s="228"/>
      <c r="P370" s="228"/>
      <c r="Q370" s="228"/>
      <c r="R370" s="228"/>
      <c r="S370" s="228"/>
      <c r="T370" s="229"/>
      <c r="AT370" s="230" t="s">
        <v>430</v>
      </c>
      <c r="AU370" s="230" t="s">
        <v>91</v>
      </c>
      <c r="AV370" s="11" t="s">
        <v>91</v>
      </c>
      <c r="AW370" s="11" t="s">
        <v>45</v>
      </c>
      <c r="AX370" s="11" t="s">
        <v>82</v>
      </c>
      <c r="AY370" s="230" t="s">
        <v>162</v>
      </c>
    </row>
    <row r="371" spans="2:65" s="12" customFormat="1" ht="12">
      <c r="B371" s="231"/>
      <c r="C371" s="232"/>
      <c r="D371" s="221" t="s">
        <v>430</v>
      </c>
      <c r="E371" s="233" t="s">
        <v>37</v>
      </c>
      <c r="F371" s="234" t="s">
        <v>433</v>
      </c>
      <c r="G371" s="232"/>
      <c r="H371" s="235">
        <v>27.696000000000002</v>
      </c>
      <c r="I371" s="236"/>
      <c r="J371" s="232"/>
      <c r="K371" s="232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430</v>
      </c>
      <c r="AU371" s="241" t="s">
        <v>91</v>
      </c>
      <c r="AV371" s="12" t="s">
        <v>161</v>
      </c>
      <c r="AW371" s="12" t="s">
        <v>45</v>
      </c>
      <c r="AX371" s="12" t="s">
        <v>24</v>
      </c>
      <c r="AY371" s="241" t="s">
        <v>162</v>
      </c>
    </row>
    <row r="372" spans="2:65" s="1" customFormat="1" ht="16.5" customHeight="1">
      <c r="B372" s="42"/>
      <c r="C372" s="163" t="s">
        <v>916</v>
      </c>
      <c r="D372" s="163" t="s">
        <v>156</v>
      </c>
      <c r="E372" s="164" t="s">
        <v>1728</v>
      </c>
      <c r="F372" s="165" t="s">
        <v>1729</v>
      </c>
      <c r="G372" s="166" t="s">
        <v>159</v>
      </c>
      <c r="H372" s="167">
        <v>37.024999999999999</v>
      </c>
      <c r="I372" s="168"/>
      <c r="J372" s="169">
        <f>ROUND(I372*H372,2)</f>
        <v>0</v>
      </c>
      <c r="K372" s="165" t="s">
        <v>428</v>
      </c>
      <c r="L372" s="62"/>
      <c r="M372" s="170" t="s">
        <v>37</v>
      </c>
      <c r="N372" s="171" t="s">
        <v>53</v>
      </c>
      <c r="O372" s="43"/>
      <c r="P372" s="172">
        <f>O372*H372</f>
        <v>0</v>
      </c>
      <c r="Q372" s="172">
        <v>0</v>
      </c>
      <c r="R372" s="172">
        <f>Q372*H372</f>
        <v>0</v>
      </c>
      <c r="S372" s="172">
        <v>0</v>
      </c>
      <c r="T372" s="173">
        <f>S372*H372</f>
        <v>0</v>
      </c>
      <c r="AR372" s="24" t="s">
        <v>219</v>
      </c>
      <c r="AT372" s="24" t="s">
        <v>156</v>
      </c>
      <c r="AU372" s="24" t="s">
        <v>91</v>
      </c>
      <c r="AY372" s="24" t="s">
        <v>162</v>
      </c>
      <c r="BE372" s="174">
        <f>IF(N372="základní",J372,0)</f>
        <v>0</v>
      </c>
      <c r="BF372" s="174">
        <f>IF(N372="snížená",J372,0)</f>
        <v>0</v>
      </c>
      <c r="BG372" s="174">
        <f>IF(N372="zákl. přenesená",J372,0)</f>
        <v>0</v>
      </c>
      <c r="BH372" s="174">
        <f>IF(N372="sníž. přenesená",J372,0)</f>
        <v>0</v>
      </c>
      <c r="BI372" s="174">
        <f>IF(N372="nulová",J372,0)</f>
        <v>0</v>
      </c>
      <c r="BJ372" s="24" t="s">
        <v>24</v>
      </c>
      <c r="BK372" s="174">
        <f>ROUND(I372*H372,2)</f>
        <v>0</v>
      </c>
      <c r="BL372" s="24" t="s">
        <v>219</v>
      </c>
      <c r="BM372" s="24" t="s">
        <v>1730</v>
      </c>
    </row>
    <row r="373" spans="2:65" s="13" customFormat="1" ht="12">
      <c r="B373" s="242"/>
      <c r="C373" s="243"/>
      <c r="D373" s="221" t="s">
        <v>430</v>
      </c>
      <c r="E373" s="244" t="s">
        <v>37</v>
      </c>
      <c r="F373" s="245" t="s">
        <v>1726</v>
      </c>
      <c r="G373" s="243"/>
      <c r="H373" s="244" t="s">
        <v>37</v>
      </c>
      <c r="I373" s="246"/>
      <c r="J373" s="243"/>
      <c r="K373" s="243"/>
      <c r="L373" s="247"/>
      <c r="M373" s="248"/>
      <c r="N373" s="249"/>
      <c r="O373" s="249"/>
      <c r="P373" s="249"/>
      <c r="Q373" s="249"/>
      <c r="R373" s="249"/>
      <c r="S373" s="249"/>
      <c r="T373" s="250"/>
      <c r="AT373" s="251" t="s">
        <v>430</v>
      </c>
      <c r="AU373" s="251" t="s">
        <v>91</v>
      </c>
      <c r="AV373" s="13" t="s">
        <v>24</v>
      </c>
      <c r="AW373" s="13" t="s">
        <v>45</v>
      </c>
      <c r="AX373" s="13" t="s">
        <v>82</v>
      </c>
      <c r="AY373" s="251" t="s">
        <v>162</v>
      </c>
    </row>
    <row r="374" spans="2:65" s="11" customFormat="1" ht="12">
      <c r="B374" s="219"/>
      <c r="C374" s="220"/>
      <c r="D374" s="221" t="s">
        <v>430</v>
      </c>
      <c r="E374" s="222" t="s">
        <v>37</v>
      </c>
      <c r="F374" s="223" t="s">
        <v>1731</v>
      </c>
      <c r="G374" s="220"/>
      <c r="H374" s="224">
        <v>37.024999999999999</v>
      </c>
      <c r="I374" s="225"/>
      <c r="J374" s="220"/>
      <c r="K374" s="220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430</v>
      </c>
      <c r="AU374" s="230" t="s">
        <v>91</v>
      </c>
      <c r="AV374" s="11" t="s">
        <v>91</v>
      </c>
      <c r="AW374" s="11" t="s">
        <v>45</v>
      </c>
      <c r="AX374" s="11" t="s">
        <v>82</v>
      </c>
      <c r="AY374" s="230" t="s">
        <v>162</v>
      </c>
    </row>
    <row r="375" spans="2:65" s="12" customFormat="1" ht="12">
      <c r="B375" s="231"/>
      <c r="C375" s="232"/>
      <c r="D375" s="221" t="s">
        <v>430</v>
      </c>
      <c r="E375" s="233" t="s">
        <v>37</v>
      </c>
      <c r="F375" s="234" t="s">
        <v>433</v>
      </c>
      <c r="G375" s="232"/>
      <c r="H375" s="235">
        <v>37.024999999999999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430</v>
      </c>
      <c r="AU375" s="241" t="s">
        <v>91</v>
      </c>
      <c r="AV375" s="12" t="s">
        <v>161</v>
      </c>
      <c r="AW375" s="12" t="s">
        <v>45</v>
      </c>
      <c r="AX375" s="12" t="s">
        <v>24</v>
      </c>
      <c r="AY375" s="241" t="s">
        <v>162</v>
      </c>
    </row>
    <row r="376" spans="2:65" s="1" customFormat="1" ht="25.5" customHeight="1">
      <c r="B376" s="42"/>
      <c r="C376" s="163" t="s">
        <v>920</v>
      </c>
      <c r="D376" s="163" t="s">
        <v>156</v>
      </c>
      <c r="E376" s="164" t="s">
        <v>1732</v>
      </c>
      <c r="F376" s="165" t="s">
        <v>1733</v>
      </c>
      <c r="G376" s="166" t="s">
        <v>173</v>
      </c>
      <c r="H376" s="167">
        <v>9.298</v>
      </c>
      <c r="I376" s="168"/>
      <c r="J376" s="169">
        <f>ROUND(I376*H376,2)</f>
        <v>0</v>
      </c>
      <c r="K376" s="165" t="s">
        <v>428</v>
      </c>
      <c r="L376" s="62"/>
      <c r="M376" s="170" t="s">
        <v>37</v>
      </c>
      <c r="N376" s="171" t="s">
        <v>53</v>
      </c>
      <c r="O376" s="43"/>
      <c r="P376" s="172">
        <f>O376*H376</f>
        <v>0</v>
      </c>
      <c r="Q376" s="172">
        <v>0</v>
      </c>
      <c r="R376" s="172">
        <f>Q376*H376</f>
        <v>0</v>
      </c>
      <c r="S376" s="172">
        <v>0</v>
      </c>
      <c r="T376" s="173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174">
        <f>IF(N376="základní",J376,0)</f>
        <v>0</v>
      </c>
      <c r="BF376" s="174">
        <f>IF(N376="snížená",J376,0)</f>
        <v>0</v>
      </c>
      <c r="BG376" s="174">
        <f>IF(N376="zákl. přenesená",J376,0)</f>
        <v>0</v>
      </c>
      <c r="BH376" s="174">
        <f>IF(N376="sníž. přenesená",J376,0)</f>
        <v>0</v>
      </c>
      <c r="BI376" s="174">
        <f>IF(N376="nulová",J376,0)</f>
        <v>0</v>
      </c>
      <c r="BJ376" s="24" t="s">
        <v>24</v>
      </c>
      <c r="BK376" s="174">
        <f>ROUND(I376*H376,2)</f>
        <v>0</v>
      </c>
      <c r="BL376" s="24" t="s">
        <v>219</v>
      </c>
      <c r="BM376" s="24" t="s">
        <v>1734</v>
      </c>
    </row>
    <row r="377" spans="2:65" s="11" customFormat="1" ht="12">
      <c r="B377" s="219"/>
      <c r="C377" s="220"/>
      <c r="D377" s="221" t="s">
        <v>430</v>
      </c>
      <c r="E377" s="222" t="s">
        <v>37</v>
      </c>
      <c r="F377" s="223" t="s">
        <v>1735</v>
      </c>
      <c r="G377" s="220"/>
      <c r="H377" s="224">
        <v>9.298</v>
      </c>
      <c r="I377" s="225"/>
      <c r="J377" s="220"/>
      <c r="K377" s="220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430</v>
      </c>
      <c r="AU377" s="230" t="s">
        <v>91</v>
      </c>
      <c r="AV377" s="11" t="s">
        <v>91</v>
      </c>
      <c r="AW377" s="11" t="s">
        <v>45</v>
      </c>
      <c r="AX377" s="11" t="s">
        <v>82</v>
      </c>
      <c r="AY377" s="230" t="s">
        <v>162</v>
      </c>
    </row>
    <row r="378" spans="2:65" s="12" customFormat="1" ht="12">
      <c r="B378" s="231"/>
      <c r="C378" s="232"/>
      <c r="D378" s="221" t="s">
        <v>430</v>
      </c>
      <c r="E378" s="233" t="s">
        <v>37</v>
      </c>
      <c r="F378" s="234" t="s">
        <v>433</v>
      </c>
      <c r="G378" s="232"/>
      <c r="H378" s="235">
        <v>9.298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430</v>
      </c>
      <c r="AU378" s="241" t="s">
        <v>91</v>
      </c>
      <c r="AV378" s="12" t="s">
        <v>161</v>
      </c>
      <c r="AW378" s="12" t="s">
        <v>45</v>
      </c>
      <c r="AX378" s="12" t="s">
        <v>24</v>
      </c>
      <c r="AY378" s="241" t="s">
        <v>162</v>
      </c>
    </row>
    <row r="379" spans="2:65" s="1" customFormat="1" ht="16.5" customHeight="1">
      <c r="B379" s="42"/>
      <c r="C379" s="163" t="s">
        <v>926</v>
      </c>
      <c r="D379" s="163" t="s">
        <v>156</v>
      </c>
      <c r="E379" s="164" t="s">
        <v>1736</v>
      </c>
      <c r="F379" s="165" t="s">
        <v>1737</v>
      </c>
      <c r="G379" s="166" t="s">
        <v>373</v>
      </c>
      <c r="H379" s="167">
        <v>22</v>
      </c>
      <c r="I379" s="168"/>
      <c r="J379" s="169">
        <f>ROUND(I379*H379,2)</f>
        <v>0</v>
      </c>
      <c r="K379" s="165" t="s">
        <v>428</v>
      </c>
      <c r="L379" s="62"/>
      <c r="M379" s="170" t="s">
        <v>37</v>
      </c>
      <c r="N379" s="171" t="s">
        <v>53</v>
      </c>
      <c r="O379" s="43"/>
      <c r="P379" s="172">
        <f>O379*H379</f>
        <v>0</v>
      </c>
      <c r="Q379" s="172">
        <v>0</v>
      </c>
      <c r="R379" s="172">
        <f>Q379*H379</f>
        <v>0</v>
      </c>
      <c r="S379" s="172">
        <v>0</v>
      </c>
      <c r="T379" s="173">
        <f>S379*H379</f>
        <v>0</v>
      </c>
      <c r="AR379" s="24" t="s">
        <v>219</v>
      </c>
      <c r="AT379" s="24" t="s">
        <v>156</v>
      </c>
      <c r="AU379" s="24" t="s">
        <v>91</v>
      </c>
      <c r="AY379" s="24" t="s">
        <v>162</v>
      </c>
      <c r="BE379" s="174">
        <f>IF(N379="základní",J379,0)</f>
        <v>0</v>
      </c>
      <c r="BF379" s="174">
        <f>IF(N379="snížená",J379,0)</f>
        <v>0</v>
      </c>
      <c r="BG379" s="174">
        <f>IF(N379="zákl. přenesená",J379,0)</f>
        <v>0</v>
      </c>
      <c r="BH379" s="174">
        <f>IF(N379="sníž. přenesená",J379,0)</f>
        <v>0</v>
      </c>
      <c r="BI379" s="174">
        <f>IF(N379="nulová",J379,0)</f>
        <v>0</v>
      </c>
      <c r="BJ379" s="24" t="s">
        <v>24</v>
      </c>
      <c r="BK379" s="174">
        <f>ROUND(I379*H379,2)</f>
        <v>0</v>
      </c>
      <c r="BL379" s="24" t="s">
        <v>219</v>
      </c>
      <c r="BM379" s="24" t="s">
        <v>1738</v>
      </c>
    </row>
    <row r="380" spans="2:65" s="13" customFormat="1" ht="12">
      <c r="B380" s="242"/>
      <c r="C380" s="243"/>
      <c r="D380" s="221" t="s">
        <v>430</v>
      </c>
      <c r="E380" s="244" t="s">
        <v>37</v>
      </c>
      <c r="F380" s="245" t="s">
        <v>1739</v>
      </c>
      <c r="G380" s="243"/>
      <c r="H380" s="244" t="s">
        <v>37</v>
      </c>
      <c r="I380" s="246"/>
      <c r="J380" s="243"/>
      <c r="K380" s="243"/>
      <c r="L380" s="247"/>
      <c r="M380" s="248"/>
      <c r="N380" s="249"/>
      <c r="O380" s="249"/>
      <c r="P380" s="249"/>
      <c r="Q380" s="249"/>
      <c r="R380" s="249"/>
      <c r="S380" s="249"/>
      <c r="T380" s="250"/>
      <c r="AT380" s="251" t="s">
        <v>430</v>
      </c>
      <c r="AU380" s="251" t="s">
        <v>91</v>
      </c>
      <c r="AV380" s="13" t="s">
        <v>24</v>
      </c>
      <c r="AW380" s="13" t="s">
        <v>45</v>
      </c>
      <c r="AX380" s="13" t="s">
        <v>82</v>
      </c>
      <c r="AY380" s="251" t="s">
        <v>162</v>
      </c>
    </row>
    <row r="381" spans="2:65" s="11" customFormat="1" ht="12">
      <c r="B381" s="219"/>
      <c r="C381" s="220"/>
      <c r="D381" s="221" t="s">
        <v>430</v>
      </c>
      <c r="E381" s="222" t="s">
        <v>37</v>
      </c>
      <c r="F381" s="223" t="s">
        <v>227</v>
      </c>
      <c r="G381" s="220"/>
      <c r="H381" s="224">
        <v>18</v>
      </c>
      <c r="I381" s="225"/>
      <c r="J381" s="220"/>
      <c r="K381" s="220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430</v>
      </c>
      <c r="AU381" s="230" t="s">
        <v>91</v>
      </c>
      <c r="AV381" s="11" t="s">
        <v>91</v>
      </c>
      <c r="AW381" s="11" t="s">
        <v>45</v>
      </c>
      <c r="AX381" s="11" t="s">
        <v>82</v>
      </c>
      <c r="AY381" s="230" t="s">
        <v>162</v>
      </c>
    </row>
    <row r="382" spans="2:65" s="13" customFormat="1" ht="12">
      <c r="B382" s="242"/>
      <c r="C382" s="243"/>
      <c r="D382" s="221" t="s">
        <v>430</v>
      </c>
      <c r="E382" s="244" t="s">
        <v>37</v>
      </c>
      <c r="F382" s="245" t="s">
        <v>1740</v>
      </c>
      <c r="G382" s="243"/>
      <c r="H382" s="244" t="s">
        <v>37</v>
      </c>
      <c r="I382" s="246"/>
      <c r="J382" s="243"/>
      <c r="K382" s="243"/>
      <c r="L382" s="247"/>
      <c r="M382" s="248"/>
      <c r="N382" s="249"/>
      <c r="O382" s="249"/>
      <c r="P382" s="249"/>
      <c r="Q382" s="249"/>
      <c r="R382" s="249"/>
      <c r="S382" s="249"/>
      <c r="T382" s="250"/>
      <c r="AT382" s="251" t="s">
        <v>430</v>
      </c>
      <c r="AU382" s="251" t="s">
        <v>91</v>
      </c>
      <c r="AV382" s="13" t="s">
        <v>24</v>
      </c>
      <c r="AW382" s="13" t="s">
        <v>45</v>
      </c>
      <c r="AX382" s="13" t="s">
        <v>82</v>
      </c>
      <c r="AY382" s="251" t="s">
        <v>162</v>
      </c>
    </row>
    <row r="383" spans="2:65" s="11" customFormat="1" ht="12">
      <c r="B383" s="219"/>
      <c r="C383" s="220"/>
      <c r="D383" s="221" t="s">
        <v>430</v>
      </c>
      <c r="E383" s="222" t="s">
        <v>37</v>
      </c>
      <c r="F383" s="223" t="s">
        <v>161</v>
      </c>
      <c r="G383" s="220"/>
      <c r="H383" s="224">
        <v>4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430</v>
      </c>
      <c r="AU383" s="230" t="s">
        <v>91</v>
      </c>
      <c r="AV383" s="11" t="s">
        <v>91</v>
      </c>
      <c r="AW383" s="11" t="s">
        <v>45</v>
      </c>
      <c r="AX383" s="11" t="s">
        <v>82</v>
      </c>
      <c r="AY383" s="230" t="s">
        <v>162</v>
      </c>
    </row>
    <row r="384" spans="2:65" s="12" customFormat="1" ht="12">
      <c r="B384" s="231"/>
      <c r="C384" s="232"/>
      <c r="D384" s="221" t="s">
        <v>430</v>
      </c>
      <c r="E384" s="233" t="s">
        <v>37</v>
      </c>
      <c r="F384" s="234" t="s">
        <v>433</v>
      </c>
      <c r="G384" s="232"/>
      <c r="H384" s="235">
        <v>22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430</v>
      </c>
      <c r="AU384" s="241" t="s">
        <v>91</v>
      </c>
      <c r="AV384" s="12" t="s">
        <v>161</v>
      </c>
      <c r="AW384" s="12" t="s">
        <v>45</v>
      </c>
      <c r="AX384" s="12" t="s">
        <v>24</v>
      </c>
      <c r="AY384" s="241" t="s">
        <v>162</v>
      </c>
    </row>
    <row r="385" spans="2:65" s="1" customFormat="1" ht="16.5" customHeight="1">
      <c r="B385" s="42"/>
      <c r="C385" s="175" t="s">
        <v>930</v>
      </c>
      <c r="D385" s="175" t="s">
        <v>277</v>
      </c>
      <c r="E385" s="176" t="s">
        <v>1741</v>
      </c>
      <c r="F385" s="177" t="s">
        <v>1742</v>
      </c>
      <c r="G385" s="178" t="s">
        <v>1743</v>
      </c>
      <c r="H385" s="179">
        <v>18</v>
      </c>
      <c r="I385" s="180"/>
      <c r="J385" s="181">
        <f>ROUND(I385*H385,2)</f>
        <v>0</v>
      </c>
      <c r="K385" s="177" t="s">
        <v>428</v>
      </c>
      <c r="L385" s="182"/>
      <c r="M385" s="183" t="s">
        <v>37</v>
      </c>
      <c r="N385" s="184" t="s">
        <v>53</v>
      </c>
      <c r="O385" s="43"/>
      <c r="P385" s="172">
        <f>O385*H385</f>
        <v>0</v>
      </c>
      <c r="Q385" s="172">
        <v>0</v>
      </c>
      <c r="R385" s="172">
        <f>Q385*H385</f>
        <v>0</v>
      </c>
      <c r="S385" s="172">
        <v>0</v>
      </c>
      <c r="T385" s="173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174">
        <f>IF(N385="základní",J385,0)</f>
        <v>0</v>
      </c>
      <c r="BF385" s="174">
        <f>IF(N385="snížená",J385,0)</f>
        <v>0</v>
      </c>
      <c r="BG385" s="174">
        <f>IF(N385="zákl. přenesená",J385,0)</f>
        <v>0</v>
      </c>
      <c r="BH385" s="174">
        <f>IF(N385="sníž. přenesená",J385,0)</f>
        <v>0</v>
      </c>
      <c r="BI385" s="174">
        <f>IF(N385="nulová",J385,0)</f>
        <v>0</v>
      </c>
      <c r="BJ385" s="24" t="s">
        <v>24</v>
      </c>
      <c r="BK385" s="174">
        <f>ROUND(I385*H385,2)</f>
        <v>0</v>
      </c>
      <c r="BL385" s="24" t="s">
        <v>219</v>
      </c>
      <c r="BM385" s="24" t="s">
        <v>1744</v>
      </c>
    </row>
    <row r="386" spans="2:65" s="1" customFormat="1" ht="16.5" customHeight="1">
      <c r="B386" s="42"/>
      <c r="C386" s="175" t="s">
        <v>934</v>
      </c>
      <c r="D386" s="175" t="s">
        <v>277</v>
      </c>
      <c r="E386" s="176" t="s">
        <v>1745</v>
      </c>
      <c r="F386" s="177" t="s">
        <v>1746</v>
      </c>
      <c r="G386" s="178" t="s">
        <v>373</v>
      </c>
      <c r="H386" s="179">
        <v>4</v>
      </c>
      <c r="I386" s="180"/>
      <c r="J386" s="181">
        <f>ROUND(I386*H386,2)</f>
        <v>0</v>
      </c>
      <c r="K386" s="177" t="s">
        <v>428</v>
      </c>
      <c r="L386" s="182"/>
      <c r="M386" s="183" t="s">
        <v>37</v>
      </c>
      <c r="N386" s="184" t="s">
        <v>53</v>
      </c>
      <c r="O386" s="43"/>
      <c r="P386" s="172">
        <f>O386*H386</f>
        <v>0</v>
      </c>
      <c r="Q386" s="172">
        <v>0</v>
      </c>
      <c r="R386" s="172">
        <f>Q386*H386</f>
        <v>0</v>
      </c>
      <c r="S386" s="172">
        <v>0</v>
      </c>
      <c r="T386" s="173">
        <f>S386*H386</f>
        <v>0</v>
      </c>
      <c r="AR386" s="24" t="s">
        <v>272</v>
      </c>
      <c r="AT386" s="24" t="s">
        <v>277</v>
      </c>
      <c r="AU386" s="24" t="s">
        <v>91</v>
      </c>
      <c r="AY386" s="24" t="s">
        <v>162</v>
      </c>
      <c r="BE386" s="174">
        <f>IF(N386="základní",J386,0)</f>
        <v>0</v>
      </c>
      <c r="BF386" s="174">
        <f>IF(N386="snížená",J386,0)</f>
        <v>0</v>
      </c>
      <c r="BG386" s="174">
        <f>IF(N386="zákl. přenesená",J386,0)</f>
        <v>0</v>
      </c>
      <c r="BH386" s="174">
        <f>IF(N386="sníž. přenesená",J386,0)</f>
        <v>0</v>
      </c>
      <c r="BI386" s="174">
        <f>IF(N386="nulová",J386,0)</f>
        <v>0</v>
      </c>
      <c r="BJ386" s="24" t="s">
        <v>24</v>
      </c>
      <c r="BK386" s="174">
        <f>ROUND(I386*H386,2)</f>
        <v>0</v>
      </c>
      <c r="BL386" s="24" t="s">
        <v>219</v>
      </c>
      <c r="BM386" s="24" t="s">
        <v>1747</v>
      </c>
    </row>
    <row r="387" spans="2:65" s="1" customFormat="1" ht="25.5" customHeight="1">
      <c r="B387" s="42"/>
      <c r="C387" s="163" t="s">
        <v>938</v>
      </c>
      <c r="D387" s="163" t="s">
        <v>156</v>
      </c>
      <c r="E387" s="164" t="s">
        <v>1748</v>
      </c>
      <c r="F387" s="165" t="s">
        <v>1749</v>
      </c>
      <c r="G387" s="166" t="s">
        <v>214</v>
      </c>
      <c r="H387" s="167">
        <v>99</v>
      </c>
      <c r="I387" s="168"/>
      <c r="J387" s="169">
        <f>ROUND(I387*H387,2)</f>
        <v>0</v>
      </c>
      <c r="K387" s="165" t="s">
        <v>428</v>
      </c>
      <c r="L387" s="62"/>
      <c r="M387" s="170" t="s">
        <v>37</v>
      </c>
      <c r="N387" s="171" t="s">
        <v>53</v>
      </c>
      <c r="O387" s="43"/>
      <c r="P387" s="172">
        <f>O387*H387</f>
        <v>0</v>
      </c>
      <c r="Q387" s="172">
        <v>0</v>
      </c>
      <c r="R387" s="172">
        <f>Q387*H387</f>
        <v>0</v>
      </c>
      <c r="S387" s="172">
        <v>0</v>
      </c>
      <c r="T387" s="173">
        <f>S387*H387</f>
        <v>0</v>
      </c>
      <c r="AR387" s="24" t="s">
        <v>219</v>
      </c>
      <c r="AT387" s="24" t="s">
        <v>156</v>
      </c>
      <c r="AU387" s="24" t="s">
        <v>91</v>
      </c>
      <c r="AY387" s="24" t="s">
        <v>162</v>
      </c>
      <c r="BE387" s="174">
        <f>IF(N387="základní",J387,0)</f>
        <v>0</v>
      </c>
      <c r="BF387" s="174">
        <f>IF(N387="snížená",J387,0)</f>
        <v>0</v>
      </c>
      <c r="BG387" s="174">
        <f>IF(N387="zákl. přenesená",J387,0)</f>
        <v>0</v>
      </c>
      <c r="BH387" s="174">
        <f>IF(N387="sníž. přenesená",J387,0)</f>
        <v>0</v>
      </c>
      <c r="BI387" s="174">
        <f>IF(N387="nulová",J387,0)</f>
        <v>0</v>
      </c>
      <c r="BJ387" s="24" t="s">
        <v>24</v>
      </c>
      <c r="BK387" s="174">
        <f>ROUND(I387*H387,2)</f>
        <v>0</v>
      </c>
      <c r="BL387" s="24" t="s">
        <v>219</v>
      </c>
      <c r="BM387" s="24" t="s">
        <v>1750</v>
      </c>
    </row>
    <row r="388" spans="2:65" s="13" customFormat="1" ht="12">
      <c r="B388" s="242"/>
      <c r="C388" s="243"/>
      <c r="D388" s="221" t="s">
        <v>430</v>
      </c>
      <c r="E388" s="244" t="s">
        <v>37</v>
      </c>
      <c r="F388" s="245" t="s">
        <v>1751</v>
      </c>
      <c r="G388" s="243"/>
      <c r="H388" s="244" t="s">
        <v>37</v>
      </c>
      <c r="I388" s="246"/>
      <c r="J388" s="243"/>
      <c r="K388" s="243"/>
      <c r="L388" s="247"/>
      <c r="M388" s="248"/>
      <c r="N388" s="249"/>
      <c r="O388" s="249"/>
      <c r="P388" s="249"/>
      <c r="Q388" s="249"/>
      <c r="R388" s="249"/>
      <c r="S388" s="249"/>
      <c r="T388" s="250"/>
      <c r="AT388" s="251" t="s">
        <v>430</v>
      </c>
      <c r="AU388" s="251" t="s">
        <v>91</v>
      </c>
      <c r="AV388" s="13" t="s">
        <v>24</v>
      </c>
      <c r="AW388" s="13" t="s">
        <v>45</v>
      </c>
      <c r="AX388" s="13" t="s">
        <v>82</v>
      </c>
      <c r="AY388" s="251" t="s">
        <v>162</v>
      </c>
    </row>
    <row r="389" spans="2:65" s="11" customFormat="1" ht="12">
      <c r="B389" s="219"/>
      <c r="C389" s="220"/>
      <c r="D389" s="221" t="s">
        <v>430</v>
      </c>
      <c r="E389" s="222" t="s">
        <v>37</v>
      </c>
      <c r="F389" s="223" t="s">
        <v>1752</v>
      </c>
      <c r="G389" s="220"/>
      <c r="H389" s="224">
        <v>99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430</v>
      </c>
      <c r="AU389" s="230" t="s">
        <v>91</v>
      </c>
      <c r="AV389" s="11" t="s">
        <v>91</v>
      </c>
      <c r="AW389" s="11" t="s">
        <v>45</v>
      </c>
      <c r="AX389" s="11" t="s">
        <v>82</v>
      </c>
      <c r="AY389" s="230" t="s">
        <v>162</v>
      </c>
    </row>
    <row r="390" spans="2:65" s="12" customFormat="1" ht="12">
      <c r="B390" s="231"/>
      <c r="C390" s="232"/>
      <c r="D390" s="221" t="s">
        <v>430</v>
      </c>
      <c r="E390" s="233" t="s">
        <v>37</v>
      </c>
      <c r="F390" s="234" t="s">
        <v>433</v>
      </c>
      <c r="G390" s="232"/>
      <c r="H390" s="235">
        <v>99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430</v>
      </c>
      <c r="AU390" s="241" t="s">
        <v>91</v>
      </c>
      <c r="AV390" s="12" t="s">
        <v>161</v>
      </c>
      <c r="AW390" s="12" t="s">
        <v>45</v>
      </c>
      <c r="AX390" s="12" t="s">
        <v>24</v>
      </c>
      <c r="AY390" s="241" t="s">
        <v>162</v>
      </c>
    </row>
    <row r="391" spans="2:65" s="1" customFormat="1" ht="25.5" customHeight="1">
      <c r="B391" s="42"/>
      <c r="C391" s="163" t="s">
        <v>943</v>
      </c>
      <c r="D391" s="163" t="s">
        <v>156</v>
      </c>
      <c r="E391" s="164" t="s">
        <v>1753</v>
      </c>
      <c r="F391" s="165" t="s">
        <v>1754</v>
      </c>
      <c r="G391" s="166" t="s">
        <v>214</v>
      </c>
      <c r="H391" s="167">
        <v>178</v>
      </c>
      <c r="I391" s="168"/>
      <c r="J391" s="169">
        <f>ROUND(I391*H391,2)</f>
        <v>0</v>
      </c>
      <c r="K391" s="165" t="s">
        <v>428</v>
      </c>
      <c r="L391" s="62"/>
      <c r="M391" s="170" t="s">
        <v>37</v>
      </c>
      <c r="N391" s="171" t="s">
        <v>53</v>
      </c>
      <c r="O391" s="43"/>
      <c r="P391" s="172">
        <f>O391*H391</f>
        <v>0</v>
      </c>
      <c r="Q391" s="172">
        <v>0</v>
      </c>
      <c r="R391" s="172">
        <f>Q391*H391</f>
        <v>0</v>
      </c>
      <c r="S391" s="172">
        <v>0</v>
      </c>
      <c r="T391" s="173">
        <f>S391*H391</f>
        <v>0</v>
      </c>
      <c r="AR391" s="24" t="s">
        <v>219</v>
      </c>
      <c r="AT391" s="24" t="s">
        <v>156</v>
      </c>
      <c r="AU391" s="24" t="s">
        <v>91</v>
      </c>
      <c r="AY391" s="24" t="s">
        <v>162</v>
      </c>
      <c r="BE391" s="174">
        <f>IF(N391="základní",J391,0)</f>
        <v>0</v>
      </c>
      <c r="BF391" s="174">
        <f>IF(N391="snížená",J391,0)</f>
        <v>0</v>
      </c>
      <c r="BG391" s="174">
        <f>IF(N391="zákl. přenesená",J391,0)</f>
        <v>0</v>
      </c>
      <c r="BH391" s="174">
        <f>IF(N391="sníž. přenesená",J391,0)</f>
        <v>0</v>
      </c>
      <c r="BI391" s="174">
        <f>IF(N391="nulová",J391,0)</f>
        <v>0</v>
      </c>
      <c r="BJ391" s="24" t="s">
        <v>24</v>
      </c>
      <c r="BK391" s="174">
        <f>ROUND(I391*H391,2)</f>
        <v>0</v>
      </c>
      <c r="BL391" s="24" t="s">
        <v>219</v>
      </c>
      <c r="BM391" s="24" t="s">
        <v>1755</v>
      </c>
    </row>
    <row r="392" spans="2:65" s="13" customFormat="1" ht="12">
      <c r="B392" s="242"/>
      <c r="C392" s="243"/>
      <c r="D392" s="221" t="s">
        <v>430</v>
      </c>
      <c r="E392" s="244" t="s">
        <v>37</v>
      </c>
      <c r="F392" s="245" t="s">
        <v>1756</v>
      </c>
      <c r="G392" s="243"/>
      <c r="H392" s="244" t="s">
        <v>37</v>
      </c>
      <c r="I392" s="246"/>
      <c r="J392" s="243"/>
      <c r="K392" s="243"/>
      <c r="L392" s="247"/>
      <c r="M392" s="248"/>
      <c r="N392" s="249"/>
      <c r="O392" s="249"/>
      <c r="P392" s="249"/>
      <c r="Q392" s="249"/>
      <c r="R392" s="249"/>
      <c r="S392" s="249"/>
      <c r="T392" s="250"/>
      <c r="AT392" s="251" t="s">
        <v>430</v>
      </c>
      <c r="AU392" s="251" t="s">
        <v>91</v>
      </c>
      <c r="AV392" s="13" t="s">
        <v>24</v>
      </c>
      <c r="AW392" s="13" t="s">
        <v>45</v>
      </c>
      <c r="AX392" s="13" t="s">
        <v>82</v>
      </c>
      <c r="AY392" s="251" t="s">
        <v>162</v>
      </c>
    </row>
    <row r="393" spans="2:65" s="11" customFormat="1" ht="12">
      <c r="B393" s="219"/>
      <c r="C393" s="220"/>
      <c r="D393" s="221" t="s">
        <v>430</v>
      </c>
      <c r="E393" s="222" t="s">
        <v>37</v>
      </c>
      <c r="F393" s="223" t="s">
        <v>1757</v>
      </c>
      <c r="G393" s="220"/>
      <c r="H393" s="224">
        <v>4</v>
      </c>
      <c r="I393" s="225"/>
      <c r="J393" s="220"/>
      <c r="K393" s="220"/>
      <c r="L393" s="226"/>
      <c r="M393" s="227"/>
      <c r="N393" s="228"/>
      <c r="O393" s="228"/>
      <c r="P393" s="228"/>
      <c r="Q393" s="228"/>
      <c r="R393" s="228"/>
      <c r="S393" s="228"/>
      <c r="T393" s="229"/>
      <c r="AT393" s="230" t="s">
        <v>430</v>
      </c>
      <c r="AU393" s="230" t="s">
        <v>91</v>
      </c>
      <c r="AV393" s="11" t="s">
        <v>91</v>
      </c>
      <c r="AW393" s="11" t="s">
        <v>45</v>
      </c>
      <c r="AX393" s="11" t="s">
        <v>82</v>
      </c>
      <c r="AY393" s="230" t="s">
        <v>162</v>
      </c>
    </row>
    <row r="394" spans="2:65" s="13" customFormat="1" ht="12">
      <c r="B394" s="242"/>
      <c r="C394" s="243"/>
      <c r="D394" s="221" t="s">
        <v>430</v>
      </c>
      <c r="E394" s="244" t="s">
        <v>37</v>
      </c>
      <c r="F394" s="245" t="s">
        <v>1758</v>
      </c>
      <c r="G394" s="243"/>
      <c r="H394" s="244" t="s">
        <v>37</v>
      </c>
      <c r="I394" s="246"/>
      <c r="J394" s="243"/>
      <c r="K394" s="243"/>
      <c r="L394" s="247"/>
      <c r="M394" s="248"/>
      <c r="N394" s="249"/>
      <c r="O394" s="249"/>
      <c r="P394" s="249"/>
      <c r="Q394" s="249"/>
      <c r="R394" s="249"/>
      <c r="S394" s="249"/>
      <c r="T394" s="250"/>
      <c r="AT394" s="251" t="s">
        <v>430</v>
      </c>
      <c r="AU394" s="251" t="s">
        <v>91</v>
      </c>
      <c r="AV394" s="13" t="s">
        <v>24</v>
      </c>
      <c r="AW394" s="13" t="s">
        <v>45</v>
      </c>
      <c r="AX394" s="13" t="s">
        <v>82</v>
      </c>
      <c r="AY394" s="251" t="s">
        <v>162</v>
      </c>
    </row>
    <row r="395" spans="2:65" s="11" customFormat="1" ht="12">
      <c r="B395" s="219"/>
      <c r="C395" s="220"/>
      <c r="D395" s="221" t="s">
        <v>430</v>
      </c>
      <c r="E395" s="222" t="s">
        <v>37</v>
      </c>
      <c r="F395" s="223" t="s">
        <v>1759</v>
      </c>
      <c r="G395" s="220"/>
      <c r="H395" s="224">
        <v>20</v>
      </c>
      <c r="I395" s="225"/>
      <c r="J395" s="220"/>
      <c r="K395" s="220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430</v>
      </c>
      <c r="AU395" s="230" t="s">
        <v>91</v>
      </c>
      <c r="AV395" s="11" t="s">
        <v>91</v>
      </c>
      <c r="AW395" s="11" t="s">
        <v>45</v>
      </c>
      <c r="AX395" s="11" t="s">
        <v>82</v>
      </c>
      <c r="AY395" s="230" t="s">
        <v>162</v>
      </c>
    </row>
    <row r="396" spans="2:65" s="13" customFormat="1" ht="12">
      <c r="B396" s="242"/>
      <c r="C396" s="243"/>
      <c r="D396" s="221" t="s">
        <v>430</v>
      </c>
      <c r="E396" s="244" t="s">
        <v>37</v>
      </c>
      <c r="F396" s="245" t="s">
        <v>1760</v>
      </c>
      <c r="G396" s="243"/>
      <c r="H396" s="244" t="s">
        <v>37</v>
      </c>
      <c r="I396" s="246"/>
      <c r="J396" s="243"/>
      <c r="K396" s="243"/>
      <c r="L396" s="247"/>
      <c r="M396" s="248"/>
      <c r="N396" s="249"/>
      <c r="O396" s="249"/>
      <c r="P396" s="249"/>
      <c r="Q396" s="249"/>
      <c r="R396" s="249"/>
      <c r="S396" s="249"/>
      <c r="T396" s="250"/>
      <c r="AT396" s="251" t="s">
        <v>430</v>
      </c>
      <c r="AU396" s="251" t="s">
        <v>91</v>
      </c>
      <c r="AV396" s="13" t="s">
        <v>24</v>
      </c>
      <c r="AW396" s="13" t="s">
        <v>45</v>
      </c>
      <c r="AX396" s="13" t="s">
        <v>82</v>
      </c>
      <c r="AY396" s="251" t="s">
        <v>162</v>
      </c>
    </row>
    <row r="397" spans="2:65" s="11" customFormat="1" ht="12">
      <c r="B397" s="219"/>
      <c r="C397" s="220"/>
      <c r="D397" s="221" t="s">
        <v>430</v>
      </c>
      <c r="E397" s="222" t="s">
        <v>37</v>
      </c>
      <c r="F397" s="223" t="s">
        <v>1761</v>
      </c>
      <c r="G397" s="220"/>
      <c r="H397" s="224">
        <v>154</v>
      </c>
      <c r="I397" s="225"/>
      <c r="J397" s="220"/>
      <c r="K397" s="220"/>
      <c r="L397" s="226"/>
      <c r="M397" s="227"/>
      <c r="N397" s="228"/>
      <c r="O397" s="228"/>
      <c r="P397" s="228"/>
      <c r="Q397" s="228"/>
      <c r="R397" s="228"/>
      <c r="S397" s="228"/>
      <c r="T397" s="229"/>
      <c r="AT397" s="230" t="s">
        <v>430</v>
      </c>
      <c r="AU397" s="230" t="s">
        <v>91</v>
      </c>
      <c r="AV397" s="11" t="s">
        <v>91</v>
      </c>
      <c r="AW397" s="11" t="s">
        <v>45</v>
      </c>
      <c r="AX397" s="11" t="s">
        <v>82</v>
      </c>
      <c r="AY397" s="230" t="s">
        <v>162</v>
      </c>
    </row>
    <row r="398" spans="2:65" s="12" customFormat="1" ht="12">
      <c r="B398" s="231"/>
      <c r="C398" s="232"/>
      <c r="D398" s="221" t="s">
        <v>430</v>
      </c>
      <c r="E398" s="233" t="s">
        <v>37</v>
      </c>
      <c r="F398" s="234" t="s">
        <v>433</v>
      </c>
      <c r="G398" s="232"/>
      <c r="H398" s="235">
        <v>178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430</v>
      </c>
      <c r="AU398" s="241" t="s">
        <v>91</v>
      </c>
      <c r="AV398" s="12" t="s">
        <v>161</v>
      </c>
      <c r="AW398" s="12" t="s">
        <v>45</v>
      </c>
      <c r="AX398" s="12" t="s">
        <v>24</v>
      </c>
      <c r="AY398" s="241" t="s">
        <v>162</v>
      </c>
    </row>
    <row r="399" spans="2:65" s="1" customFormat="1" ht="25.5" customHeight="1">
      <c r="B399" s="42"/>
      <c r="C399" s="163" t="s">
        <v>947</v>
      </c>
      <c r="D399" s="163" t="s">
        <v>156</v>
      </c>
      <c r="E399" s="164" t="s">
        <v>1762</v>
      </c>
      <c r="F399" s="165" t="s">
        <v>1763</v>
      </c>
      <c r="G399" s="166" t="s">
        <v>214</v>
      </c>
      <c r="H399" s="167">
        <v>1.8</v>
      </c>
      <c r="I399" s="168"/>
      <c r="J399" s="169">
        <f>ROUND(I399*H399,2)</f>
        <v>0</v>
      </c>
      <c r="K399" s="165" t="s">
        <v>428</v>
      </c>
      <c r="L399" s="62"/>
      <c r="M399" s="170" t="s">
        <v>37</v>
      </c>
      <c r="N399" s="171" t="s">
        <v>53</v>
      </c>
      <c r="O399" s="43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174">
        <f>IF(N399="základní",J399,0)</f>
        <v>0</v>
      </c>
      <c r="BF399" s="174">
        <f>IF(N399="snížená",J399,0)</f>
        <v>0</v>
      </c>
      <c r="BG399" s="174">
        <f>IF(N399="zákl. přenesená",J399,0)</f>
        <v>0</v>
      </c>
      <c r="BH399" s="174">
        <f>IF(N399="sníž. přenesená",J399,0)</f>
        <v>0</v>
      </c>
      <c r="BI399" s="174">
        <f>IF(N399="nulová",J399,0)</f>
        <v>0</v>
      </c>
      <c r="BJ399" s="24" t="s">
        <v>24</v>
      </c>
      <c r="BK399" s="174">
        <f>ROUND(I399*H399,2)</f>
        <v>0</v>
      </c>
      <c r="BL399" s="24" t="s">
        <v>219</v>
      </c>
      <c r="BM399" s="24" t="s">
        <v>1764</v>
      </c>
    </row>
    <row r="400" spans="2:65" s="13" customFormat="1" ht="12">
      <c r="B400" s="242"/>
      <c r="C400" s="243"/>
      <c r="D400" s="221" t="s">
        <v>430</v>
      </c>
      <c r="E400" s="244" t="s">
        <v>37</v>
      </c>
      <c r="F400" s="245" t="s">
        <v>1765</v>
      </c>
      <c r="G400" s="243"/>
      <c r="H400" s="244" t="s">
        <v>37</v>
      </c>
      <c r="I400" s="246"/>
      <c r="J400" s="243"/>
      <c r="K400" s="243"/>
      <c r="L400" s="247"/>
      <c r="M400" s="248"/>
      <c r="N400" s="249"/>
      <c r="O400" s="249"/>
      <c r="P400" s="249"/>
      <c r="Q400" s="249"/>
      <c r="R400" s="249"/>
      <c r="S400" s="249"/>
      <c r="T400" s="250"/>
      <c r="AT400" s="251" t="s">
        <v>430</v>
      </c>
      <c r="AU400" s="251" t="s">
        <v>91</v>
      </c>
      <c r="AV400" s="13" t="s">
        <v>24</v>
      </c>
      <c r="AW400" s="13" t="s">
        <v>45</v>
      </c>
      <c r="AX400" s="13" t="s">
        <v>82</v>
      </c>
      <c r="AY400" s="251" t="s">
        <v>162</v>
      </c>
    </row>
    <row r="401" spans="2:65" s="11" customFormat="1" ht="12">
      <c r="B401" s="219"/>
      <c r="C401" s="220"/>
      <c r="D401" s="221" t="s">
        <v>430</v>
      </c>
      <c r="E401" s="222" t="s">
        <v>37</v>
      </c>
      <c r="F401" s="223" t="s">
        <v>1766</v>
      </c>
      <c r="G401" s="220"/>
      <c r="H401" s="224">
        <v>1.8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430</v>
      </c>
      <c r="AU401" s="230" t="s">
        <v>91</v>
      </c>
      <c r="AV401" s="11" t="s">
        <v>91</v>
      </c>
      <c r="AW401" s="11" t="s">
        <v>45</v>
      </c>
      <c r="AX401" s="11" t="s">
        <v>82</v>
      </c>
      <c r="AY401" s="230" t="s">
        <v>162</v>
      </c>
    </row>
    <row r="402" spans="2:65" s="12" customFormat="1" ht="12">
      <c r="B402" s="231"/>
      <c r="C402" s="232"/>
      <c r="D402" s="221" t="s">
        <v>430</v>
      </c>
      <c r="E402" s="233" t="s">
        <v>37</v>
      </c>
      <c r="F402" s="234" t="s">
        <v>433</v>
      </c>
      <c r="G402" s="232"/>
      <c r="H402" s="235">
        <v>1.8</v>
      </c>
      <c r="I402" s="236"/>
      <c r="J402" s="232"/>
      <c r="K402" s="232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430</v>
      </c>
      <c r="AU402" s="241" t="s">
        <v>91</v>
      </c>
      <c r="AV402" s="12" t="s">
        <v>161</v>
      </c>
      <c r="AW402" s="12" t="s">
        <v>45</v>
      </c>
      <c r="AX402" s="12" t="s">
        <v>24</v>
      </c>
      <c r="AY402" s="241" t="s">
        <v>162</v>
      </c>
    </row>
    <row r="403" spans="2:65" s="1" customFormat="1" ht="25.5" customHeight="1">
      <c r="B403" s="42"/>
      <c r="C403" s="163" t="s">
        <v>952</v>
      </c>
      <c r="D403" s="163" t="s">
        <v>156</v>
      </c>
      <c r="E403" s="164" t="s">
        <v>1767</v>
      </c>
      <c r="F403" s="165" t="s">
        <v>1768</v>
      </c>
      <c r="G403" s="166" t="s">
        <v>214</v>
      </c>
      <c r="H403" s="167">
        <v>10</v>
      </c>
      <c r="I403" s="168"/>
      <c r="J403" s="169">
        <f>ROUND(I403*H403,2)</f>
        <v>0</v>
      </c>
      <c r="K403" s="165" t="s">
        <v>428</v>
      </c>
      <c r="L403" s="62"/>
      <c r="M403" s="170" t="s">
        <v>37</v>
      </c>
      <c r="N403" s="171" t="s">
        <v>53</v>
      </c>
      <c r="O403" s="43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174">
        <f>IF(N403="základní",J403,0)</f>
        <v>0</v>
      </c>
      <c r="BF403" s="174">
        <f>IF(N403="snížená",J403,0)</f>
        <v>0</v>
      </c>
      <c r="BG403" s="174">
        <f>IF(N403="zákl. přenesená",J403,0)</f>
        <v>0</v>
      </c>
      <c r="BH403" s="174">
        <f>IF(N403="sníž. přenesená",J403,0)</f>
        <v>0</v>
      </c>
      <c r="BI403" s="174">
        <f>IF(N403="nulová",J403,0)</f>
        <v>0</v>
      </c>
      <c r="BJ403" s="24" t="s">
        <v>24</v>
      </c>
      <c r="BK403" s="174">
        <f>ROUND(I403*H403,2)</f>
        <v>0</v>
      </c>
      <c r="BL403" s="24" t="s">
        <v>219</v>
      </c>
      <c r="BM403" s="24" t="s">
        <v>1769</v>
      </c>
    </row>
    <row r="404" spans="2:65" s="13" customFormat="1" ht="12">
      <c r="B404" s="242"/>
      <c r="C404" s="243"/>
      <c r="D404" s="221" t="s">
        <v>430</v>
      </c>
      <c r="E404" s="244" t="s">
        <v>37</v>
      </c>
      <c r="F404" s="245" t="s">
        <v>1770</v>
      </c>
      <c r="G404" s="243"/>
      <c r="H404" s="244" t="s">
        <v>37</v>
      </c>
      <c r="I404" s="246"/>
      <c r="J404" s="243"/>
      <c r="K404" s="243"/>
      <c r="L404" s="247"/>
      <c r="M404" s="248"/>
      <c r="N404" s="249"/>
      <c r="O404" s="249"/>
      <c r="P404" s="249"/>
      <c r="Q404" s="249"/>
      <c r="R404" s="249"/>
      <c r="S404" s="249"/>
      <c r="T404" s="250"/>
      <c r="AT404" s="251" t="s">
        <v>430</v>
      </c>
      <c r="AU404" s="251" t="s">
        <v>91</v>
      </c>
      <c r="AV404" s="13" t="s">
        <v>24</v>
      </c>
      <c r="AW404" s="13" t="s">
        <v>45</v>
      </c>
      <c r="AX404" s="13" t="s">
        <v>82</v>
      </c>
      <c r="AY404" s="251" t="s">
        <v>162</v>
      </c>
    </row>
    <row r="405" spans="2:65" s="11" customFormat="1" ht="12">
      <c r="B405" s="219"/>
      <c r="C405" s="220"/>
      <c r="D405" s="221" t="s">
        <v>430</v>
      </c>
      <c r="E405" s="222" t="s">
        <v>37</v>
      </c>
      <c r="F405" s="223" t="s">
        <v>1771</v>
      </c>
      <c r="G405" s="220"/>
      <c r="H405" s="224">
        <v>10</v>
      </c>
      <c r="I405" s="225"/>
      <c r="J405" s="220"/>
      <c r="K405" s="220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430</v>
      </c>
      <c r="AU405" s="230" t="s">
        <v>91</v>
      </c>
      <c r="AV405" s="11" t="s">
        <v>91</v>
      </c>
      <c r="AW405" s="11" t="s">
        <v>45</v>
      </c>
      <c r="AX405" s="11" t="s">
        <v>82</v>
      </c>
      <c r="AY405" s="230" t="s">
        <v>162</v>
      </c>
    </row>
    <row r="406" spans="2:65" s="12" customFormat="1" ht="12">
      <c r="B406" s="231"/>
      <c r="C406" s="232"/>
      <c r="D406" s="221" t="s">
        <v>430</v>
      </c>
      <c r="E406" s="233" t="s">
        <v>37</v>
      </c>
      <c r="F406" s="234" t="s">
        <v>433</v>
      </c>
      <c r="G406" s="232"/>
      <c r="H406" s="235">
        <v>10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430</v>
      </c>
      <c r="AU406" s="241" t="s">
        <v>91</v>
      </c>
      <c r="AV406" s="12" t="s">
        <v>161</v>
      </c>
      <c r="AW406" s="12" t="s">
        <v>45</v>
      </c>
      <c r="AX406" s="12" t="s">
        <v>24</v>
      </c>
      <c r="AY406" s="241" t="s">
        <v>162</v>
      </c>
    </row>
    <row r="407" spans="2:65" s="1" customFormat="1" ht="16.5" customHeight="1">
      <c r="B407" s="42"/>
      <c r="C407" s="175" t="s">
        <v>956</v>
      </c>
      <c r="D407" s="175" t="s">
        <v>277</v>
      </c>
      <c r="E407" s="176" t="s">
        <v>1772</v>
      </c>
      <c r="F407" s="177" t="s">
        <v>1773</v>
      </c>
      <c r="G407" s="178" t="s">
        <v>173</v>
      </c>
      <c r="H407" s="179">
        <v>5.694</v>
      </c>
      <c r="I407" s="180"/>
      <c r="J407" s="181">
        <f>ROUND(I407*H407,2)</f>
        <v>0</v>
      </c>
      <c r="K407" s="177" t="s">
        <v>428</v>
      </c>
      <c r="L407" s="182"/>
      <c r="M407" s="183" t="s">
        <v>37</v>
      </c>
      <c r="N407" s="184" t="s">
        <v>53</v>
      </c>
      <c r="O407" s="43"/>
      <c r="P407" s="172">
        <f>O407*H407</f>
        <v>0</v>
      </c>
      <c r="Q407" s="172">
        <v>0</v>
      </c>
      <c r="R407" s="172">
        <f>Q407*H407</f>
        <v>0</v>
      </c>
      <c r="S407" s="172">
        <v>0</v>
      </c>
      <c r="T407" s="173">
        <f>S407*H407</f>
        <v>0</v>
      </c>
      <c r="AR407" s="24" t="s">
        <v>272</v>
      </c>
      <c r="AT407" s="24" t="s">
        <v>277</v>
      </c>
      <c r="AU407" s="24" t="s">
        <v>91</v>
      </c>
      <c r="AY407" s="24" t="s">
        <v>162</v>
      </c>
      <c r="BE407" s="174">
        <f>IF(N407="základní",J407,0)</f>
        <v>0</v>
      </c>
      <c r="BF407" s="174">
        <f>IF(N407="snížená",J407,0)</f>
        <v>0</v>
      </c>
      <c r="BG407" s="174">
        <f>IF(N407="zákl. přenesená",J407,0)</f>
        <v>0</v>
      </c>
      <c r="BH407" s="174">
        <f>IF(N407="sníž. přenesená",J407,0)</f>
        <v>0</v>
      </c>
      <c r="BI407" s="174">
        <f>IF(N407="nulová",J407,0)</f>
        <v>0</v>
      </c>
      <c r="BJ407" s="24" t="s">
        <v>24</v>
      </c>
      <c r="BK407" s="174">
        <f>ROUND(I407*H407,2)</f>
        <v>0</v>
      </c>
      <c r="BL407" s="24" t="s">
        <v>219</v>
      </c>
      <c r="BM407" s="24" t="s">
        <v>1774</v>
      </c>
    </row>
    <row r="408" spans="2:65" s="1" customFormat="1" ht="25.5" customHeight="1">
      <c r="B408" s="42"/>
      <c r="C408" s="163" t="s">
        <v>960</v>
      </c>
      <c r="D408" s="163" t="s">
        <v>156</v>
      </c>
      <c r="E408" s="164" t="s">
        <v>1775</v>
      </c>
      <c r="F408" s="165" t="s">
        <v>1776</v>
      </c>
      <c r="G408" s="166" t="s">
        <v>159</v>
      </c>
      <c r="H408" s="167">
        <v>136.5</v>
      </c>
      <c r="I408" s="168"/>
      <c r="J408" s="169">
        <f>ROUND(I408*H408,2)</f>
        <v>0</v>
      </c>
      <c r="K408" s="165" t="s">
        <v>428</v>
      </c>
      <c r="L408" s="62"/>
      <c r="M408" s="170" t="s">
        <v>37</v>
      </c>
      <c r="N408" s="171" t="s">
        <v>53</v>
      </c>
      <c r="O408" s="43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AR408" s="24" t="s">
        <v>219</v>
      </c>
      <c r="AT408" s="24" t="s">
        <v>156</v>
      </c>
      <c r="AU408" s="24" t="s">
        <v>91</v>
      </c>
      <c r="AY408" s="24" t="s">
        <v>162</v>
      </c>
      <c r="BE408" s="174">
        <f>IF(N408="základní",J408,0)</f>
        <v>0</v>
      </c>
      <c r="BF408" s="174">
        <f>IF(N408="snížená",J408,0)</f>
        <v>0</v>
      </c>
      <c r="BG408" s="174">
        <f>IF(N408="zákl. přenesená",J408,0)</f>
        <v>0</v>
      </c>
      <c r="BH408" s="174">
        <f>IF(N408="sníž. přenesená",J408,0)</f>
        <v>0</v>
      </c>
      <c r="BI408" s="174">
        <f>IF(N408="nulová",J408,0)</f>
        <v>0</v>
      </c>
      <c r="BJ408" s="24" t="s">
        <v>24</v>
      </c>
      <c r="BK408" s="174">
        <f>ROUND(I408*H408,2)</f>
        <v>0</v>
      </c>
      <c r="BL408" s="24" t="s">
        <v>219</v>
      </c>
      <c r="BM408" s="24" t="s">
        <v>1777</v>
      </c>
    </row>
    <row r="409" spans="2:65" s="11" customFormat="1" ht="12">
      <c r="B409" s="219"/>
      <c r="C409" s="220"/>
      <c r="D409" s="221" t="s">
        <v>430</v>
      </c>
      <c r="E409" s="222" t="s">
        <v>37</v>
      </c>
      <c r="F409" s="223" t="s">
        <v>1778</v>
      </c>
      <c r="G409" s="220"/>
      <c r="H409" s="224">
        <v>136.5</v>
      </c>
      <c r="I409" s="225"/>
      <c r="J409" s="220"/>
      <c r="K409" s="220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430</v>
      </c>
      <c r="AU409" s="230" t="s">
        <v>91</v>
      </c>
      <c r="AV409" s="11" t="s">
        <v>91</v>
      </c>
      <c r="AW409" s="11" t="s">
        <v>45</v>
      </c>
      <c r="AX409" s="11" t="s">
        <v>82</v>
      </c>
      <c r="AY409" s="230" t="s">
        <v>162</v>
      </c>
    </row>
    <row r="410" spans="2:65" s="12" customFormat="1" ht="12">
      <c r="B410" s="231"/>
      <c r="C410" s="232"/>
      <c r="D410" s="221" t="s">
        <v>430</v>
      </c>
      <c r="E410" s="233" t="s">
        <v>37</v>
      </c>
      <c r="F410" s="234" t="s">
        <v>433</v>
      </c>
      <c r="G410" s="232"/>
      <c r="H410" s="235">
        <v>136.5</v>
      </c>
      <c r="I410" s="236"/>
      <c r="J410" s="232"/>
      <c r="K410" s="232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430</v>
      </c>
      <c r="AU410" s="241" t="s">
        <v>91</v>
      </c>
      <c r="AV410" s="12" t="s">
        <v>161</v>
      </c>
      <c r="AW410" s="12" t="s">
        <v>45</v>
      </c>
      <c r="AX410" s="12" t="s">
        <v>24</v>
      </c>
      <c r="AY410" s="241" t="s">
        <v>162</v>
      </c>
    </row>
    <row r="411" spans="2:65" s="1" customFormat="1" ht="16.5" customHeight="1">
      <c r="B411" s="42"/>
      <c r="C411" s="175" t="s">
        <v>966</v>
      </c>
      <c r="D411" s="175" t="s">
        <v>277</v>
      </c>
      <c r="E411" s="176" t="s">
        <v>1779</v>
      </c>
      <c r="F411" s="177" t="s">
        <v>1780</v>
      </c>
      <c r="G411" s="178" t="s">
        <v>173</v>
      </c>
      <c r="H411" s="179">
        <v>3.6040000000000001</v>
      </c>
      <c r="I411" s="180"/>
      <c r="J411" s="181">
        <f>ROUND(I411*H411,2)</f>
        <v>0</v>
      </c>
      <c r="K411" s="177" t="s">
        <v>428</v>
      </c>
      <c r="L411" s="182"/>
      <c r="M411" s="183" t="s">
        <v>37</v>
      </c>
      <c r="N411" s="184" t="s">
        <v>53</v>
      </c>
      <c r="O411" s="43"/>
      <c r="P411" s="172">
        <f>O411*H411</f>
        <v>0</v>
      </c>
      <c r="Q411" s="172">
        <v>0</v>
      </c>
      <c r="R411" s="172">
        <f>Q411*H411</f>
        <v>0</v>
      </c>
      <c r="S411" s="172">
        <v>0</v>
      </c>
      <c r="T411" s="173">
        <f>S411*H411</f>
        <v>0</v>
      </c>
      <c r="AR411" s="24" t="s">
        <v>272</v>
      </c>
      <c r="AT411" s="24" t="s">
        <v>277</v>
      </c>
      <c r="AU411" s="24" t="s">
        <v>91</v>
      </c>
      <c r="AY411" s="24" t="s">
        <v>162</v>
      </c>
      <c r="BE411" s="174">
        <f>IF(N411="základní",J411,0)</f>
        <v>0</v>
      </c>
      <c r="BF411" s="174">
        <f>IF(N411="snížená",J411,0)</f>
        <v>0</v>
      </c>
      <c r="BG411" s="174">
        <f>IF(N411="zákl. přenesená",J411,0)</f>
        <v>0</v>
      </c>
      <c r="BH411" s="174">
        <f>IF(N411="sníž. přenesená",J411,0)</f>
        <v>0</v>
      </c>
      <c r="BI411" s="174">
        <f>IF(N411="nulová",J411,0)</f>
        <v>0</v>
      </c>
      <c r="BJ411" s="24" t="s">
        <v>24</v>
      </c>
      <c r="BK411" s="174">
        <f>ROUND(I411*H411,2)</f>
        <v>0</v>
      </c>
      <c r="BL411" s="24" t="s">
        <v>219</v>
      </c>
      <c r="BM411" s="24" t="s">
        <v>1781</v>
      </c>
    </row>
    <row r="412" spans="2:65" s="1" customFormat="1" ht="16.5" customHeight="1">
      <c r="B412" s="42"/>
      <c r="C412" s="163" t="s">
        <v>971</v>
      </c>
      <c r="D412" s="163" t="s">
        <v>156</v>
      </c>
      <c r="E412" s="164" t="s">
        <v>1782</v>
      </c>
      <c r="F412" s="165" t="s">
        <v>1783</v>
      </c>
      <c r="G412" s="166" t="s">
        <v>173</v>
      </c>
      <c r="H412" s="167">
        <v>8.452</v>
      </c>
      <c r="I412" s="168"/>
      <c r="J412" s="169">
        <f>ROUND(I412*H412,2)</f>
        <v>0</v>
      </c>
      <c r="K412" s="165" t="s">
        <v>428</v>
      </c>
      <c r="L412" s="62"/>
      <c r="M412" s="170" t="s">
        <v>37</v>
      </c>
      <c r="N412" s="171" t="s">
        <v>53</v>
      </c>
      <c r="O412" s="43"/>
      <c r="P412" s="172">
        <f>O412*H412</f>
        <v>0</v>
      </c>
      <c r="Q412" s="172">
        <v>0</v>
      </c>
      <c r="R412" s="172">
        <f>Q412*H412</f>
        <v>0</v>
      </c>
      <c r="S412" s="172">
        <v>0</v>
      </c>
      <c r="T412" s="173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174">
        <f>IF(N412="základní",J412,0)</f>
        <v>0</v>
      </c>
      <c r="BF412" s="174">
        <f>IF(N412="snížená",J412,0)</f>
        <v>0</v>
      </c>
      <c r="BG412" s="174">
        <f>IF(N412="zákl. přenesená",J412,0)</f>
        <v>0</v>
      </c>
      <c r="BH412" s="174">
        <f>IF(N412="sníž. přenesená",J412,0)</f>
        <v>0</v>
      </c>
      <c r="BI412" s="174">
        <f>IF(N412="nulová",J412,0)</f>
        <v>0</v>
      </c>
      <c r="BJ412" s="24" t="s">
        <v>24</v>
      </c>
      <c r="BK412" s="174">
        <f>ROUND(I412*H412,2)</f>
        <v>0</v>
      </c>
      <c r="BL412" s="24" t="s">
        <v>219</v>
      </c>
      <c r="BM412" s="24" t="s">
        <v>1784</v>
      </c>
    </row>
    <row r="413" spans="2:65" s="11" customFormat="1" ht="12">
      <c r="B413" s="219"/>
      <c r="C413" s="220"/>
      <c r="D413" s="221" t="s">
        <v>430</v>
      </c>
      <c r="E413" s="222" t="s">
        <v>37</v>
      </c>
      <c r="F413" s="223" t="s">
        <v>1785</v>
      </c>
      <c r="G413" s="220"/>
      <c r="H413" s="224">
        <v>8.452</v>
      </c>
      <c r="I413" s="225"/>
      <c r="J413" s="220"/>
      <c r="K413" s="220"/>
      <c r="L413" s="226"/>
      <c r="M413" s="227"/>
      <c r="N413" s="228"/>
      <c r="O413" s="228"/>
      <c r="P413" s="228"/>
      <c r="Q413" s="228"/>
      <c r="R413" s="228"/>
      <c r="S413" s="228"/>
      <c r="T413" s="229"/>
      <c r="AT413" s="230" t="s">
        <v>430</v>
      </c>
      <c r="AU413" s="230" t="s">
        <v>91</v>
      </c>
      <c r="AV413" s="11" t="s">
        <v>91</v>
      </c>
      <c r="AW413" s="11" t="s">
        <v>45</v>
      </c>
      <c r="AX413" s="11" t="s">
        <v>82</v>
      </c>
      <c r="AY413" s="230" t="s">
        <v>162</v>
      </c>
    </row>
    <row r="414" spans="2:65" s="12" customFormat="1" ht="12">
      <c r="B414" s="231"/>
      <c r="C414" s="232"/>
      <c r="D414" s="221" t="s">
        <v>430</v>
      </c>
      <c r="E414" s="233" t="s">
        <v>37</v>
      </c>
      <c r="F414" s="234" t="s">
        <v>433</v>
      </c>
      <c r="G414" s="232"/>
      <c r="H414" s="235">
        <v>8.452</v>
      </c>
      <c r="I414" s="236"/>
      <c r="J414" s="232"/>
      <c r="K414" s="232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430</v>
      </c>
      <c r="AU414" s="241" t="s">
        <v>91</v>
      </c>
      <c r="AV414" s="12" t="s">
        <v>161</v>
      </c>
      <c r="AW414" s="12" t="s">
        <v>45</v>
      </c>
      <c r="AX414" s="12" t="s">
        <v>24</v>
      </c>
      <c r="AY414" s="241" t="s">
        <v>162</v>
      </c>
    </row>
    <row r="415" spans="2:65" s="1" customFormat="1" ht="16.5" customHeight="1">
      <c r="B415" s="42"/>
      <c r="C415" s="163" t="s">
        <v>976</v>
      </c>
      <c r="D415" s="163" t="s">
        <v>156</v>
      </c>
      <c r="E415" s="164" t="s">
        <v>1786</v>
      </c>
      <c r="F415" s="165" t="s">
        <v>1787</v>
      </c>
      <c r="G415" s="166" t="s">
        <v>201</v>
      </c>
      <c r="H415" s="167">
        <v>5.3819999999999997</v>
      </c>
      <c r="I415" s="168"/>
      <c r="J415" s="169">
        <f>ROUND(I415*H415,2)</f>
        <v>0</v>
      </c>
      <c r="K415" s="165" t="s">
        <v>428</v>
      </c>
      <c r="L415" s="62"/>
      <c r="M415" s="170" t="s">
        <v>37</v>
      </c>
      <c r="N415" s="171" t="s">
        <v>53</v>
      </c>
      <c r="O415" s="43"/>
      <c r="P415" s="172">
        <f>O415*H415</f>
        <v>0</v>
      </c>
      <c r="Q415" s="172">
        <v>0</v>
      </c>
      <c r="R415" s="172">
        <f>Q415*H415</f>
        <v>0</v>
      </c>
      <c r="S415" s="172">
        <v>0</v>
      </c>
      <c r="T415" s="173">
        <f>S415*H415</f>
        <v>0</v>
      </c>
      <c r="AR415" s="24" t="s">
        <v>219</v>
      </c>
      <c r="AT415" s="24" t="s">
        <v>156</v>
      </c>
      <c r="AU415" s="24" t="s">
        <v>91</v>
      </c>
      <c r="AY415" s="24" t="s">
        <v>162</v>
      </c>
      <c r="BE415" s="174">
        <f>IF(N415="základní",J415,0)</f>
        <v>0</v>
      </c>
      <c r="BF415" s="174">
        <f>IF(N415="snížená",J415,0)</f>
        <v>0</v>
      </c>
      <c r="BG415" s="174">
        <f>IF(N415="zákl. přenesená",J415,0)</f>
        <v>0</v>
      </c>
      <c r="BH415" s="174">
        <f>IF(N415="sníž. přenesená",J415,0)</f>
        <v>0</v>
      </c>
      <c r="BI415" s="174">
        <f>IF(N415="nulová",J415,0)</f>
        <v>0</v>
      </c>
      <c r="BJ415" s="24" t="s">
        <v>24</v>
      </c>
      <c r="BK415" s="174">
        <f>ROUND(I415*H415,2)</f>
        <v>0</v>
      </c>
      <c r="BL415" s="24" t="s">
        <v>219</v>
      </c>
      <c r="BM415" s="24" t="s">
        <v>1788</v>
      </c>
    </row>
    <row r="416" spans="2:65" s="10" customFormat="1" ht="29.85" customHeight="1">
      <c r="B416" s="203"/>
      <c r="C416" s="204"/>
      <c r="D416" s="205" t="s">
        <v>81</v>
      </c>
      <c r="E416" s="217" t="s">
        <v>998</v>
      </c>
      <c r="F416" s="217" t="s">
        <v>999</v>
      </c>
      <c r="G416" s="204"/>
      <c r="H416" s="204"/>
      <c r="I416" s="207"/>
      <c r="J416" s="218">
        <f>BK416</f>
        <v>0</v>
      </c>
      <c r="K416" s="204"/>
      <c r="L416" s="209"/>
      <c r="M416" s="210"/>
      <c r="N416" s="211"/>
      <c r="O416" s="211"/>
      <c r="P416" s="212">
        <f>SUM(P417:P427)</f>
        <v>0</v>
      </c>
      <c r="Q416" s="211"/>
      <c r="R416" s="212">
        <f>SUM(R417:R427)</f>
        <v>0</v>
      </c>
      <c r="S416" s="211"/>
      <c r="T416" s="213">
        <f>SUM(T417:T427)</f>
        <v>0</v>
      </c>
      <c r="AR416" s="214" t="s">
        <v>91</v>
      </c>
      <c r="AT416" s="215" t="s">
        <v>81</v>
      </c>
      <c r="AU416" s="215" t="s">
        <v>24</v>
      </c>
      <c r="AY416" s="214" t="s">
        <v>162</v>
      </c>
      <c r="BK416" s="216">
        <f>SUM(BK417:BK427)</f>
        <v>0</v>
      </c>
    </row>
    <row r="417" spans="2:65" s="1" customFormat="1" ht="25.5" customHeight="1">
      <c r="B417" s="42"/>
      <c r="C417" s="163" t="s">
        <v>982</v>
      </c>
      <c r="D417" s="163" t="s">
        <v>156</v>
      </c>
      <c r="E417" s="164" t="s">
        <v>1789</v>
      </c>
      <c r="F417" s="165" t="s">
        <v>1790</v>
      </c>
      <c r="G417" s="166" t="s">
        <v>214</v>
      </c>
      <c r="H417" s="167">
        <v>14</v>
      </c>
      <c r="I417" s="168"/>
      <c r="J417" s="169">
        <f>ROUND(I417*H417,2)</f>
        <v>0</v>
      </c>
      <c r="K417" s="165" t="s">
        <v>428</v>
      </c>
      <c r="L417" s="62"/>
      <c r="M417" s="170" t="s">
        <v>37</v>
      </c>
      <c r="N417" s="171" t="s">
        <v>53</v>
      </c>
      <c r="O417" s="43"/>
      <c r="P417" s="172">
        <f>O417*H417</f>
        <v>0</v>
      </c>
      <c r="Q417" s="172">
        <v>0</v>
      </c>
      <c r="R417" s="172">
        <f>Q417*H417</f>
        <v>0</v>
      </c>
      <c r="S417" s="172">
        <v>0</v>
      </c>
      <c r="T417" s="173">
        <f>S417*H417</f>
        <v>0</v>
      </c>
      <c r="AR417" s="24" t="s">
        <v>219</v>
      </c>
      <c r="AT417" s="24" t="s">
        <v>156</v>
      </c>
      <c r="AU417" s="24" t="s">
        <v>91</v>
      </c>
      <c r="AY417" s="24" t="s">
        <v>162</v>
      </c>
      <c r="BE417" s="174">
        <f>IF(N417="základní",J417,0)</f>
        <v>0</v>
      </c>
      <c r="BF417" s="174">
        <f>IF(N417="snížená",J417,0)</f>
        <v>0</v>
      </c>
      <c r="BG417" s="174">
        <f>IF(N417="zákl. přenesená",J417,0)</f>
        <v>0</v>
      </c>
      <c r="BH417" s="174">
        <f>IF(N417="sníž. přenesená",J417,0)</f>
        <v>0</v>
      </c>
      <c r="BI417" s="174">
        <f>IF(N417="nulová",J417,0)</f>
        <v>0</v>
      </c>
      <c r="BJ417" s="24" t="s">
        <v>24</v>
      </c>
      <c r="BK417" s="174">
        <f>ROUND(I417*H417,2)</f>
        <v>0</v>
      </c>
      <c r="BL417" s="24" t="s">
        <v>219</v>
      </c>
      <c r="BM417" s="24" t="s">
        <v>1791</v>
      </c>
    </row>
    <row r="418" spans="2:65" s="1" customFormat="1" ht="25.5" customHeight="1">
      <c r="B418" s="42"/>
      <c r="C418" s="163" t="s">
        <v>986</v>
      </c>
      <c r="D418" s="163" t="s">
        <v>156</v>
      </c>
      <c r="E418" s="164" t="s">
        <v>1025</v>
      </c>
      <c r="F418" s="165" t="s">
        <v>1026</v>
      </c>
      <c r="G418" s="166" t="s">
        <v>159</v>
      </c>
      <c r="H418" s="167">
        <v>135</v>
      </c>
      <c r="I418" s="168"/>
      <c r="J418" s="169">
        <f>ROUND(I418*H418,2)</f>
        <v>0</v>
      </c>
      <c r="K418" s="165" t="s">
        <v>428</v>
      </c>
      <c r="L418" s="62"/>
      <c r="M418" s="170" t="s">
        <v>37</v>
      </c>
      <c r="N418" s="171" t="s">
        <v>53</v>
      </c>
      <c r="O418" s="43"/>
      <c r="P418" s="172">
        <f>O418*H418</f>
        <v>0</v>
      </c>
      <c r="Q418" s="172">
        <v>0</v>
      </c>
      <c r="R418" s="172">
        <f>Q418*H418</f>
        <v>0</v>
      </c>
      <c r="S418" s="172">
        <v>0</v>
      </c>
      <c r="T418" s="173">
        <f>S418*H418</f>
        <v>0</v>
      </c>
      <c r="AR418" s="24" t="s">
        <v>219</v>
      </c>
      <c r="AT418" s="24" t="s">
        <v>156</v>
      </c>
      <c r="AU418" s="24" t="s">
        <v>91</v>
      </c>
      <c r="AY418" s="24" t="s">
        <v>162</v>
      </c>
      <c r="BE418" s="174">
        <f>IF(N418="základní",J418,0)</f>
        <v>0</v>
      </c>
      <c r="BF418" s="174">
        <f>IF(N418="snížená",J418,0)</f>
        <v>0</v>
      </c>
      <c r="BG418" s="174">
        <f>IF(N418="zákl. přenesená",J418,0)</f>
        <v>0</v>
      </c>
      <c r="BH418" s="174">
        <f>IF(N418="sníž. přenesená",J418,0)</f>
        <v>0</v>
      </c>
      <c r="BI418" s="174">
        <f>IF(N418="nulová",J418,0)</f>
        <v>0</v>
      </c>
      <c r="BJ418" s="24" t="s">
        <v>24</v>
      </c>
      <c r="BK418" s="174">
        <f>ROUND(I418*H418,2)</f>
        <v>0</v>
      </c>
      <c r="BL418" s="24" t="s">
        <v>219</v>
      </c>
      <c r="BM418" s="24" t="s">
        <v>1792</v>
      </c>
    </row>
    <row r="419" spans="2:65" s="1" customFormat="1" ht="25.5" customHeight="1">
      <c r="B419" s="42"/>
      <c r="C419" s="163" t="s">
        <v>990</v>
      </c>
      <c r="D419" s="163" t="s">
        <v>156</v>
      </c>
      <c r="E419" s="164" t="s">
        <v>1035</v>
      </c>
      <c r="F419" s="165" t="s">
        <v>1036</v>
      </c>
      <c r="G419" s="166" t="s">
        <v>214</v>
      </c>
      <c r="H419" s="167">
        <v>9.75</v>
      </c>
      <c r="I419" s="168"/>
      <c r="J419" s="169">
        <f>ROUND(I419*H419,2)</f>
        <v>0</v>
      </c>
      <c r="K419" s="165" t="s">
        <v>428</v>
      </c>
      <c r="L419" s="62"/>
      <c r="M419" s="170" t="s">
        <v>37</v>
      </c>
      <c r="N419" s="171" t="s">
        <v>53</v>
      </c>
      <c r="O419" s="43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174">
        <f>IF(N419="základní",J419,0)</f>
        <v>0</v>
      </c>
      <c r="BF419" s="174">
        <f>IF(N419="snížená",J419,0)</f>
        <v>0</v>
      </c>
      <c r="BG419" s="174">
        <f>IF(N419="zákl. přenesená",J419,0)</f>
        <v>0</v>
      </c>
      <c r="BH419" s="174">
        <f>IF(N419="sníž. přenesená",J419,0)</f>
        <v>0</v>
      </c>
      <c r="BI419" s="174">
        <f>IF(N419="nulová",J419,0)</f>
        <v>0</v>
      </c>
      <c r="BJ419" s="24" t="s">
        <v>24</v>
      </c>
      <c r="BK419" s="174">
        <f>ROUND(I419*H419,2)</f>
        <v>0</v>
      </c>
      <c r="BL419" s="24" t="s">
        <v>219</v>
      </c>
      <c r="BM419" s="24" t="s">
        <v>1793</v>
      </c>
    </row>
    <row r="420" spans="2:65" s="1" customFormat="1" ht="16.5" customHeight="1">
      <c r="B420" s="42"/>
      <c r="C420" s="163" t="s">
        <v>1794</v>
      </c>
      <c r="D420" s="163" t="s">
        <v>156</v>
      </c>
      <c r="E420" s="164" t="s">
        <v>1041</v>
      </c>
      <c r="F420" s="165" t="s">
        <v>1042</v>
      </c>
      <c r="G420" s="166" t="s">
        <v>214</v>
      </c>
      <c r="H420" s="167">
        <v>28</v>
      </c>
      <c r="I420" s="168"/>
      <c r="J420" s="169">
        <f>ROUND(I420*H420,2)</f>
        <v>0</v>
      </c>
      <c r="K420" s="165" t="s">
        <v>428</v>
      </c>
      <c r="L420" s="62"/>
      <c r="M420" s="170" t="s">
        <v>37</v>
      </c>
      <c r="N420" s="171" t="s">
        <v>53</v>
      </c>
      <c r="O420" s="43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AR420" s="24" t="s">
        <v>219</v>
      </c>
      <c r="AT420" s="24" t="s">
        <v>156</v>
      </c>
      <c r="AU420" s="24" t="s">
        <v>91</v>
      </c>
      <c r="AY420" s="24" t="s">
        <v>162</v>
      </c>
      <c r="BE420" s="174">
        <f>IF(N420="základní",J420,0)</f>
        <v>0</v>
      </c>
      <c r="BF420" s="174">
        <f>IF(N420="snížená",J420,0)</f>
        <v>0</v>
      </c>
      <c r="BG420" s="174">
        <f>IF(N420="zákl. přenesená",J420,0)</f>
        <v>0</v>
      </c>
      <c r="BH420" s="174">
        <f>IF(N420="sníž. přenesená",J420,0)</f>
        <v>0</v>
      </c>
      <c r="BI420" s="174">
        <f>IF(N420="nulová",J420,0)</f>
        <v>0</v>
      </c>
      <c r="BJ420" s="24" t="s">
        <v>24</v>
      </c>
      <c r="BK420" s="174">
        <f>ROUND(I420*H420,2)</f>
        <v>0</v>
      </c>
      <c r="BL420" s="24" t="s">
        <v>219</v>
      </c>
      <c r="BM420" s="24" t="s">
        <v>1795</v>
      </c>
    </row>
    <row r="421" spans="2:65" s="1" customFormat="1" ht="25.5" customHeight="1">
      <c r="B421" s="42"/>
      <c r="C421" s="163" t="s">
        <v>994</v>
      </c>
      <c r="D421" s="163" t="s">
        <v>156</v>
      </c>
      <c r="E421" s="164" t="s">
        <v>1047</v>
      </c>
      <c r="F421" s="165" t="s">
        <v>1048</v>
      </c>
      <c r="G421" s="166" t="s">
        <v>214</v>
      </c>
      <c r="H421" s="167">
        <v>6.3</v>
      </c>
      <c r="I421" s="168"/>
      <c r="J421" s="169">
        <f>ROUND(I421*H421,2)</f>
        <v>0</v>
      </c>
      <c r="K421" s="165" t="s">
        <v>428</v>
      </c>
      <c r="L421" s="62"/>
      <c r="M421" s="170" t="s">
        <v>37</v>
      </c>
      <c r="N421" s="171" t="s">
        <v>53</v>
      </c>
      <c r="O421" s="43"/>
      <c r="P421" s="172">
        <f>O421*H421</f>
        <v>0</v>
      </c>
      <c r="Q421" s="172">
        <v>0</v>
      </c>
      <c r="R421" s="172">
        <f>Q421*H421</f>
        <v>0</v>
      </c>
      <c r="S421" s="172">
        <v>0</v>
      </c>
      <c r="T421" s="173">
        <f>S421*H421</f>
        <v>0</v>
      </c>
      <c r="AR421" s="24" t="s">
        <v>219</v>
      </c>
      <c r="AT421" s="24" t="s">
        <v>156</v>
      </c>
      <c r="AU421" s="24" t="s">
        <v>91</v>
      </c>
      <c r="AY421" s="24" t="s">
        <v>162</v>
      </c>
      <c r="BE421" s="174">
        <f>IF(N421="základní",J421,0)</f>
        <v>0</v>
      </c>
      <c r="BF421" s="174">
        <f>IF(N421="snížená",J421,0)</f>
        <v>0</v>
      </c>
      <c r="BG421" s="174">
        <f>IF(N421="zákl. přenesená",J421,0)</f>
        <v>0</v>
      </c>
      <c r="BH421" s="174">
        <f>IF(N421="sníž. přenesená",J421,0)</f>
        <v>0</v>
      </c>
      <c r="BI421" s="174">
        <f>IF(N421="nulová",J421,0)</f>
        <v>0</v>
      </c>
      <c r="BJ421" s="24" t="s">
        <v>24</v>
      </c>
      <c r="BK421" s="174">
        <f>ROUND(I421*H421,2)</f>
        <v>0</v>
      </c>
      <c r="BL421" s="24" t="s">
        <v>219</v>
      </c>
      <c r="BM421" s="24" t="s">
        <v>1796</v>
      </c>
    </row>
    <row r="422" spans="2:65" s="11" customFormat="1" ht="12">
      <c r="B422" s="219"/>
      <c r="C422" s="220"/>
      <c r="D422" s="221" t="s">
        <v>430</v>
      </c>
      <c r="E422" s="222" t="s">
        <v>37</v>
      </c>
      <c r="F422" s="223" t="s">
        <v>1797</v>
      </c>
      <c r="G422" s="220"/>
      <c r="H422" s="224">
        <v>6.3</v>
      </c>
      <c r="I422" s="225"/>
      <c r="J422" s="220"/>
      <c r="K422" s="220"/>
      <c r="L422" s="226"/>
      <c r="M422" s="227"/>
      <c r="N422" s="228"/>
      <c r="O422" s="228"/>
      <c r="P422" s="228"/>
      <c r="Q422" s="228"/>
      <c r="R422" s="228"/>
      <c r="S422" s="228"/>
      <c r="T422" s="229"/>
      <c r="AT422" s="230" t="s">
        <v>430</v>
      </c>
      <c r="AU422" s="230" t="s">
        <v>91</v>
      </c>
      <c r="AV422" s="11" t="s">
        <v>91</v>
      </c>
      <c r="AW422" s="11" t="s">
        <v>45</v>
      </c>
      <c r="AX422" s="11" t="s">
        <v>82</v>
      </c>
      <c r="AY422" s="230" t="s">
        <v>162</v>
      </c>
    </row>
    <row r="423" spans="2:65" s="12" customFormat="1" ht="12">
      <c r="B423" s="231"/>
      <c r="C423" s="232"/>
      <c r="D423" s="221" t="s">
        <v>430</v>
      </c>
      <c r="E423" s="233" t="s">
        <v>37</v>
      </c>
      <c r="F423" s="234" t="s">
        <v>433</v>
      </c>
      <c r="G423" s="232"/>
      <c r="H423" s="235">
        <v>6.3</v>
      </c>
      <c r="I423" s="236"/>
      <c r="J423" s="232"/>
      <c r="K423" s="232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430</v>
      </c>
      <c r="AU423" s="241" t="s">
        <v>91</v>
      </c>
      <c r="AV423" s="12" t="s">
        <v>161</v>
      </c>
      <c r="AW423" s="12" t="s">
        <v>45</v>
      </c>
      <c r="AX423" s="12" t="s">
        <v>24</v>
      </c>
      <c r="AY423" s="241" t="s">
        <v>162</v>
      </c>
    </row>
    <row r="424" spans="2:65" s="1" customFormat="1" ht="16.5" customHeight="1">
      <c r="B424" s="42"/>
      <c r="C424" s="163" t="s">
        <v>1000</v>
      </c>
      <c r="D424" s="163" t="s">
        <v>156</v>
      </c>
      <c r="E424" s="164" t="s">
        <v>1798</v>
      </c>
      <c r="F424" s="165" t="s">
        <v>1799</v>
      </c>
      <c r="G424" s="166" t="s">
        <v>214</v>
      </c>
      <c r="H424" s="167">
        <v>25</v>
      </c>
      <c r="I424" s="168"/>
      <c r="J424" s="169">
        <f>ROUND(I424*H424,2)</f>
        <v>0</v>
      </c>
      <c r="K424" s="165" t="s">
        <v>428</v>
      </c>
      <c r="L424" s="62"/>
      <c r="M424" s="170" t="s">
        <v>37</v>
      </c>
      <c r="N424" s="171" t="s">
        <v>53</v>
      </c>
      <c r="O424" s="43"/>
      <c r="P424" s="172">
        <f>O424*H424</f>
        <v>0</v>
      </c>
      <c r="Q424" s="172">
        <v>0</v>
      </c>
      <c r="R424" s="172">
        <f>Q424*H424</f>
        <v>0</v>
      </c>
      <c r="S424" s="172">
        <v>0</v>
      </c>
      <c r="T424" s="173">
        <f>S424*H424</f>
        <v>0</v>
      </c>
      <c r="AR424" s="24" t="s">
        <v>219</v>
      </c>
      <c r="AT424" s="24" t="s">
        <v>156</v>
      </c>
      <c r="AU424" s="24" t="s">
        <v>91</v>
      </c>
      <c r="AY424" s="24" t="s">
        <v>162</v>
      </c>
      <c r="BE424" s="174">
        <f>IF(N424="základní",J424,0)</f>
        <v>0</v>
      </c>
      <c r="BF424" s="174">
        <f>IF(N424="snížená",J424,0)</f>
        <v>0</v>
      </c>
      <c r="BG424" s="174">
        <f>IF(N424="zákl. přenesená",J424,0)</f>
        <v>0</v>
      </c>
      <c r="BH424" s="174">
        <f>IF(N424="sníž. přenesená",J424,0)</f>
        <v>0</v>
      </c>
      <c r="BI424" s="174">
        <f>IF(N424="nulová",J424,0)</f>
        <v>0</v>
      </c>
      <c r="BJ424" s="24" t="s">
        <v>24</v>
      </c>
      <c r="BK424" s="174">
        <f>ROUND(I424*H424,2)</f>
        <v>0</v>
      </c>
      <c r="BL424" s="24" t="s">
        <v>219</v>
      </c>
      <c r="BM424" s="24" t="s">
        <v>1800</v>
      </c>
    </row>
    <row r="425" spans="2:65" s="1" customFormat="1" ht="25.5" customHeight="1">
      <c r="B425" s="42"/>
      <c r="C425" s="163" t="s">
        <v>1005</v>
      </c>
      <c r="D425" s="163" t="s">
        <v>156</v>
      </c>
      <c r="E425" s="164" t="s">
        <v>1059</v>
      </c>
      <c r="F425" s="165" t="s">
        <v>1060</v>
      </c>
      <c r="G425" s="166" t="s">
        <v>373</v>
      </c>
      <c r="H425" s="167">
        <v>4</v>
      </c>
      <c r="I425" s="168"/>
      <c r="J425" s="169">
        <f>ROUND(I425*H425,2)</f>
        <v>0</v>
      </c>
      <c r="K425" s="165" t="s">
        <v>428</v>
      </c>
      <c r="L425" s="62"/>
      <c r="M425" s="170" t="s">
        <v>37</v>
      </c>
      <c r="N425" s="171" t="s">
        <v>53</v>
      </c>
      <c r="O425" s="43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AR425" s="24" t="s">
        <v>219</v>
      </c>
      <c r="AT425" s="24" t="s">
        <v>156</v>
      </c>
      <c r="AU425" s="24" t="s">
        <v>91</v>
      </c>
      <c r="AY425" s="24" t="s">
        <v>162</v>
      </c>
      <c r="BE425" s="174">
        <f>IF(N425="základní",J425,0)</f>
        <v>0</v>
      </c>
      <c r="BF425" s="174">
        <f>IF(N425="snížená",J425,0)</f>
        <v>0</v>
      </c>
      <c r="BG425" s="174">
        <f>IF(N425="zákl. přenesená",J425,0)</f>
        <v>0</v>
      </c>
      <c r="BH425" s="174">
        <f>IF(N425="sníž. přenesená",J425,0)</f>
        <v>0</v>
      </c>
      <c r="BI425" s="174">
        <f>IF(N425="nulová",J425,0)</f>
        <v>0</v>
      </c>
      <c r="BJ425" s="24" t="s">
        <v>24</v>
      </c>
      <c r="BK425" s="174">
        <f>ROUND(I425*H425,2)</f>
        <v>0</v>
      </c>
      <c r="BL425" s="24" t="s">
        <v>219</v>
      </c>
      <c r="BM425" s="24" t="s">
        <v>1801</v>
      </c>
    </row>
    <row r="426" spans="2:65" s="1" customFormat="1" ht="25.5" customHeight="1">
      <c r="B426" s="42"/>
      <c r="C426" s="163" t="s">
        <v>1010</v>
      </c>
      <c r="D426" s="163" t="s">
        <v>156</v>
      </c>
      <c r="E426" s="164" t="s">
        <v>1063</v>
      </c>
      <c r="F426" s="165" t="s">
        <v>1064</v>
      </c>
      <c r="G426" s="166" t="s">
        <v>214</v>
      </c>
      <c r="H426" s="167">
        <v>14</v>
      </c>
      <c r="I426" s="168"/>
      <c r="J426" s="169">
        <f>ROUND(I426*H426,2)</f>
        <v>0</v>
      </c>
      <c r="K426" s="165" t="s">
        <v>428</v>
      </c>
      <c r="L426" s="62"/>
      <c r="M426" s="170" t="s">
        <v>37</v>
      </c>
      <c r="N426" s="171" t="s">
        <v>53</v>
      </c>
      <c r="O426" s="43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174">
        <f>IF(N426="základní",J426,0)</f>
        <v>0</v>
      </c>
      <c r="BF426" s="174">
        <f>IF(N426="snížená",J426,0)</f>
        <v>0</v>
      </c>
      <c r="BG426" s="174">
        <f>IF(N426="zákl. přenesená",J426,0)</f>
        <v>0</v>
      </c>
      <c r="BH426" s="174">
        <f>IF(N426="sníž. přenesená",J426,0)</f>
        <v>0</v>
      </c>
      <c r="BI426" s="174">
        <f>IF(N426="nulová",J426,0)</f>
        <v>0</v>
      </c>
      <c r="BJ426" s="24" t="s">
        <v>24</v>
      </c>
      <c r="BK426" s="174">
        <f>ROUND(I426*H426,2)</f>
        <v>0</v>
      </c>
      <c r="BL426" s="24" t="s">
        <v>219</v>
      </c>
      <c r="BM426" s="24" t="s">
        <v>1802</v>
      </c>
    </row>
    <row r="427" spans="2:65" s="1" customFormat="1" ht="16.5" customHeight="1">
      <c r="B427" s="42"/>
      <c r="C427" s="163" t="s">
        <v>1014</v>
      </c>
      <c r="D427" s="163" t="s">
        <v>156</v>
      </c>
      <c r="E427" s="164" t="s">
        <v>1069</v>
      </c>
      <c r="F427" s="165" t="s">
        <v>1070</v>
      </c>
      <c r="G427" s="166" t="s">
        <v>201</v>
      </c>
      <c r="H427" s="167">
        <v>1.36</v>
      </c>
      <c r="I427" s="168"/>
      <c r="J427" s="169">
        <f>ROUND(I427*H427,2)</f>
        <v>0</v>
      </c>
      <c r="K427" s="165" t="s">
        <v>428</v>
      </c>
      <c r="L427" s="62"/>
      <c r="M427" s="170" t="s">
        <v>37</v>
      </c>
      <c r="N427" s="171" t="s">
        <v>53</v>
      </c>
      <c r="O427" s="43"/>
      <c r="P427" s="172">
        <f>O427*H427</f>
        <v>0</v>
      </c>
      <c r="Q427" s="172">
        <v>0</v>
      </c>
      <c r="R427" s="172">
        <f>Q427*H427</f>
        <v>0</v>
      </c>
      <c r="S427" s="172">
        <v>0</v>
      </c>
      <c r="T427" s="173">
        <f>S427*H427</f>
        <v>0</v>
      </c>
      <c r="AR427" s="24" t="s">
        <v>219</v>
      </c>
      <c r="AT427" s="24" t="s">
        <v>156</v>
      </c>
      <c r="AU427" s="24" t="s">
        <v>91</v>
      </c>
      <c r="AY427" s="24" t="s">
        <v>162</v>
      </c>
      <c r="BE427" s="174">
        <f>IF(N427="základní",J427,0)</f>
        <v>0</v>
      </c>
      <c r="BF427" s="174">
        <f>IF(N427="snížená",J427,0)</f>
        <v>0</v>
      </c>
      <c r="BG427" s="174">
        <f>IF(N427="zákl. přenesená",J427,0)</f>
        <v>0</v>
      </c>
      <c r="BH427" s="174">
        <f>IF(N427="sníž. přenesená",J427,0)</f>
        <v>0</v>
      </c>
      <c r="BI427" s="174">
        <f>IF(N427="nulová",J427,0)</f>
        <v>0</v>
      </c>
      <c r="BJ427" s="24" t="s">
        <v>24</v>
      </c>
      <c r="BK427" s="174">
        <f>ROUND(I427*H427,2)</f>
        <v>0</v>
      </c>
      <c r="BL427" s="24" t="s">
        <v>219</v>
      </c>
      <c r="BM427" s="24" t="s">
        <v>1803</v>
      </c>
    </row>
    <row r="428" spans="2:65" s="10" customFormat="1" ht="29.85" customHeight="1">
      <c r="B428" s="203"/>
      <c r="C428" s="204"/>
      <c r="D428" s="205" t="s">
        <v>81</v>
      </c>
      <c r="E428" s="217" t="s">
        <v>1072</v>
      </c>
      <c r="F428" s="217" t="s">
        <v>1073</v>
      </c>
      <c r="G428" s="204"/>
      <c r="H428" s="204"/>
      <c r="I428" s="207"/>
      <c r="J428" s="218">
        <f>BK428</f>
        <v>0</v>
      </c>
      <c r="K428" s="204"/>
      <c r="L428" s="209"/>
      <c r="M428" s="210"/>
      <c r="N428" s="211"/>
      <c r="O428" s="211"/>
      <c r="P428" s="212">
        <f>SUM(P429:P452)</f>
        <v>0</v>
      </c>
      <c r="Q428" s="211"/>
      <c r="R428" s="212">
        <f>SUM(R429:R452)</f>
        <v>0</v>
      </c>
      <c r="S428" s="211"/>
      <c r="T428" s="213">
        <f>SUM(T429:T452)</f>
        <v>0</v>
      </c>
      <c r="AR428" s="214" t="s">
        <v>91</v>
      </c>
      <c r="AT428" s="215" t="s">
        <v>81</v>
      </c>
      <c r="AU428" s="215" t="s">
        <v>24</v>
      </c>
      <c r="AY428" s="214" t="s">
        <v>162</v>
      </c>
      <c r="BK428" s="216">
        <f>SUM(BK429:BK452)</f>
        <v>0</v>
      </c>
    </row>
    <row r="429" spans="2:65" s="1" customFormat="1" ht="25.5" customHeight="1">
      <c r="B429" s="42"/>
      <c r="C429" s="163" t="s">
        <v>1018</v>
      </c>
      <c r="D429" s="163" t="s">
        <v>156</v>
      </c>
      <c r="E429" s="164" t="s">
        <v>1105</v>
      </c>
      <c r="F429" s="165" t="s">
        <v>1106</v>
      </c>
      <c r="G429" s="166" t="s">
        <v>159</v>
      </c>
      <c r="H429" s="167">
        <v>1.5</v>
      </c>
      <c r="I429" s="168"/>
      <c r="J429" s="169">
        <f>ROUND(I429*H429,2)</f>
        <v>0</v>
      </c>
      <c r="K429" s="165" t="s">
        <v>428</v>
      </c>
      <c r="L429" s="62"/>
      <c r="M429" s="170" t="s">
        <v>37</v>
      </c>
      <c r="N429" s="171" t="s">
        <v>53</v>
      </c>
      <c r="O429" s="43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AR429" s="24" t="s">
        <v>219</v>
      </c>
      <c r="AT429" s="24" t="s">
        <v>156</v>
      </c>
      <c r="AU429" s="24" t="s">
        <v>91</v>
      </c>
      <c r="AY429" s="24" t="s">
        <v>162</v>
      </c>
      <c r="BE429" s="174">
        <f>IF(N429="základní",J429,0)</f>
        <v>0</v>
      </c>
      <c r="BF429" s="174">
        <f>IF(N429="snížená",J429,0)</f>
        <v>0</v>
      </c>
      <c r="BG429" s="174">
        <f>IF(N429="zákl. přenesená",J429,0)</f>
        <v>0</v>
      </c>
      <c r="BH429" s="174">
        <f>IF(N429="sníž. přenesená",J429,0)</f>
        <v>0</v>
      </c>
      <c r="BI429" s="174">
        <f>IF(N429="nulová",J429,0)</f>
        <v>0</v>
      </c>
      <c r="BJ429" s="24" t="s">
        <v>24</v>
      </c>
      <c r="BK429" s="174">
        <f>ROUND(I429*H429,2)</f>
        <v>0</v>
      </c>
      <c r="BL429" s="24" t="s">
        <v>219</v>
      </c>
      <c r="BM429" s="24" t="s">
        <v>1804</v>
      </c>
    </row>
    <row r="430" spans="2:65" s="11" customFormat="1" ht="12">
      <c r="B430" s="219"/>
      <c r="C430" s="220"/>
      <c r="D430" s="221" t="s">
        <v>430</v>
      </c>
      <c r="E430" s="222" t="s">
        <v>37</v>
      </c>
      <c r="F430" s="223" t="s">
        <v>1805</v>
      </c>
      <c r="G430" s="220"/>
      <c r="H430" s="224">
        <v>1.5</v>
      </c>
      <c r="I430" s="225"/>
      <c r="J430" s="220"/>
      <c r="K430" s="220"/>
      <c r="L430" s="226"/>
      <c r="M430" s="227"/>
      <c r="N430" s="228"/>
      <c r="O430" s="228"/>
      <c r="P430" s="228"/>
      <c r="Q430" s="228"/>
      <c r="R430" s="228"/>
      <c r="S430" s="228"/>
      <c r="T430" s="229"/>
      <c r="AT430" s="230" t="s">
        <v>430</v>
      </c>
      <c r="AU430" s="230" t="s">
        <v>91</v>
      </c>
      <c r="AV430" s="11" t="s">
        <v>91</v>
      </c>
      <c r="AW430" s="11" t="s">
        <v>45</v>
      </c>
      <c r="AX430" s="11" t="s">
        <v>82</v>
      </c>
      <c r="AY430" s="230" t="s">
        <v>162</v>
      </c>
    </row>
    <row r="431" spans="2:65" s="12" customFormat="1" ht="12">
      <c r="B431" s="231"/>
      <c r="C431" s="232"/>
      <c r="D431" s="221" t="s">
        <v>430</v>
      </c>
      <c r="E431" s="233" t="s">
        <v>37</v>
      </c>
      <c r="F431" s="234" t="s">
        <v>433</v>
      </c>
      <c r="G431" s="232"/>
      <c r="H431" s="235">
        <v>1.5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430</v>
      </c>
      <c r="AU431" s="241" t="s">
        <v>91</v>
      </c>
      <c r="AV431" s="12" t="s">
        <v>161</v>
      </c>
      <c r="AW431" s="12" t="s">
        <v>45</v>
      </c>
      <c r="AX431" s="12" t="s">
        <v>24</v>
      </c>
      <c r="AY431" s="241" t="s">
        <v>162</v>
      </c>
    </row>
    <row r="432" spans="2:65" s="1" customFormat="1" ht="16.5" customHeight="1">
      <c r="B432" s="42"/>
      <c r="C432" s="175" t="s">
        <v>1024</v>
      </c>
      <c r="D432" s="175" t="s">
        <v>277</v>
      </c>
      <c r="E432" s="176" t="s">
        <v>1806</v>
      </c>
      <c r="F432" s="177" t="s">
        <v>1807</v>
      </c>
      <c r="G432" s="178" t="s">
        <v>373</v>
      </c>
      <c r="H432" s="179">
        <v>1</v>
      </c>
      <c r="I432" s="180"/>
      <c r="J432" s="181">
        <f>ROUND(I432*H432,2)</f>
        <v>0</v>
      </c>
      <c r="K432" s="177" t="s">
        <v>428</v>
      </c>
      <c r="L432" s="182"/>
      <c r="M432" s="183" t="s">
        <v>37</v>
      </c>
      <c r="N432" s="184" t="s">
        <v>53</v>
      </c>
      <c r="O432" s="43"/>
      <c r="P432" s="172">
        <f>O432*H432</f>
        <v>0</v>
      </c>
      <c r="Q432" s="172">
        <v>0</v>
      </c>
      <c r="R432" s="172">
        <f>Q432*H432</f>
        <v>0</v>
      </c>
      <c r="S432" s="172">
        <v>0</v>
      </c>
      <c r="T432" s="173">
        <f>S432*H432</f>
        <v>0</v>
      </c>
      <c r="AR432" s="24" t="s">
        <v>272</v>
      </c>
      <c r="AT432" s="24" t="s">
        <v>277</v>
      </c>
      <c r="AU432" s="24" t="s">
        <v>91</v>
      </c>
      <c r="AY432" s="24" t="s">
        <v>162</v>
      </c>
      <c r="BE432" s="174">
        <f>IF(N432="základní",J432,0)</f>
        <v>0</v>
      </c>
      <c r="BF432" s="174">
        <f>IF(N432="snížená",J432,0)</f>
        <v>0</v>
      </c>
      <c r="BG432" s="174">
        <f>IF(N432="zákl. přenesená",J432,0)</f>
        <v>0</v>
      </c>
      <c r="BH432" s="174">
        <f>IF(N432="sníž. přenesená",J432,0)</f>
        <v>0</v>
      </c>
      <c r="BI432" s="174">
        <f>IF(N432="nulová",J432,0)</f>
        <v>0</v>
      </c>
      <c r="BJ432" s="24" t="s">
        <v>24</v>
      </c>
      <c r="BK432" s="174">
        <f>ROUND(I432*H432,2)</f>
        <v>0</v>
      </c>
      <c r="BL432" s="24" t="s">
        <v>219</v>
      </c>
      <c r="BM432" s="24" t="s">
        <v>1808</v>
      </c>
    </row>
    <row r="433" spans="2:65" s="1" customFormat="1" ht="25.5" customHeight="1">
      <c r="B433" s="42"/>
      <c r="C433" s="163" t="s">
        <v>1030</v>
      </c>
      <c r="D433" s="163" t="s">
        <v>156</v>
      </c>
      <c r="E433" s="164" t="s">
        <v>1122</v>
      </c>
      <c r="F433" s="165" t="s">
        <v>1123</v>
      </c>
      <c r="G433" s="166" t="s">
        <v>159</v>
      </c>
      <c r="H433" s="167">
        <v>5.25</v>
      </c>
      <c r="I433" s="168"/>
      <c r="J433" s="169">
        <f>ROUND(I433*H433,2)</f>
        <v>0</v>
      </c>
      <c r="K433" s="165" t="s">
        <v>428</v>
      </c>
      <c r="L433" s="62"/>
      <c r="M433" s="170" t="s">
        <v>37</v>
      </c>
      <c r="N433" s="171" t="s">
        <v>53</v>
      </c>
      <c r="O433" s="43"/>
      <c r="P433" s="172">
        <f>O433*H433</f>
        <v>0</v>
      </c>
      <c r="Q433" s="172">
        <v>0</v>
      </c>
      <c r="R433" s="172">
        <f>Q433*H433</f>
        <v>0</v>
      </c>
      <c r="S433" s="172">
        <v>0</v>
      </c>
      <c r="T433" s="173">
        <f>S433*H433</f>
        <v>0</v>
      </c>
      <c r="AR433" s="24" t="s">
        <v>219</v>
      </c>
      <c r="AT433" s="24" t="s">
        <v>156</v>
      </c>
      <c r="AU433" s="24" t="s">
        <v>91</v>
      </c>
      <c r="AY433" s="24" t="s">
        <v>162</v>
      </c>
      <c r="BE433" s="174">
        <f>IF(N433="základní",J433,0)</f>
        <v>0</v>
      </c>
      <c r="BF433" s="174">
        <f>IF(N433="snížená",J433,0)</f>
        <v>0</v>
      </c>
      <c r="BG433" s="174">
        <f>IF(N433="zákl. přenesená",J433,0)</f>
        <v>0</v>
      </c>
      <c r="BH433" s="174">
        <f>IF(N433="sníž. přenesená",J433,0)</f>
        <v>0</v>
      </c>
      <c r="BI433" s="174">
        <f>IF(N433="nulová",J433,0)</f>
        <v>0</v>
      </c>
      <c r="BJ433" s="24" t="s">
        <v>24</v>
      </c>
      <c r="BK433" s="174">
        <f>ROUND(I433*H433,2)</f>
        <v>0</v>
      </c>
      <c r="BL433" s="24" t="s">
        <v>219</v>
      </c>
      <c r="BM433" s="24" t="s">
        <v>1809</v>
      </c>
    </row>
    <row r="434" spans="2:65" s="11" customFormat="1" ht="12">
      <c r="B434" s="219"/>
      <c r="C434" s="220"/>
      <c r="D434" s="221" t="s">
        <v>430</v>
      </c>
      <c r="E434" s="222" t="s">
        <v>37</v>
      </c>
      <c r="F434" s="223" t="s">
        <v>1125</v>
      </c>
      <c r="G434" s="220"/>
      <c r="H434" s="224">
        <v>5.25</v>
      </c>
      <c r="I434" s="225"/>
      <c r="J434" s="220"/>
      <c r="K434" s="220"/>
      <c r="L434" s="226"/>
      <c r="M434" s="227"/>
      <c r="N434" s="228"/>
      <c r="O434" s="228"/>
      <c r="P434" s="228"/>
      <c r="Q434" s="228"/>
      <c r="R434" s="228"/>
      <c r="S434" s="228"/>
      <c r="T434" s="229"/>
      <c r="AT434" s="230" t="s">
        <v>430</v>
      </c>
      <c r="AU434" s="230" t="s">
        <v>91</v>
      </c>
      <c r="AV434" s="11" t="s">
        <v>91</v>
      </c>
      <c r="AW434" s="11" t="s">
        <v>45</v>
      </c>
      <c r="AX434" s="11" t="s">
        <v>82</v>
      </c>
      <c r="AY434" s="230" t="s">
        <v>162</v>
      </c>
    </row>
    <row r="435" spans="2:65" s="12" customFormat="1" ht="12">
      <c r="B435" s="231"/>
      <c r="C435" s="232"/>
      <c r="D435" s="221" t="s">
        <v>430</v>
      </c>
      <c r="E435" s="233" t="s">
        <v>37</v>
      </c>
      <c r="F435" s="234" t="s">
        <v>433</v>
      </c>
      <c r="G435" s="232"/>
      <c r="H435" s="235">
        <v>5.25</v>
      </c>
      <c r="I435" s="236"/>
      <c r="J435" s="232"/>
      <c r="K435" s="232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430</v>
      </c>
      <c r="AU435" s="241" t="s">
        <v>91</v>
      </c>
      <c r="AV435" s="12" t="s">
        <v>161</v>
      </c>
      <c r="AW435" s="12" t="s">
        <v>45</v>
      </c>
      <c r="AX435" s="12" t="s">
        <v>24</v>
      </c>
      <c r="AY435" s="241" t="s">
        <v>162</v>
      </c>
    </row>
    <row r="436" spans="2:65" s="1" customFormat="1" ht="25.5" customHeight="1">
      <c r="B436" s="42"/>
      <c r="C436" s="175" t="s">
        <v>1034</v>
      </c>
      <c r="D436" s="175" t="s">
        <v>277</v>
      </c>
      <c r="E436" s="176" t="s">
        <v>1810</v>
      </c>
      <c r="F436" s="177" t="s">
        <v>1811</v>
      </c>
      <c r="G436" s="178" t="s">
        <v>373</v>
      </c>
      <c r="H436" s="179">
        <v>1</v>
      </c>
      <c r="I436" s="180"/>
      <c r="J436" s="181">
        <f t="shared" ref="J436:J448" si="40">ROUND(I436*H436,2)</f>
        <v>0</v>
      </c>
      <c r="K436" s="177" t="s">
        <v>428</v>
      </c>
      <c r="L436" s="182"/>
      <c r="M436" s="183" t="s">
        <v>37</v>
      </c>
      <c r="N436" s="184" t="s">
        <v>53</v>
      </c>
      <c r="O436" s="43"/>
      <c r="P436" s="172">
        <f t="shared" ref="P436:P448" si="41">O436*H436</f>
        <v>0</v>
      </c>
      <c r="Q436" s="172">
        <v>0</v>
      </c>
      <c r="R436" s="172">
        <f t="shared" ref="R436:R448" si="42">Q436*H436</f>
        <v>0</v>
      </c>
      <c r="S436" s="172">
        <v>0</v>
      </c>
      <c r="T436" s="173">
        <f t="shared" ref="T436:T448" si="43">S436*H436</f>
        <v>0</v>
      </c>
      <c r="AR436" s="24" t="s">
        <v>272</v>
      </c>
      <c r="AT436" s="24" t="s">
        <v>277</v>
      </c>
      <c r="AU436" s="24" t="s">
        <v>91</v>
      </c>
      <c r="AY436" s="24" t="s">
        <v>162</v>
      </c>
      <c r="BE436" s="174">
        <f t="shared" ref="BE436:BE448" si="44">IF(N436="základní",J436,0)</f>
        <v>0</v>
      </c>
      <c r="BF436" s="174">
        <f t="shared" ref="BF436:BF448" si="45">IF(N436="snížená",J436,0)</f>
        <v>0</v>
      </c>
      <c r="BG436" s="174">
        <f t="shared" ref="BG436:BG448" si="46">IF(N436="zákl. přenesená",J436,0)</f>
        <v>0</v>
      </c>
      <c r="BH436" s="174">
        <f t="shared" ref="BH436:BH448" si="47">IF(N436="sníž. přenesená",J436,0)</f>
        <v>0</v>
      </c>
      <c r="BI436" s="174">
        <f t="shared" ref="BI436:BI448" si="48">IF(N436="nulová",J436,0)</f>
        <v>0</v>
      </c>
      <c r="BJ436" s="24" t="s">
        <v>24</v>
      </c>
      <c r="BK436" s="174">
        <f t="shared" ref="BK436:BK448" si="49">ROUND(I436*H436,2)</f>
        <v>0</v>
      </c>
      <c r="BL436" s="24" t="s">
        <v>219</v>
      </c>
      <c r="BM436" s="24" t="s">
        <v>1812</v>
      </c>
    </row>
    <row r="437" spans="2:65" s="1" customFormat="1" ht="25.5" customHeight="1">
      <c r="B437" s="42"/>
      <c r="C437" s="175" t="s">
        <v>1040</v>
      </c>
      <c r="D437" s="175" t="s">
        <v>277</v>
      </c>
      <c r="E437" s="176" t="s">
        <v>1813</v>
      </c>
      <c r="F437" s="177" t="s">
        <v>1814</v>
      </c>
      <c r="G437" s="178" t="s">
        <v>373</v>
      </c>
      <c r="H437" s="179">
        <v>1</v>
      </c>
      <c r="I437" s="180"/>
      <c r="J437" s="181">
        <f t="shared" si="40"/>
        <v>0</v>
      </c>
      <c r="K437" s="177" t="s">
        <v>428</v>
      </c>
      <c r="L437" s="182"/>
      <c r="M437" s="183" t="s">
        <v>37</v>
      </c>
      <c r="N437" s="184" t="s">
        <v>53</v>
      </c>
      <c r="O437" s="43"/>
      <c r="P437" s="172">
        <f t="shared" si="41"/>
        <v>0</v>
      </c>
      <c r="Q437" s="172">
        <v>0</v>
      </c>
      <c r="R437" s="172">
        <f t="shared" si="42"/>
        <v>0</v>
      </c>
      <c r="S437" s="172">
        <v>0</v>
      </c>
      <c r="T437" s="173">
        <f t="shared" si="43"/>
        <v>0</v>
      </c>
      <c r="AR437" s="24" t="s">
        <v>272</v>
      </c>
      <c r="AT437" s="24" t="s">
        <v>277</v>
      </c>
      <c r="AU437" s="24" t="s">
        <v>91</v>
      </c>
      <c r="AY437" s="24" t="s">
        <v>162</v>
      </c>
      <c r="BE437" s="174">
        <f t="shared" si="44"/>
        <v>0</v>
      </c>
      <c r="BF437" s="174">
        <f t="shared" si="45"/>
        <v>0</v>
      </c>
      <c r="BG437" s="174">
        <f t="shared" si="46"/>
        <v>0</v>
      </c>
      <c r="BH437" s="174">
        <f t="shared" si="47"/>
        <v>0</v>
      </c>
      <c r="BI437" s="174">
        <f t="shared" si="48"/>
        <v>0</v>
      </c>
      <c r="BJ437" s="24" t="s">
        <v>24</v>
      </c>
      <c r="BK437" s="174">
        <f t="shared" si="49"/>
        <v>0</v>
      </c>
      <c r="BL437" s="24" t="s">
        <v>219</v>
      </c>
      <c r="BM437" s="24" t="s">
        <v>1815</v>
      </c>
    </row>
    <row r="438" spans="2:65" s="1" customFormat="1" ht="16.5" customHeight="1">
      <c r="B438" s="42"/>
      <c r="C438" s="163" t="s">
        <v>1046</v>
      </c>
      <c r="D438" s="163" t="s">
        <v>156</v>
      </c>
      <c r="E438" s="164" t="s">
        <v>1131</v>
      </c>
      <c r="F438" s="165" t="s">
        <v>1132</v>
      </c>
      <c r="G438" s="166" t="s">
        <v>373</v>
      </c>
      <c r="H438" s="167">
        <v>1</v>
      </c>
      <c r="I438" s="168"/>
      <c r="J438" s="169">
        <f t="shared" si="40"/>
        <v>0</v>
      </c>
      <c r="K438" s="165" t="s">
        <v>428</v>
      </c>
      <c r="L438" s="62"/>
      <c r="M438" s="170" t="s">
        <v>37</v>
      </c>
      <c r="N438" s="171" t="s">
        <v>53</v>
      </c>
      <c r="O438" s="43"/>
      <c r="P438" s="172">
        <f t="shared" si="41"/>
        <v>0</v>
      </c>
      <c r="Q438" s="172">
        <v>0</v>
      </c>
      <c r="R438" s="172">
        <f t="shared" si="42"/>
        <v>0</v>
      </c>
      <c r="S438" s="172">
        <v>0</v>
      </c>
      <c r="T438" s="173">
        <f t="shared" si="43"/>
        <v>0</v>
      </c>
      <c r="AR438" s="24" t="s">
        <v>219</v>
      </c>
      <c r="AT438" s="24" t="s">
        <v>156</v>
      </c>
      <c r="AU438" s="24" t="s">
        <v>91</v>
      </c>
      <c r="AY438" s="24" t="s">
        <v>162</v>
      </c>
      <c r="BE438" s="174">
        <f t="shared" si="44"/>
        <v>0</v>
      </c>
      <c r="BF438" s="174">
        <f t="shared" si="45"/>
        <v>0</v>
      </c>
      <c r="BG438" s="174">
        <f t="shared" si="46"/>
        <v>0</v>
      </c>
      <c r="BH438" s="174">
        <f t="shared" si="47"/>
        <v>0</v>
      </c>
      <c r="BI438" s="174">
        <f t="shared" si="48"/>
        <v>0</v>
      </c>
      <c r="BJ438" s="24" t="s">
        <v>24</v>
      </c>
      <c r="BK438" s="174">
        <f t="shared" si="49"/>
        <v>0</v>
      </c>
      <c r="BL438" s="24" t="s">
        <v>219</v>
      </c>
      <c r="BM438" s="24" t="s">
        <v>1816</v>
      </c>
    </row>
    <row r="439" spans="2:65" s="1" customFormat="1" ht="16.5" customHeight="1">
      <c r="B439" s="42"/>
      <c r="C439" s="175" t="s">
        <v>1052</v>
      </c>
      <c r="D439" s="175" t="s">
        <v>277</v>
      </c>
      <c r="E439" s="176" t="s">
        <v>1817</v>
      </c>
      <c r="F439" s="177" t="s">
        <v>1818</v>
      </c>
      <c r="G439" s="178" t="s">
        <v>373</v>
      </c>
      <c r="H439" s="179">
        <v>1</v>
      </c>
      <c r="I439" s="180"/>
      <c r="J439" s="181">
        <f t="shared" si="40"/>
        <v>0</v>
      </c>
      <c r="K439" s="177" t="s">
        <v>428</v>
      </c>
      <c r="L439" s="182"/>
      <c r="M439" s="183" t="s">
        <v>37</v>
      </c>
      <c r="N439" s="184" t="s">
        <v>53</v>
      </c>
      <c r="O439" s="43"/>
      <c r="P439" s="172">
        <f t="shared" si="41"/>
        <v>0</v>
      </c>
      <c r="Q439" s="172">
        <v>0</v>
      </c>
      <c r="R439" s="172">
        <f t="shared" si="42"/>
        <v>0</v>
      </c>
      <c r="S439" s="172">
        <v>0</v>
      </c>
      <c r="T439" s="173">
        <f t="shared" si="43"/>
        <v>0</v>
      </c>
      <c r="AR439" s="24" t="s">
        <v>272</v>
      </c>
      <c r="AT439" s="24" t="s">
        <v>277</v>
      </c>
      <c r="AU439" s="24" t="s">
        <v>91</v>
      </c>
      <c r="AY439" s="24" t="s">
        <v>162</v>
      </c>
      <c r="BE439" s="174">
        <f t="shared" si="44"/>
        <v>0</v>
      </c>
      <c r="BF439" s="174">
        <f t="shared" si="45"/>
        <v>0</v>
      </c>
      <c r="BG439" s="174">
        <f t="shared" si="46"/>
        <v>0</v>
      </c>
      <c r="BH439" s="174">
        <f t="shared" si="47"/>
        <v>0</v>
      </c>
      <c r="BI439" s="174">
        <f t="shared" si="48"/>
        <v>0</v>
      </c>
      <c r="BJ439" s="24" t="s">
        <v>24</v>
      </c>
      <c r="BK439" s="174">
        <f t="shared" si="49"/>
        <v>0</v>
      </c>
      <c r="BL439" s="24" t="s">
        <v>219</v>
      </c>
      <c r="BM439" s="24" t="s">
        <v>1819</v>
      </c>
    </row>
    <row r="440" spans="2:65" s="1" customFormat="1" ht="25.5" customHeight="1">
      <c r="B440" s="42"/>
      <c r="C440" s="163" t="s">
        <v>1058</v>
      </c>
      <c r="D440" s="163" t="s">
        <v>156</v>
      </c>
      <c r="E440" s="164" t="s">
        <v>1139</v>
      </c>
      <c r="F440" s="165" t="s">
        <v>1140</v>
      </c>
      <c r="G440" s="166" t="s">
        <v>373</v>
      </c>
      <c r="H440" s="167">
        <v>7</v>
      </c>
      <c r="I440" s="168"/>
      <c r="J440" s="169">
        <f t="shared" si="40"/>
        <v>0</v>
      </c>
      <c r="K440" s="165" t="s">
        <v>428</v>
      </c>
      <c r="L440" s="62"/>
      <c r="M440" s="170" t="s">
        <v>37</v>
      </c>
      <c r="N440" s="171" t="s">
        <v>53</v>
      </c>
      <c r="O440" s="43"/>
      <c r="P440" s="172">
        <f t="shared" si="41"/>
        <v>0</v>
      </c>
      <c r="Q440" s="172">
        <v>0</v>
      </c>
      <c r="R440" s="172">
        <f t="shared" si="42"/>
        <v>0</v>
      </c>
      <c r="S440" s="172">
        <v>0</v>
      </c>
      <c r="T440" s="173">
        <f t="shared" si="43"/>
        <v>0</v>
      </c>
      <c r="AR440" s="24" t="s">
        <v>219</v>
      </c>
      <c r="AT440" s="24" t="s">
        <v>156</v>
      </c>
      <c r="AU440" s="24" t="s">
        <v>91</v>
      </c>
      <c r="AY440" s="24" t="s">
        <v>162</v>
      </c>
      <c r="BE440" s="174">
        <f t="shared" si="44"/>
        <v>0</v>
      </c>
      <c r="BF440" s="174">
        <f t="shared" si="45"/>
        <v>0</v>
      </c>
      <c r="BG440" s="174">
        <f t="shared" si="46"/>
        <v>0</v>
      </c>
      <c r="BH440" s="174">
        <f t="shared" si="47"/>
        <v>0</v>
      </c>
      <c r="BI440" s="174">
        <f t="shared" si="48"/>
        <v>0</v>
      </c>
      <c r="BJ440" s="24" t="s">
        <v>24</v>
      </c>
      <c r="BK440" s="174">
        <f t="shared" si="49"/>
        <v>0</v>
      </c>
      <c r="BL440" s="24" t="s">
        <v>219</v>
      </c>
      <c r="BM440" s="24" t="s">
        <v>1820</v>
      </c>
    </row>
    <row r="441" spans="2:65" s="1" customFormat="1" ht="16.5" customHeight="1">
      <c r="B441" s="42"/>
      <c r="C441" s="175" t="s">
        <v>1062</v>
      </c>
      <c r="D441" s="175" t="s">
        <v>277</v>
      </c>
      <c r="E441" s="176" t="s">
        <v>1143</v>
      </c>
      <c r="F441" s="177" t="s">
        <v>1821</v>
      </c>
      <c r="G441" s="178" t="s">
        <v>373</v>
      </c>
      <c r="H441" s="179">
        <v>3</v>
      </c>
      <c r="I441" s="180"/>
      <c r="J441" s="181">
        <f t="shared" si="40"/>
        <v>0</v>
      </c>
      <c r="K441" s="177" t="s">
        <v>428</v>
      </c>
      <c r="L441" s="182"/>
      <c r="M441" s="183" t="s">
        <v>37</v>
      </c>
      <c r="N441" s="184" t="s">
        <v>53</v>
      </c>
      <c r="O441" s="43"/>
      <c r="P441" s="172">
        <f t="shared" si="41"/>
        <v>0</v>
      </c>
      <c r="Q441" s="172">
        <v>0</v>
      </c>
      <c r="R441" s="172">
        <f t="shared" si="42"/>
        <v>0</v>
      </c>
      <c r="S441" s="172">
        <v>0</v>
      </c>
      <c r="T441" s="173">
        <f t="shared" si="43"/>
        <v>0</v>
      </c>
      <c r="AR441" s="24" t="s">
        <v>272</v>
      </c>
      <c r="AT441" s="24" t="s">
        <v>277</v>
      </c>
      <c r="AU441" s="24" t="s">
        <v>91</v>
      </c>
      <c r="AY441" s="24" t="s">
        <v>162</v>
      </c>
      <c r="BE441" s="174">
        <f t="shared" si="44"/>
        <v>0</v>
      </c>
      <c r="BF441" s="174">
        <f t="shared" si="45"/>
        <v>0</v>
      </c>
      <c r="BG441" s="174">
        <f t="shared" si="46"/>
        <v>0</v>
      </c>
      <c r="BH441" s="174">
        <f t="shared" si="47"/>
        <v>0</v>
      </c>
      <c r="BI441" s="174">
        <f t="shared" si="48"/>
        <v>0</v>
      </c>
      <c r="BJ441" s="24" t="s">
        <v>24</v>
      </c>
      <c r="BK441" s="174">
        <f t="shared" si="49"/>
        <v>0</v>
      </c>
      <c r="BL441" s="24" t="s">
        <v>219</v>
      </c>
      <c r="BM441" s="24" t="s">
        <v>1822</v>
      </c>
    </row>
    <row r="442" spans="2:65" s="1" customFormat="1" ht="25.5" customHeight="1">
      <c r="B442" s="42"/>
      <c r="C442" s="175" t="s">
        <v>1068</v>
      </c>
      <c r="D442" s="175" t="s">
        <v>277</v>
      </c>
      <c r="E442" s="176" t="s">
        <v>1823</v>
      </c>
      <c r="F442" s="177" t="s">
        <v>1824</v>
      </c>
      <c r="G442" s="178" t="s">
        <v>373</v>
      </c>
      <c r="H442" s="179">
        <v>2</v>
      </c>
      <c r="I442" s="180"/>
      <c r="J442" s="181">
        <f t="shared" si="40"/>
        <v>0</v>
      </c>
      <c r="K442" s="177" t="s">
        <v>428</v>
      </c>
      <c r="L442" s="182"/>
      <c r="M442" s="183" t="s">
        <v>37</v>
      </c>
      <c r="N442" s="184" t="s">
        <v>53</v>
      </c>
      <c r="O442" s="43"/>
      <c r="P442" s="172">
        <f t="shared" si="41"/>
        <v>0</v>
      </c>
      <c r="Q442" s="172">
        <v>0</v>
      </c>
      <c r="R442" s="172">
        <f t="shared" si="42"/>
        <v>0</v>
      </c>
      <c r="S442" s="172">
        <v>0</v>
      </c>
      <c r="T442" s="173">
        <f t="shared" si="43"/>
        <v>0</v>
      </c>
      <c r="AR442" s="24" t="s">
        <v>272</v>
      </c>
      <c r="AT442" s="24" t="s">
        <v>277</v>
      </c>
      <c r="AU442" s="24" t="s">
        <v>91</v>
      </c>
      <c r="AY442" s="24" t="s">
        <v>162</v>
      </c>
      <c r="BE442" s="174">
        <f t="shared" si="44"/>
        <v>0</v>
      </c>
      <c r="BF442" s="174">
        <f t="shared" si="45"/>
        <v>0</v>
      </c>
      <c r="BG442" s="174">
        <f t="shared" si="46"/>
        <v>0</v>
      </c>
      <c r="BH442" s="174">
        <f t="shared" si="47"/>
        <v>0</v>
      </c>
      <c r="BI442" s="174">
        <f t="shared" si="48"/>
        <v>0</v>
      </c>
      <c r="BJ442" s="24" t="s">
        <v>24</v>
      </c>
      <c r="BK442" s="174">
        <f t="shared" si="49"/>
        <v>0</v>
      </c>
      <c r="BL442" s="24" t="s">
        <v>219</v>
      </c>
      <c r="BM442" s="24" t="s">
        <v>1825</v>
      </c>
    </row>
    <row r="443" spans="2:65" s="1" customFormat="1" ht="25.5" customHeight="1">
      <c r="B443" s="42"/>
      <c r="C443" s="175" t="s">
        <v>1074</v>
      </c>
      <c r="D443" s="175" t="s">
        <v>277</v>
      </c>
      <c r="E443" s="176" t="s">
        <v>1826</v>
      </c>
      <c r="F443" s="177" t="s">
        <v>1827</v>
      </c>
      <c r="G443" s="178" t="s">
        <v>373</v>
      </c>
      <c r="H443" s="179">
        <v>2</v>
      </c>
      <c r="I443" s="180"/>
      <c r="J443" s="181">
        <f t="shared" si="40"/>
        <v>0</v>
      </c>
      <c r="K443" s="177" t="s">
        <v>428</v>
      </c>
      <c r="L443" s="182"/>
      <c r="M443" s="183" t="s">
        <v>37</v>
      </c>
      <c r="N443" s="184" t="s">
        <v>53</v>
      </c>
      <c r="O443" s="43"/>
      <c r="P443" s="172">
        <f t="shared" si="41"/>
        <v>0</v>
      </c>
      <c r="Q443" s="172">
        <v>0</v>
      </c>
      <c r="R443" s="172">
        <f t="shared" si="42"/>
        <v>0</v>
      </c>
      <c r="S443" s="172">
        <v>0</v>
      </c>
      <c r="T443" s="173">
        <f t="shared" si="43"/>
        <v>0</v>
      </c>
      <c r="AR443" s="24" t="s">
        <v>272</v>
      </c>
      <c r="AT443" s="24" t="s">
        <v>277</v>
      </c>
      <c r="AU443" s="24" t="s">
        <v>91</v>
      </c>
      <c r="AY443" s="24" t="s">
        <v>162</v>
      </c>
      <c r="BE443" s="174">
        <f t="shared" si="44"/>
        <v>0</v>
      </c>
      <c r="BF443" s="174">
        <f t="shared" si="45"/>
        <v>0</v>
      </c>
      <c r="BG443" s="174">
        <f t="shared" si="46"/>
        <v>0</v>
      </c>
      <c r="BH443" s="174">
        <f t="shared" si="47"/>
        <v>0</v>
      </c>
      <c r="BI443" s="174">
        <f t="shared" si="48"/>
        <v>0</v>
      </c>
      <c r="BJ443" s="24" t="s">
        <v>24</v>
      </c>
      <c r="BK443" s="174">
        <f t="shared" si="49"/>
        <v>0</v>
      </c>
      <c r="BL443" s="24" t="s">
        <v>219</v>
      </c>
      <c r="BM443" s="24" t="s">
        <v>1828</v>
      </c>
    </row>
    <row r="444" spans="2:65" s="1" customFormat="1" ht="25.5" customHeight="1">
      <c r="B444" s="42"/>
      <c r="C444" s="163" t="s">
        <v>1078</v>
      </c>
      <c r="D444" s="163" t="s">
        <v>156</v>
      </c>
      <c r="E444" s="164" t="s">
        <v>1829</v>
      </c>
      <c r="F444" s="165" t="s">
        <v>1830</v>
      </c>
      <c r="G444" s="166" t="s">
        <v>373</v>
      </c>
      <c r="H444" s="167">
        <v>4</v>
      </c>
      <c r="I444" s="168"/>
      <c r="J444" s="169">
        <f t="shared" si="40"/>
        <v>0</v>
      </c>
      <c r="K444" s="165" t="s">
        <v>428</v>
      </c>
      <c r="L444" s="62"/>
      <c r="M444" s="170" t="s">
        <v>37</v>
      </c>
      <c r="N444" s="171" t="s">
        <v>53</v>
      </c>
      <c r="O444" s="43"/>
      <c r="P444" s="172">
        <f t="shared" si="41"/>
        <v>0</v>
      </c>
      <c r="Q444" s="172">
        <v>0</v>
      </c>
      <c r="R444" s="172">
        <f t="shared" si="42"/>
        <v>0</v>
      </c>
      <c r="S444" s="172">
        <v>0</v>
      </c>
      <c r="T444" s="173">
        <f t="shared" si="43"/>
        <v>0</v>
      </c>
      <c r="AR444" s="24" t="s">
        <v>219</v>
      </c>
      <c r="AT444" s="24" t="s">
        <v>156</v>
      </c>
      <c r="AU444" s="24" t="s">
        <v>91</v>
      </c>
      <c r="AY444" s="24" t="s">
        <v>162</v>
      </c>
      <c r="BE444" s="174">
        <f t="shared" si="44"/>
        <v>0</v>
      </c>
      <c r="BF444" s="174">
        <f t="shared" si="45"/>
        <v>0</v>
      </c>
      <c r="BG444" s="174">
        <f t="shared" si="46"/>
        <v>0</v>
      </c>
      <c r="BH444" s="174">
        <f t="shared" si="47"/>
        <v>0</v>
      </c>
      <c r="BI444" s="174">
        <f t="shared" si="48"/>
        <v>0</v>
      </c>
      <c r="BJ444" s="24" t="s">
        <v>24</v>
      </c>
      <c r="BK444" s="174">
        <f t="shared" si="49"/>
        <v>0</v>
      </c>
      <c r="BL444" s="24" t="s">
        <v>219</v>
      </c>
      <c r="BM444" s="24" t="s">
        <v>1831</v>
      </c>
    </row>
    <row r="445" spans="2:65" s="1" customFormat="1" ht="16.5" customHeight="1">
      <c r="B445" s="42"/>
      <c r="C445" s="175" t="s">
        <v>1082</v>
      </c>
      <c r="D445" s="175" t="s">
        <v>277</v>
      </c>
      <c r="E445" s="176" t="s">
        <v>1832</v>
      </c>
      <c r="F445" s="177" t="s">
        <v>1833</v>
      </c>
      <c r="G445" s="178" t="s">
        <v>373</v>
      </c>
      <c r="H445" s="179">
        <v>1</v>
      </c>
      <c r="I445" s="180"/>
      <c r="J445" s="181">
        <f t="shared" si="40"/>
        <v>0</v>
      </c>
      <c r="K445" s="177" t="s">
        <v>428</v>
      </c>
      <c r="L445" s="182"/>
      <c r="M445" s="183" t="s">
        <v>37</v>
      </c>
      <c r="N445" s="184" t="s">
        <v>53</v>
      </c>
      <c r="O445" s="43"/>
      <c r="P445" s="172">
        <f t="shared" si="41"/>
        <v>0</v>
      </c>
      <c r="Q445" s="172">
        <v>0</v>
      </c>
      <c r="R445" s="172">
        <f t="shared" si="42"/>
        <v>0</v>
      </c>
      <c r="S445" s="172">
        <v>0</v>
      </c>
      <c r="T445" s="173">
        <f t="shared" si="43"/>
        <v>0</v>
      </c>
      <c r="AR445" s="24" t="s">
        <v>272</v>
      </c>
      <c r="AT445" s="24" t="s">
        <v>277</v>
      </c>
      <c r="AU445" s="24" t="s">
        <v>91</v>
      </c>
      <c r="AY445" s="24" t="s">
        <v>162</v>
      </c>
      <c r="BE445" s="174">
        <f t="shared" si="44"/>
        <v>0</v>
      </c>
      <c r="BF445" s="174">
        <f t="shared" si="45"/>
        <v>0</v>
      </c>
      <c r="BG445" s="174">
        <f t="shared" si="46"/>
        <v>0</v>
      </c>
      <c r="BH445" s="174">
        <f t="shared" si="47"/>
        <v>0</v>
      </c>
      <c r="BI445" s="174">
        <f t="shared" si="48"/>
        <v>0</v>
      </c>
      <c r="BJ445" s="24" t="s">
        <v>24</v>
      </c>
      <c r="BK445" s="174">
        <f t="shared" si="49"/>
        <v>0</v>
      </c>
      <c r="BL445" s="24" t="s">
        <v>219</v>
      </c>
      <c r="BM445" s="24" t="s">
        <v>1834</v>
      </c>
    </row>
    <row r="446" spans="2:65" s="1" customFormat="1" ht="16.5" customHeight="1">
      <c r="B446" s="42"/>
      <c r="C446" s="175" t="s">
        <v>1104</v>
      </c>
      <c r="D446" s="175" t="s">
        <v>277</v>
      </c>
      <c r="E446" s="176" t="s">
        <v>1835</v>
      </c>
      <c r="F446" s="177" t="s">
        <v>1836</v>
      </c>
      <c r="G446" s="178" t="s">
        <v>373</v>
      </c>
      <c r="H446" s="179">
        <v>3</v>
      </c>
      <c r="I446" s="180"/>
      <c r="J446" s="181">
        <f t="shared" si="40"/>
        <v>0</v>
      </c>
      <c r="K446" s="177" t="s">
        <v>428</v>
      </c>
      <c r="L446" s="182"/>
      <c r="M446" s="183" t="s">
        <v>37</v>
      </c>
      <c r="N446" s="184" t="s">
        <v>53</v>
      </c>
      <c r="O446" s="43"/>
      <c r="P446" s="172">
        <f t="shared" si="41"/>
        <v>0</v>
      </c>
      <c r="Q446" s="172">
        <v>0</v>
      </c>
      <c r="R446" s="172">
        <f t="shared" si="42"/>
        <v>0</v>
      </c>
      <c r="S446" s="172">
        <v>0</v>
      </c>
      <c r="T446" s="173">
        <f t="shared" si="43"/>
        <v>0</v>
      </c>
      <c r="AR446" s="24" t="s">
        <v>272</v>
      </c>
      <c r="AT446" s="24" t="s">
        <v>277</v>
      </c>
      <c r="AU446" s="24" t="s">
        <v>91</v>
      </c>
      <c r="AY446" s="24" t="s">
        <v>162</v>
      </c>
      <c r="BE446" s="174">
        <f t="shared" si="44"/>
        <v>0</v>
      </c>
      <c r="BF446" s="174">
        <f t="shared" si="45"/>
        <v>0</v>
      </c>
      <c r="BG446" s="174">
        <f t="shared" si="46"/>
        <v>0</v>
      </c>
      <c r="BH446" s="174">
        <f t="shared" si="47"/>
        <v>0</v>
      </c>
      <c r="BI446" s="174">
        <f t="shared" si="48"/>
        <v>0</v>
      </c>
      <c r="BJ446" s="24" t="s">
        <v>24</v>
      </c>
      <c r="BK446" s="174">
        <f t="shared" si="49"/>
        <v>0</v>
      </c>
      <c r="BL446" s="24" t="s">
        <v>219</v>
      </c>
      <c r="BM446" s="24" t="s">
        <v>1837</v>
      </c>
    </row>
    <row r="447" spans="2:65" s="1" customFormat="1" ht="25.5" customHeight="1">
      <c r="B447" s="42"/>
      <c r="C447" s="163" t="s">
        <v>1109</v>
      </c>
      <c r="D447" s="163" t="s">
        <v>156</v>
      </c>
      <c r="E447" s="164" t="s">
        <v>1194</v>
      </c>
      <c r="F447" s="165" t="s">
        <v>1195</v>
      </c>
      <c r="G447" s="166" t="s">
        <v>373</v>
      </c>
      <c r="H447" s="167">
        <v>3</v>
      </c>
      <c r="I447" s="168"/>
      <c r="J447" s="169">
        <f t="shared" si="40"/>
        <v>0</v>
      </c>
      <c r="K447" s="165" t="s">
        <v>428</v>
      </c>
      <c r="L447" s="62"/>
      <c r="M447" s="170" t="s">
        <v>37</v>
      </c>
      <c r="N447" s="171" t="s">
        <v>53</v>
      </c>
      <c r="O447" s="43"/>
      <c r="P447" s="172">
        <f t="shared" si="41"/>
        <v>0</v>
      </c>
      <c r="Q447" s="172">
        <v>0</v>
      </c>
      <c r="R447" s="172">
        <f t="shared" si="42"/>
        <v>0</v>
      </c>
      <c r="S447" s="172">
        <v>0</v>
      </c>
      <c r="T447" s="173">
        <f t="shared" si="43"/>
        <v>0</v>
      </c>
      <c r="AR447" s="24" t="s">
        <v>219</v>
      </c>
      <c r="AT447" s="24" t="s">
        <v>156</v>
      </c>
      <c r="AU447" s="24" t="s">
        <v>91</v>
      </c>
      <c r="AY447" s="24" t="s">
        <v>162</v>
      </c>
      <c r="BE447" s="174">
        <f t="shared" si="44"/>
        <v>0</v>
      </c>
      <c r="BF447" s="174">
        <f t="shared" si="45"/>
        <v>0</v>
      </c>
      <c r="BG447" s="174">
        <f t="shared" si="46"/>
        <v>0</v>
      </c>
      <c r="BH447" s="174">
        <f t="shared" si="47"/>
        <v>0</v>
      </c>
      <c r="BI447" s="174">
        <f t="shared" si="48"/>
        <v>0</v>
      </c>
      <c r="BJ447" s="24" t="s">
        <v>24</v>
      </c>
      <c r="BK447" s="174">
        <f t="shared" si="49"/>
        <v>0</v>
      </c>
      <c r="BL447" s="24" t="s">
        <v>219</v>
      </c>
      <c r="BM447" s="24" t="s">
        <v>1838</v>
      </c>
    </row>
    <row r="448" spans="2:65" s="1" customFormat="1" ht="16.5" customHeight="1">
      <c r="B448" s="42"/>
      <c r="C448" s="175" t="s">
        <v>1113</v>
      </c>
      <c r="D448" s="175" t="s">
        <v>277</v>
      </c>
      <c r="E448" s="176" t="s">
        <v>1202</v>
      </c>
      <c r="F448" s="177" t="s">
        <v>1203</v>
      </c>
      <c r="G448" s="178" t="s">
        <v>214</v>
      </c>
      <c r="H448" s="179">
        <v>4.8</v>
      </c>
      <c r="I448" s="180"/>
      <c r="J448" s="181">
        <f t="shared" si="40"/>
        <v>0</v>
      </c>
      <c r="K448" s="177" t="s">
        <v>428</v>
      </c>
      <c r="L448" s="182"/>
      <c r="M448" s="183" t="s">
        <v>37</v>
      </c>
      <c r="N448" s="184" t="s">
        <v>53</v>
      </c>
      <c r="O448" s="43"/>
      <c r="P448" s="172">
        <f t="shared" si="41"/>
        <v>0</v>
      </c>
      <c r="Q448" s="172">
        <v>0</v>
      </c>
      <c r="R448" s="172">
        <f t="shared" si="42"/>
        <v>0</v>
      </c>
      <c r="S448" s="172">
        <v>0</v>
      </c>
      <c r="T448" s="173">
        <f t="shared" si="43"/>
        <v>0</v>
      </c>
      <c r="AR448" s="24" t="s">
        <v>272</v>
      </c>
      <c r="AT448" s="24" t="s">
        <v>277</v>
      </c>
      <c r="AU448" s="24" t="s">
        <v>91</v>
      </c>
      <c r="AY448" s="24" t="s">
        <v>162</v>
      </c>
      <c r="BE448" s="174">
        <f t="shared" si="44"/>
        <v>0</v>
      </c>
      <c r="BF448" s="174">
        <f t="shared" si="45"/>
        <v>0</v>
      </c>
      <c r="BG448" s="174">
        <f t="shared" si="46"/>
        <v>0</v>
      </c>
      <c r="BH448" s="174">
        <f t="shared" si="47"/>
        <v>0</v>
      </c>
      <c r="BI448" s="174">
        <f t="shared" si="48"/>
        <v>0</v>
      </c>
      <c r="BJ448" s="24" t="s">
        <v>24</v>
      </c>
      <c r="BK448" s="174">
        <f t="shared" si="49"/>
        <v>0</v>
      </c>
      <c r="BL448" s="24" t="s">
        <v>219</v>
      </c>
      <c r="BM448" s="24" t="s">
        <v>1839</v>
      </c>
    </row>
    <row r="449" spans="2:65" s="11" customFormat="1" ht="12">
      <c r="B449" s="219"/>
      <c r="C449" s="220"/>
      <c r="D449" s="221" t="s">
        <v>430</v>
      </c>
      <c r="E449" s="222" t="s">
        <v>37</v>
      </c>
      <c r="F449" s="223" t="s">
        <v>1840</v>
      </c>
      <c r="G449" s="220"/>
      <c r="H449" s="224">
        <v>4.8</v>
      </c>
      <c r="I449" s="225"/>
      <c r="J449" s="220"/>
      <c r="K449" s="220"/>
      <c r="L449" s="226"/>
      <c r="M449" s="227"/>
      <c r="N449" s="228"/>
      <c r="O449" s="228"/>
      <c r="P449" s="228"/>
      <c r="Q449" s="228"/>
      <c r="R449" s="228"/>
      <c r="S449" s="228"/>
      <c r="T449" s="229"/>
      <c r="AT449" s="230" t="s">
        <v>430</v>
      </c>
      <c r="AU449" s="230" t="s">
        <v>91</v>
      </c>
      <c r="AV449" s="11" t="s">
        <v>91</v>
      </c>
      <c r="AW449" s="11" t="s">
        <v>45</v>
      </c>
      <c r="AX449" s="11" t="s">
        <v>82</v>
      </c>
      <c r="AY449" s="230" t="s">
        <v>162</v>
      </c>
    </row>
    <row r="450" spans="2:65" s="12" customFormat="1" ht="12">
      <c r="B450" s="231"/>
      <c r="C450" s="232"/>
      <c r="D450" s="221" t="s">
        <v>430</v>
      </c>
      <c r="E450" s="233" t="s">
        <v>37</v>
      </c>
      <c r="F450" s="234" t="s">
        <v>433</v>
      </c>
      <c r="G450" s="232"/>
      <c r="H450" s="235">
        <v>4.8</v>
      </c>
      <c r="I450" s="236"/>
      <c r="J450" s="232"/>
      <c r="K450" s="232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430</v>
      </c>
      <c r="AU450" s="241" t="s">
        <v>91</v>
      </c>
      <c r="AV450" s="12" t="s">
        <v>161</v>
      </c>
      <c r="AW450" s="12" t="s">
        <v>45</v>
      </c>
      <c r="AX450" s="12" t="s">
        <v>24</v>
      </c>
      <c r="AY450" s="241" t="s">
        <v>162</v>
      </c>
    </row>
    <row r="451" spans="2:65" s="1" customFormat="1" ht="16.5" customHeight="1">
      <c r="B451" s="42"/>
      <c r="C451" s="175" t="s">
        <v>1117</v>
      </c>
      <c r="D451" s="175" t="s">
        <v>277</v>
      </c>
      <c r="E451" s="176" t="s">
        <v>1207</v>
      </c>
      <c r="F451" s="177" t="s">
        <v>1208</v>
      </c>
      <c r="G451" s="178" t="s">
        <v>373</v>
      </c>
      <c r="H451" s="179">
        <v>3</v>
      </c>
      <c r="I451" s="180"/>
      <c r="J451" s="181">
        <f>ROUND(I451*H451,2)</f>
        <v>0</v>
      </c>
      <c r="K451" s="177" t="s">
        <v>428</v>
      </c>
      <c r="L451" s="182"/>
      <c r="M451" s="183" t="s">
        <v>37</v>
      </c>
      <c r="N451" s="184" t="s">
        <v>53</v>
      </c>
      <c r="O451" s="43"/>
      <c r="P451" s="172">
        <f>O451*H451</f>
        <v>0</v>
      </c>
      <c r="Q451" s="172">
        <v>0</v>
      </c>
      <c r="R451" s="172">
        <f>Q451*H451</f>
        <v>0</v>
      </c>
      <c r="S451" s="172">
        <v>0</v>
      </c>
      <c r="T451" s="173">
        <f>S451*H451</f>
        <v>0</v>
      </c>
      <c r="AR451" s="24" t="s">
        <v>272</v>
      </c>
      <c r="AT451" s="24" t="s">
        <v>277</v>
      </c>
      <c r="AU451" s="24" t="s">
        <v>91</v>
      </c>
      <c r="AY451" s="24" t="s">
        <v>162</v>
      </c>
      <c r="BE451" s="174">
        <f>IF(N451="základní",J451,0)</f>
        <v>0</v>
      </c>
      <c r="BF451" s="174">
        <f>IF(N451="snížená",J451,0)</f>
        <v>0</v>
      </c>
      <c r="BG451" s="174">
        <f>IF(N451="zákl. přenesená",J451,0)</f>
        <v>0</v>
      </c>
      <c r="BH451" s="174">
        <f>IF(N451="sníž. přenesená",J451,0)</f>
        <v>0</v>
      </c>
      <c r="BI451" s="174">
        <f>IF(N451="nulová",J451,0)</f>
        <v>0</v>
      </c>
      <c r="BJ451" s="24" t="s">
        <v>24</v>
      </c>
      <c r="BK451" s="174">
        <f>ROUND(I451*H451,2)</f>
        <v>0</v>
      </c>
      <c r="BL451" s="24" t="s">
        <v>219</v>
      </c>
      <c r="BM451" s="24" t="s">
        <v>1841</v>
      </c>
    </row>
    <row r="452" spans="2:65" s="1" customFormat="1" ht="16.5" customHeight="1">
      <c r="B452" s="42"/>
      <c r="C452" s="163" t="s">
        <v>1121</v>
      </c>
      <c r="D452" s="163" t="s">
        <v>156</v>
      </c>
      <c r="E452" s="164" t="s">
        <v>1216</v>
      </c>
      <c r="F452" s="165" t="s">
        <v>1217</v>
      </c>
      <c r="G452" s="166" t="s">
        <v>201</v>
      </c>
      <c r="H452" s="167">
        <v>0.375</v>
      </c>
      <c r="I452" s="168"/>
      <c r="J452" s="169">
        <f>ROUND(I452*H452,2)</f>
        <v>0</v>
      </c>
      <c r="K452" s="165" t="s">
        <v>428</v>
      </c>
      <c r="L452" s="62"/>
      <c r="M452" s="170" t="s">
        <v>37</v>
      </c>
      <c r="N452" s="171" t="s">
        <v>53</v>
      </c>
      <c r="O452" s="43"/>
      <c r="P452" s="172">
        <f>O452*H452</f>
        <v>0</v>
      </c>
      <c r="Q452" s="172">
        <v>0</v>
      </c>
      <c r="R452" s="172">
        <f>Q452*H452</f>
        <v>0</v>
      </c>
      <c r="S452" s="172">
        <v>0</v>
      </c>
      <c r="T452" s="173">
        <f>S452*H452</f>
        <v>0</v>
      </c>
      <c r="AR452" s="24" t="s">
        <v>219</v>
      </c>
      <c r="AT452" s="24" t="s">
        <v>156</v>
      </c>
      <c r="AU452" s="24" t="s">
        <v>91</v>
      </c>
      <c r="AY452" s="24" t="s">
        <v>162</v>
      </c>
      <c r="BE452" s="174">
        <f>IF(N452="základní",J452,0)</f>
        <v>0</v>
      </c>
      <c r="BF452" s="174">
        <f>IF(N452="snížená",J452,0)</f>
        <v>0</v>
      </c>
      <c r="BG452" s="174">
        <f>IF(N452="zákl. přenesená",J452,0)</f>
        <v>0</v>
      </c>
      <c r="BH452" s="174">
        <f>IF(N452="sníž. přenesená",J452,0)</f>
        <v>0</v>
      </c>
      <c r="BI452" s="174">
        <f>IF(N452="nulová",J452,0)</f>
        <v>0</v>
      </c>
      <c r="BJ452" s="24" t="s">
        <v>24</v>
      </c>
      <c r="BK452" s="174">
        <f>ROUND(I452*H452,2)</f>
        <v>0</v>
      </c>
      <c r="BL452" s="24" t="s">
        <v>219</v>
      </c>
      <c r="BM452" s="24" t="s">
        <v>1842</v>
      </c>
    </row>
    <row r="453" spans="2:65" s="10" customFormat="1" ht="29.85" customHeight="1">
      <c r="B453" s="203"/>
      <c r="C453" s="204"/>
      <c r="D453" s="205" t="s">
        <v>81</v>
      </c>
      <c r="E453" s="217" t="s">
        <v>1843</v>
      </c>
      <c r="F453" s="217" t="s">
        <v>1844</v>
      </c>
      <c r="G453" s="204"/>
      <c r="H453" s="204"/>
      <c r="I453" s="207"/>
      <c r="J453" s="218">
        <f>BK453</f>
        <v>0</v>
      </c>
      <c r="K453" s="204"/>
      <c r="L453" s="209"/>
      <c r="M453" s="210"/>
      <c r="N453" s="211"/>
      <c r="O453" s="211"/>
      <c r="P453" s="212">
        <f>SUM(P454:P459)</f>
        <v>0</v>
      </c>
      <c r="Q453" s="211"/>
      <c r="R453" s="212">
        <f>SUM(R454:R459)</f>
        <v>0</v>
      </c>
      <c r="S453" s="211"/>
      <c r="T453" s="213">
        <f>SUM(T454:T459)</f>
        <v>0</v>
      </c>
      <c r="AR453" s="214" t="s">
        <v>91</v>
      </c>
      <c r="AT453" s="215" t="s">
        <v>81</v>
      </c>
      <c r="AU453" s="215" t="s">
        <v>24</v>
      </c>
      <c r="AY453" s="214" t="s">
        <v>162</v>
      </c>
      <c r="BK453" s="216">
        <f>SUM(BK454:BK459)</f>
        <v>0</v>
      </c>
    </row>
    <row r="454" spans="2:65" s="1" customFormat="1" ht="16.5" customHeight="1">
      <c r="B454" s="42"/>
      <c r="C454" s="163" t="s">
        <v>1126</v>
      </c>
      <c r="D454" s="163" t="s">
        <v>156</v>
      </c>
      <c r="E454" s="164" t="s">
        <v>1224</v>
      </c>
      <c r="F454" s="165" t="s">
        <v>1845</v>
      </c>
      <c r="G454" s="166" t="s">
        <v>373</v>
      </c>
      <c r="H454" s="167">
        <v>1</v>
      </c>
      <c r="I454" s="168"/>
      <c r="J454" s="169">
        <f t="shared" ref="J454:J459" si="50">ROUND(I454*H454,2)</f>
        <v>0</v>
      </c>
      <c r="K454" s="165" t="s">
        <v>428</v>
      </c>
      <c r="L454" s="62"/>
      <c r="M454" s="170" t="s">
        <v>37</v>
      </c>
      <c r="N454" s="171" t="s">
        <v>53</v>
      </c>
      <c r="O454" s="43"/>
      <c r="P454" s="172">
        <f t="shared" ref="P454:P459" si="51">O454*H454</f>
        <v>0</v>
      </c>
      <c r="Q454" s="172">
        <v>0</v>
      </c>
      <c r="R454" s="172">
        <f t="shared" ref="R454:R459" si="52">Q454*H454</f>
        <v>0</v>
      </c>
      <c r="S454" s="172">
        <v>0</v>
      </c>
      <c r="T454" s="173">
        <f t="shared" ref="T454:T459" si="53">S454*H454</f>
        <v>0</v>
      </c>
      <c r="AR454" s="24" t="s">
        <v>219</v>
      </c>
      <c r="AT454" s="24" t="s">
        <v>156</v>
      </c>
      <c r="AU454" s="24" t="s">
        <v>91</v>
      </c>
      <c r="AY454" s="24" t="s">
        <v>162</v>
      </c>
      <c r="BE454" s="174">
        <f t="shared" ref="BE454:BE459" si="54">IF(N454="základní",J454,0)</f>
        <v>0</v>
      </c>
      <c r="BF454" s="174">
        <f t="shared" ref="BF454:BF459" si="55">IF(N454="snížená",J454,0)</f>
        <v>0</v>
      </c>
      <c r="BG454" s="174">
        <f t="shared" ref="BG454:BG459" si="56">IF(N454="zákl. přenesená",J454,0)</f>
        <v>0</v>
      </c>
      <c r="BH454" s="174">
        <f t="shared" ref="BH454:BH459" si="57">IF(N454="sníž. přenesená",J454,0)</f>
        <v>0</v>
      </c>
      <c r="BI454" s="174">
        <f t="shared" ref="BI454:BI459" si="58">IF(N454="nulová",J454,0)</f>
        <v>0</v>
      </c>
      <c r="BJ454" s="24" t="s">
        <v>24</v>
      </c>
      <c r="BK454" s="174">
        <f t="shared" ref="BK454:BK459" si="59">ROUND(I454*H454,2)</f>
        <v>0</v>
      </c>
      <c r="BL454" s="24" t="s">
        <v>219</v>
      </c>
      <c r="BM454" s="24" t="s">
        <v>1846</v>
      </c>
    </row>
    <row r="455" spans="2:65" s="1" customFormat="1" ht="16.5" customHeight="1">
      <c r="B455" s="42"/>
      <c r="C455" s="163" t="s">
        <v>1130</v>
      </c>
      <c r="D455" s="163" t="s">
        <v>156</v>
      </c>
      <c r="E455" s="164" t="s">
        <v>1241</v>
      </c>
      <c r="F455" s="165" t="s">
        <v>1242</v>
      </c>
      <c r="G455" s="166" t="s">
        <v>214</v>
      </c>
      <c r="H455" s="167">
        <v>3</v>
      </c>
      <c r="I455" s="168"/>
      <c r="J455" s="169">
        <f t="shared" si="50"/>
        <v>0</v>
      </c>
      <c r="K455" s="165" t="s">
        <v>428</v>
      </c>
      <c r="L455" s="62"/>
      <c r="M455" s="170" t="s">
        <v>37</v>
      </c>
      <c r="N455" s="171" t="s">
        <v>53</v>
      </c>
      <c r="O455" s="43"/>
      <c r="P455" s="172">
        <f t="shared" si="51"/>
        <v>0</v>
      </c>
      <c r="Q455" s="172">
        <v>0</v>
      </c>
      <c r="R455" s="172">
        <f t="shared" si="52"/>
        <v>0</v>
      </c>
      <c r="S455" s="172">
        <v>0</v>
      </c>
      <c r="T455" s="173">
        <f t="shared" si="53"/>
        <v>0</v>
      </c>
      <c r="AR455" s="24" t="s">
        <v>219</v>
      </c>
      <c r="AT455" s="24" t="s">
        <v>156</v>
      </c>
      <c r="AU455" s="24" t="s">
        <v>91</v>
      </c>
      <c r="AY455" s="24" t="s">
        <v>162</v>
      </c>
      <c r="BE455" s="174">
        <f t="shared" si="54"/>
        <v>0</v>
      </c>
      <c r="BF455" s="174">
        <f t="shared" si="55"/>
        <v>0</v>
      </c>
      <c r="BG455" s="174">
        <f t="shared" si="56"/>
        <v>0</v>
      </c>
      <c r="BH455" s="174">
        <f t="shared" si="57"/>
        <v>0</v>
      </c>
      <c r="BI455" s="174">
        <f t="shared" si="58"/>
        <v>0</v>
      </c>
      <c r="BJ455" s="24" t="s">
        <v>24</v>
      </c>
      <c r="BK455" s="174">
        <f t="shared" si="59"/>
        <v>0</v>
      </c>
      <c r="BL455" s="24" t="s">
        <v>219</v>
      </c>
      <c r="BM455" s="24" t="s">
        <v>1847</v>
      </c>
    </row>
    <row r="456" spans="2:65" s="1" customFormat="1" ht="16.5" customHeight="1">
      <c r="B456" s="42"/>
      <c r="C456" s="175" t="s">
        <v>1134</v>
      </c>
      <c r="D456" s="175" t="s">
        <v>277</v>
      </c>
      <c r="E456" s="176" t="s">
        <v>1246</v>
      </c>
      <c r="F456" s="177" t="s">
        <v>1247</v>
      </c>
      <c r="G456" s="178" t="s">
        <v>1248</v>
      </c>
      <c r="H456" s="179">
        <v>5.5</v>
      </c>
      <c r="I456" s="180"/>
      <c r="J456" s="181">
        <f t="shared" si="50"/>
        <v>0</v>
      </c>
      <c r="K456" s="177" t="s">
        <v>428</v>
      </c>
      <c r="L456" s="182"/>
      <c r="M456" s="183" t="s">
        <v>37</v>
      </c>
      <c r="N456" s="184" t="s">
        <v>53</v>
      </c>
      <c r="O456" s="43"/>
      <c r="P456" s="172">
        <f t="shared" si="51"/>
        <v>0</v>
      </c>
      <c r="Q456" s="172">
        <v>0</v>
      </c>
      <c r="R456" s="172">
        <f t="shared" si="52"/>
        <v>0</v>
      </c>
      <c r="S456" s="172">
        <v>0</v>
      </c>
      <c r="T456" s="173">
        <f t="shared" si="53"/>
        <v>0</v>
      </c>
      <c r="AR456" s="24" t="s">
        <v>272</v>
      </c>
      <c r="AT456" s="24" t="s">
        <v>277</v>
      </c>
      <c r="AU456" s="24" t="s">
        <v>91</v>
      </c>
      <c r="AY456" s="24" t="s">
        <v>162</v>
      </c>
      <c r="BE456" s="174">
        <f t="shared" si="54"/>
        <v>0</v>
      </c>
      <c r="BF456" s="174">
        <f t="shared" si="55"/>
        <v>0</v>
      </c>
      <c r="BG456" s="174">
        <f t="shared" si="56"/>
        <v>0</v>
      </c>
      <c r="BH456" s="174">
        <f t="shared" si="57"/>
        <v>0</v>
      </c>
      <c r="BI456" s="174">
        <f t="shared" si="58"/>
        <v>0</v>
      </c>
      <c r="BJ456" s="24" t="s">
        <v>24</v>
      </c>
      <c r="BK456" s="174">
        <f t="shared" si="59"/>
        <v>0</v>
      </c>
      <c r="BL456" s="24" t="s">
        <v>219</v>
      </c>
      <c r="BM456" s="24" t="s">
        <v>1848</v>
      </c>
    </row>
    <row r="457" spans="2:65" s="1" customFormat="1" ht="16.5" customHeight="1">
      <c r="B457" s="42"/>
      <c r="C457" s="175" t="s">
        <v>1138</v>
      </c>
      <c r="D457" s="175" t="s">
        <v>277</v>
      </c>
      <c r="E457" s="176" t="s">
        <v>1251</v>
      </c>
      <c r="F457" s="177" t="s">
        <v>1252</v>
      </c>
      <c r="G457" s="178" t="s">
        <v>373</v>
      </c>
      <c r="H457" s="179">
        <v>1</v>
      </c>
      <c r="I457" s="180"/>
      <c r="J457" s="181">
        <f t="shared" si="50"/>
        <v>0</v>
      </c>
      <c r="K457" s="177" t="s">
        <v>428</v>
      </c>
      <c r="L457" s="182"/>
      <c r="M457" s="183" t="s">
        <v>37</v>
      </c>
      <c r="N457" s="184" t="s">
        <v>53</v>
      </c>
      <c r="O457" s="43"/>
      <c r="P457" s="172">
        <f t="shared" si="51"/>
        <v>0</v>
      </c>
      <c r="Q457" s="172">
        <v>0</v>
      </c>
      <c r="R457" s="172">
        <f t="shared" si="52"/>
        <v>0</v>
      </c>
      <c r="S457" s="172">
        <v>0</v>
      </c>
      <c r="T457" s="173">
        <f t="shared" si="53"/>
        <v>0</v>
      </c>
      <c r="AR457" s="24" t="s">
        <v>272</v>
      </c>
      <c r="AT457" s="24" t="s">
        <v>277</v>
      </c>
      <c r="AU457" s="24" t="s">
        <v>91</v>
      </c>
      <c r="AY457" s="24" t="s">
        <v>162</v>
      </c>
      <c r="BE457" s="174">
        <f t="shared" si="54"/>
        <v>0</v>
      </c>
      <c r="BF457" s="174">
        <f t="shared" si="55"/>
        <v>0</v>
      </c>
      <c r="BG457" s="174">
        <f t="shared" si="56"/>
        <v>0</v>
      </c>
      <c r="BH457" s="174">
        <f t="shared" si="57"/>
        <v>0</v>
      </c>
      <c r="BI457" s="174">
        <f t="shared" si="58"/>
        <v>0</v>
      </c>
      <c r="BJ457" s="24" t="s">
        <v>24</v>
      </c>
      <c r="BK457" s="174">
        <f t="shared" si="59"/>
        <v>0</v>
      </c>
      <c r="BL457" s="24" t="s">
        <v>219</v>
      </c>
      <c r="BM457" s="24" t="s">
        <v>1849</v>
      </c>
    </row>
    <row r="458" spans="2:65" s="1" customFormat="1" ht="16.5" customHeight="1">
      <c r="B458" s="42"/>
      <c r="C458" s="163" t="s">
        <v>1142</v>
      </c>
      <c r="D458" s="163" t="s">
        <v>156</v>
      </c>
      <c r="E458" s="164" t="s">
        <v>1290</v>
      </c>
      <c r="F458" s="165" t="s">
        <v>1850</v>
      </c>
      <c r="G458" s="166" t="s">
        <v>1248</v>
      </c>
      <c r="H458" s="167">
        <v>20.5</v>
      </c>
      <c r="I458" s="168"/>
      <c r="J458" s="169">
        <f t="shared" si="50"/>
        <v>0</v>
      </c>
      <c r="K458" s="165" t="s">
        <v>428</v>
      </c>
      <c r="L458" s="62"/>
      <c r="M458" s="170" t="s">
        <v>37</v>
      </c>
      <c r="N458" s="171" t="s">
        <v>53</v>
      </c>
      <c r="O458" s="43"/>
      <c r="P458" s="172">
        <f t="shared" si="51"/>
        <v>0</v>
      </c>
      <c r="Q458" s="172">
        <v>0</v>
      </c>
      <c r="R458" s="172">
        <f t="shared" si="52"/>
        <v>0</v>
      </c>
      <c r="S458" s="172">
        <v>0</v>
      </c>
      <c r="T458" s="173">
        <f t="shared" si="53"/>
        <v>0</v>
      </c>
      <c r="AR458" s="24" t="s">
        <v>219</v>
      </c>
      <c r="AT458" s="24" t="s">
        <v>156</v>
      </c>
      <c r="AU458" s="24" t="s">
        <v>91</v>
      </c>
      <c r="AY458" s="24" t="s">
        <v>162</v>
      </c>
      <c r="BE458" s="174">
        <f t="shared" si="54"/>
        <v>0</v>
      </c>
      <c r="BF458" s="174">
        <f t="shared" si="55"/>
        <v>0</v>
      </c>
      <c r="BG458" s="174">
        <f t="shared" si="56"/>
        <v>0</v>
      </c>
      <c r="BH458" s="174">
        <f t="shared" si="57"/>
        <v>0</v>
      </c>
      <c r="BI458" s="174">
        <f t="shared" si="58"/>
        <v>0</v>
      </c>
      <c r="BJ458" s="24" t="s">
        <v>24</v>
      </c>
      <c r="BK458" s="174">
        <f t="shared" si="59"/>
        <v>0</v>
      </c>
      <c r="BL458" s="24" t="s">
        <v>219</v>
      </c>
      <c r="BM458" s="24" t="s">
        <v>1851</v>
      </c>
    </row>
    <row r="459" spans="2:65" s="1" customFormat="1" ht="16.5" customHeight="1">
      <c r="B459" s="42"/>
      <c r="C459" s="163" t="s">
        <v>1146</v>
      </c>
      <c r="D459" s="163" t="s">
        <v>156</v>
      </c>
      <c r="E459" s="164" t="s">
        <v>1298</v>
      </c>
      <c r="F459" s="165" t="s">
        <v>1299</v>
      </c>
      <c r="G459" s="166" t="s">
        <v>201</v>
      </c>
      <c r="H459" s="167">
        <v>7.5999999999999998E-2</v>
      </c>
      <c r="I459" s="168"/>
      <c r="J459" s="169">
        <f t="shared" si="50"/>
        <v>0</v>
      </c>
      <c r="K459" s="165" t="s">
        <v>428</v>
      </c>
      <c r="L459" s="62"/>
      <c r="M459" s="170" t="s">
        <v>37</v>
      </c>
      <c r="N459" s="171" t="s">
        <v>53</v>
      </c>
      <c r="O459" s="43"/>
      <c r="P459" s="172">
        <f t="shared" si="51"/>
        <v>0</v>
      </c>
      <c r="Q459" s="172">
        <v>0</v>
      </c>
      <c r="R459" s="172">
        <f t="shared" si="52"/>
        <v>0</v>
      </c>
      <c r="S459" s="172">
        <v>0</v>
      </c>
      <c r="T459" s="173">
        <f t="shared" si="53"/>
        <v>0</v>
      </c>
      <c r="AR459" s="24" t="s">
        <v>219</v>
      </c>
      <c r="AT459" s="24" t="s">
        <v>156</v>
      </c>
      <c r="AU459" s="24" t="s">
        <v>91</v>
      </c>
      <c r="AY459" s="24" t="s">
        <v>162</v>
      </c>
      <c r="BE459" s="174">
        <f t="shared" si="54"/>
        <v>0</v>
      </c>
      <c r="BF459" s="174">
        <f t="shared" si="55"/>
        <v>0</v>
      </c>
      <c r="BG459" s="174">
        <f t="shared" si="56"/>
        <v>0</v>
      </c>
      <c r="BH459" s="174">
        <f t="shared" si="57"/>
        <v>0</v>
      </c>
      <c r="BI459" s="174">
        <f t="shared" si="58"/>
        <v>0</v>
      </c>
      <c r="BJ459" s="24" t="s">
        <v>24</v>
      </c>
      <c r="BK459" s="174">
        <f t="shared" si="59"/>
        <v>0</v>
      </c>
      <c r="BL459" s="24" t="s">
        <v>219</v>
      </c>
      <c r="BM459" s="24" t="s">
        <v>1852</v>
      </c>
    </row>
    <row r="460" spans="2:65" s="10" customFormat="1" ht="29.85" customHeight="1">
      <c r="B460" s="203"/>
      <c r="C460" s="204"/>
      <c r="D460" s="205" t="s">
        <v>81</v>
      </c>
      <c r="E460" s="217" t="s">
        <v>1301</v>
      </c>
      <c r="F460" s="217" t="s">
        <v>1302</v>
      </c>
      <c r="G460" s="204"/>
      <c r="H460" s="204"/>
      <c r="I460" s="207"/>
      <c r="J460" s="218">
        <f>BK460</f>
        <v>0</v>
      </c>
      <c r="K460" s="204"/>
      <c r="L460" s="209"/>
      <c r="M460" s="210"/>
      <c r="N460" s="211"/>
      <c r="O460" s="211"/>
      <c r="P460" s="212">
        <f>SUM(P461:P477)</f>
        <v>0</v>
      </c>
      <c r="Q460" s="211"/>
      <c r="R460" s="212">
        <f>SUM(R461:R477)</f>
        <v>0</v>
      </c>
      <c r="S460" s="211"/>
      <c r="T460" s="213">
        <f>SUM(T461:T477)</f>
        <v>0</v>
      </c>
      <c r="AR460" s="214" t="s">
        <v>91</v>
      </c>
      <c r="AT460" s="215" t="s">
        <v>81</v>
      </c>
      <c r="AU460" s="215" t="s">
        <v>24</v>
      </c>
      <c r="AY460" s="214" t="s">
        <v>162</v>
      </c>
      <c r="BK460" s="216">
        <f>SUM(BK461:BK477)</f>
        <v>0</v>
      </c>
    </row>
    <row r="461" spans="2:65" s="1" customFormat="1" ht="16.5" customHeight="1">
      <c r="B461" s="42"/>
      <c r="C461" s="163" t="s">
        <v>1853</v>
      </c>
      <c r="D461" s="163" t="s">
        <v>156</v>
      </c>
      <c r="E461" s="164" t="s">
        <v>1304</v>
      </c>
      <c r="F461" s="165" t="s">
        <v>1305</v>
      </c>
      <c r="G461" s="166" t="s">
        <v>214</v>
      </c>
      <c r="H461" s="167">
        <v>52.475000000000001</v>
      </c>
      <c r="I461" s="168"/>
      <c r="J461" s="169">
        <f>ROUND(I461*H461,2)</f>
        <v>0</v>
      </c>
      <c r="K461" s="165" t="s">
        <v>428</v>
      </c>
      <c r="L461" s="62"/>
      <c r="M461" s="170" t="s">
        <v>37</v>
      </c>
      <c r="N461" s="171" t="s">
        <v>53</v>
      </c>
      <c r="O461" s="43"/>
      <c r="P461" s="172">
        <f>O461*H461</f>
        <v>0</v>
      </c>
      <c r="Q461" s="172">
        <v>0</v>
      </c>
      <c r="R461" s="172">
        <f>Q461*H461</f>
        <v>0</v>
      </c>
      <c r="S461" s="172">
        <v>0</v>
      </c>
      <c r="T461" s="173">
        <f>S461*H461</f>
        <v>0</v>
      </c>
      <c r="AR461" s="24" t="s">
        <v>219</v>
      </c>
      <c r="AT461" s="24" t="s">
        <v>156</v>
      </c>
      <c r="AU461" s="24" t="s">
        <v>91</v>
      </c>
      <c r="AY461" s="24" t="s">
        <v>162</v>
      </c>
      <c r="BE461" s="174">
        <f>IF(N461="základní",J461,0)</f>
        <v>0</v>
      </c>
      <c r="BF461" s="174">
        <f>IF(N461="snížená",J461,0)</f>
        <v>0</v>
      </c>
      <c r="BG461" s="174">
        <f>IF(N461="zákl. přenesená",J461,0)</f>
        <v>0</v>
      </c>
      <c r="BH461" s="174">
        <f>IF(N461="sníž. přenesená",J461,0)</f>
        <v>0</v>
      </c>
      <c r="BI461" s="174">
        <f>IF(N461="nulová",J461,0)</f>
        <v>0</v>
      </c>
      <c r="BJ461" s="24" t="s">
        <v>24</v>
      </c>
      <c r="BK461" s="174">
        <f>ROUND(I461*H461,2)</f>
        <v>0</v>
      </c>
      <c r="BL461" s="24" t="s">
        <v>219</v>
      </c>
      <c r="BM461" s="24" t="s">
        <v>1854</v>
      </c>
    </row>
    <row r="462" spans="2:65" s="13" customFormat="1" ht="12">
      <c r="B462" s="242"/>
      <c r="C462" s="243"/>
      <c r="D462" s="221" t="s">
        <v>430</v>
      </c>
      <c r="E462" s="244" t="s">
        <v>37</v>
      </c>
      <c r="F462" s="245" t="s">
        <v>1855</v>
      </c>
      <c r="G462" s="243"/>
      <c r="H462" s="244" t="s">
        <v>37</v>
      </c>
      <c r="I462" s="246"/>
      <c r="J462" s="243"/>
      <c r="K462" s="243"/>
      <c r="L462" s="247"/>
      <c r="M462" s="248"/>
      <c r="N462" s="249"/>
      <c r="O462" s="249"/>
      <c r="P462" s="249"/>
      <c r="Q462" s="249"/>
      <c r="R462" s="249"/>
      <c r="S462" s="249"/>
      <c r="T462" s="250"/>
      <c r="AT462" s="251" t="s">
        <v>430</v>
      </c>
      <c r="AU462" s="251" t="s">
        <v>91</v>
      </c>
      <c r="AV462" s="13" t="s">
        <v>24</v>
      </c>
      <c r="AW462" s="13" t="s">
        <v>45</v>
      </c>
      <c r="AX462" s="13" t="s">
        <v>82</v>
      </c>
      <c r="AY462" s="251" t="s">
        <v>162</v>
      </c>
    </row>
    <row r="463" spans="2:65" s="11" customFormat="1" ht="12">
      <c r="B463" s="219"/>
      <c r="C463" s="220"/>
      <c r="D463" s="221" t="s">
        <v>430</v>
      </c>
      <c r="E463" s="222" t="s">
        <v>37</v>
      </c>
      <c r="F463" s="223" t="s">
        <v>1856</v>
      </c>
      <c r="G463" s="220"/>
      <c r="H463" s="224">
        <v>59.875</v>
      </c>
      <c r="I463" s="225"/>
      <c r="J463" s="220"/>
      <c r="K463" s="220"/>
      <c r="L463" s="226"/>
      <c r="M463" s="227"/>
      <c r="N463" s="228"/>
      <c r="O463" s="228"/>
      <c r="P463" s="228"/>
      <c r="Q463" s="228"/>
      <c r="R463" s="228"/>
      <c r="S463" s="228"/>
      <c r="T463" s="229"/>
      <c r="AT463" s="230" t="s">
        <v>430</v>
      </c>
      <c r="AU463" s="230" t="s">
        <v>91</v>
      </c>
      <c r="AV463" s="11" t="s">
        <v>91</v>
      </c>
      <c r="AW463" s="11" t="s">
        <v>45</v>
      </c>
      <c r="AX463" s="11" t="s">
        <v>82</v>
      </c>
      <c r="AY463" s="230" t="s">
        <v>162</v>
      </c>
    </row>
    <row r="464" spans="2:65" s="11" customFormat="1" ht="12">
      <c r="B464" s="219"/>
      <c r="C464" s="220"/>
      <c r="D464" s="221" t="s">
        <v>430</v>
      </c>
      <c r="E464" s="222" t="s">
        <v>37</v>
      </c>
      <c r="F464" s="223" t="s">
        <v>1857</v>
      </c>
      <c r="G464" s="220"/>
      <c r="H464" s="224">
        <v>-7.4</v>
      </c>
      <c r="I464" s="225"/>
      <c r="J464" s="220"/>
      <c r="K464" s="220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430</v>
      </c>
      <c r="AU464" s="230" t="s">
        <v>91</v>
      </c>
      <c r="AV464" s="11" t="s">
        <v>91</v>
      </c>
      <c r="AW464" s="11" t="s">
        <v>45</v>
      </c>
      <c r="AX464" s="11" t="s">
        <v>82</v>
      </c>
      <c r="AY464" s="230" t="s">
        <v>162</v>
      </c>
    </row>
    <row r="465" spans="2:65" s="12" customFormat="1" ht="12">
      <c r="B465" s="231"/>
      <c r="C465" s="232"/>
      <c r="D465" s="221" t="s">
        <v>430</v>
      </c>
      <c r="E465" s="233" t="s">
        <v>37</v>
      </c>
      <c r="F465" s="234" t="s">
        <v>433</v>
      </c>
      <c r="G465" s="232"/>
      <c r="H465" s="235">
        <v>52.475000000000001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430</v>
      </c>
      <c r="AU465" s="241" t="s">
        <v>91</v>
      </c>
      <c r="AV465" s="12" t="s">
        <v>161</v>
      </c>
      <c r="AW465" s="12" t="s">
        <v>45</v>
      </c>
      <c r="AX465" s="12" t="s">
        <v>24</v>
      </c>
      <c r="AY465" s="241" t="s">
        <v>162</v>
      </c>
    </row>
    <row r="466" spans="2:65" s="1" customFormat="1" ht="25.5" customHeight="1">
      <c r="B466" s="42"/>
      <c r="C466" s="163" t="s">
        <v>1155</v>
      </c>
      <c r="D466" s="163" t="s">
        <v>156</v>
      </c>
      <c r="E466" s="164" t="s">
        <v>1311</v>
      </c>
      <c r="F466" s="165" t="s">
        <v>1312</v>
      </c>
      <c r="G466" s="166" t="s">
        <v>159</v>
      </c>
      <c r="H466" s="167">
        <v>73.725999999999999</v>
      </c>
      <c r="I466" s="168"/>
      <c r="J466" s="169">
        <f>ROUND(I466*H466,2)</f>
        <v>0</v>
      </c>
      <c r="K466" s="165" t="s">
        <v>428</v>
      </c>
      <c r="L466" s="62"/>
      <c r="M466" s="170" t="s">
        <v>37</v>
      </c>
      <c r="N466" s="171" t="s">
        <v>53</v>
      </c>
      <c r="O466" s="43"/>
      <c r="P466" s="172">
        <f>O466*H466</f>
        <v>0</v>
      </c>
      <c r="Q466" s="172">
        <v>0</v>
      </c>
      <c r="R466" s="172">
        <f>Q466*H466</f>
        <v>0</v>
      </c>
      <c r="S466" s="172">
        <v>0</v>
      </c>
      <c r="T466" s="173">
        <f>S466*H466</f>
        <v>0</v>
      </c>
      <c r="AR466" s="24" t="s">
        <v>219</v>
      </c>
      <c r="AT466" s="24" t="s">
        <v>156</v>
      </c>
      <c r="AU466" s="24" t="s">
        <v>91</v>
      </c>
      <c r="AY466" s="24" t="s">
        <v>162</v>
      </c>
      <c r="BE466" s="174">
        <f>IF(N466="základní",J466,0)</f>
        <v>0</v>
      </c>
      <c r="BF466" s="174">
        <f>IF(N466="snížená",J466,0)</f>
        <v>0</v>
      </c>
      <c r="BG466" s="174">
        <f>IF(N466="zákl. přenesená",J466,0)</f>
        <v>0</v>
      </c>
      <c r="BH466" s="174">
        <f>IF(N466="sníž. přenesená",J466,0)</f>
        <v>0</v>
      </c>
      <c r="BI466" s="174">
        <f>IF(N466="nulová",J466,0)</f>
        <v>0</v>
      </c>
      <c r="BJ466" s="24" t="s">
        <v>24</v>
      </c>
      <c r="BK466" s="174">
        <f>ROUND(I466*H466,2)</f>
        <v>0</v>
      </c>
      <c r="BL466" s="24" t="s">
        <v>219</v>
      </c>
      <c r="BM466" s="24" t="s">
        <v>1858</v>
      </c>
    </row>
    <row r="467" spans="2:65" s="13" customFormat="1" ht="12">
      <c r="B467" s="242"/>
      <c r="C467" s="243"/>
      <c r="D467" s="221" t="s">
        <v>430</v>
      </c>
      <c r="E467" s="244" t="s">
        <v>37</v>
      </c>
      <c r="F467" s="245" t="s">
        <v>1859</v>
      </c>
      <c r="G467" s="243"/>
      <c r="H467" s="244" t="s">
        <v>37</v>
      </c>
      <c r="I467" s="246"/>
      <c r="J467" s="243"/>
      <c r="K467" s="243"/>
      <c r="L467" s="247"/>
      <c r="M467" s="248"/>
      <c r="N467" s="249"/>
      <c r="O467" s="249"/>
      <c r="P467" s="249"/>
      <c r="Q467" s="249"/>
      <c r="R467" s="249"/>
      <c r="S467" s="249"/>
      <c r="T467" s="250"/>
      <c r="AT467" s="251" t="s">
        <v>430</v>
      </c>
      <c r="AU467" s="251" t="s">
        <v>91</v>
      </c>
      <c r="AV467" s="13" t="s">
        <v>24</v>
      </c>
      <c r="AW467" s="13" t="s">
        <v>45</v>
      </c>
      <c r="AX467" s="13" t="s">
        <v>82</v>
      </c>
      <c r="AY467" s="251" t="s">
        <v>162</v>
      </c>
    </row>
    <row r="468" spans="2:65" s="11" customFormat="1" ht="12">
      <c r="B468" s="219"/>
      <c r="C468" s="220"/>
      <c r="D468" s="221" t="s">
        <v>430</v>
      </c>
      <c r="E468" s="222" t="s">
        <v>37</v>
      </c>
      <c r="F468" s="223" t="s">
        <v>1860</v>
      </c>
      <c r="G468" s="220"/>
      <c r="H468" s="224">
        <v>64.332999999999998</v>
      </c>
      <c r="I468" s="225"/>
      <c r="J468" s="220"/>
      <c r="K468" s="220"/>
      <c r="L468" s="226"/>
      <c r="M468" s="227"/>
      <c r="N468" s="228"/>
      <c r="O468" s="228"/>
      <c r="P468" s="228"/>
      <c r="Q468" s="228"/>
      <c r="R468" s="228"/>
      <c r="S468" s="228"/>
      <c r="T468" s="229"/>
      <c r="AT468" s="230" t="s">
        <v>430</v>
      </c>
      <c r="AU468" s="230" t="s">
        <v>91</v>
      </c>
      <c r="AV468" s="11" t="s">
        <v>91</v>
      </c>
      <c r="AW468" s="11" t="s">
        <v>45</v>
      </c>
      <c r="AX468" s="11" t="s">
        <v>82</v>
      </c>
      <c r="AY468" s="230" t="s">
        <v>162</v>
      </c>
    </row>
    <row r="469" spans="2:65" s="11" customFormat="1" ht="12">
      <c r="B469" s="219"/>
      <c r="C469" s="220"/>
      <c r="D469" s="221" t="s">
        <v>430</v>
      </c>
      <c r="E469" s="222" t="s">
        <v>37</v>
      </c>
      <c r="F469" s="223" t="s">
        <v>1861</v>
      </c>
      <c r="G469" s="220"/>
      <c r="H469" s="224">
        <v>9.3930000000000007</v>
      </c>
      <c r="I469" s="225"/>
      <c r="J469" s="220"/>
      <c r="K469" s="220"/>
      <c r="L469" s="226"/>
      <c r="M469" s="227"/>
      <c r="N469" s="228"/>
      <c r="O469" s="228"/>
      <c r="P469" s="228"/>
      <c r="Q469" s="228"/>
      <c r="R469" s="228"/>
      <c r="S469" s="228"/>
      <c r="T469" s="229"/>
      <c r="AT469" s="230" t="s">
        <v>430</v>
      </c>
      <c r="AU469" s="230" t="s">
        <v>91</v>
      </c>
      <c r="AV469" s="11" t="s">
        <v>91</v>
      </c>
      <c r="AW469" s="11" t="s">
        <v>45</v>
      </c>
      <c r="AX469" s="11" t="s">
        <v>82</v>
      </c>
      <c r="AY469" s="230" t="s">
        <v>162</v>
      </c>
    </row>
    <row r="470" spans="2:65" s="12" customFormat="1" ht="12">
      <c r="B470" s="231"/>
      <c r="C470" s="232"/>
      <c r="D470" s="221" t="s">
        <v>430</v>
      </c>
      <c r="E470" s="233" t="s">
        <v>37</v>
      </c>
      <c r="F470" s="234" t="s">
        <v>433</v>
      </c>
      <c r="G470" s="232"/>
      <c r="H470" s="235">
        <v>73.725999999999999</v>
      </c>
      <c r="I470" s="236"/>
      <c r="J470" s="232"/>
      <c r="K470" s="232"/>
      <c r="L470" s="237"/>
      <c r="M470" s="238"/>
      <c r="N470" s="239"/>
      <c r="O470" s="239"/>
      <c r="P470" s="239"/>
      <c r="Q470" s="239"/>
      <c r="R470" s="239"/>
      <c r="S470" s="239"/>
      <c r="T470" s="240"/>
      <c r="AT470" s="241" t="s">
        <v>430</v>
      </c>
      <c r="AU470" s="241" t="s">
        <v>91</v>
      </c>
      <c r="AV470" s="12" t="s">
        <v>161</v>
      </c>
      <c r="AW470" s="12" t="s">
        <v>45</v>
      </c>
      <c r="AX470" s="12" t="s">
        <v>24</v>
      </c>
      <c r="AY470" s="241" t="s">
        <v>162</v>
      </c>
    </row>
    <row r="471" spans="2:65" s="1" customFormat="1" ht="16.5" customHeight="1">
      <c r="B471" s="42"/>
      <c r="C471" s="175" t="s">
        <v>1163</v>
      </c>
      <c r="D471" s="175" t="s">
        <v>277</v>
      </c>
      <c r="E471" s="176" t="s">
        <v>1316</v>
      </c>
      <c r="F471" s="177" t="s">
        <v>1317</v>
      </c>
      <c r="G471" s="178" t="s">
        <v>159</v>
      </c>
      <c r="H471" s="179">
        <v>86.870999999999995</v>
      </c>
      <c r="I471" s="180"/>
      <c r="J471" s="181">
        <f>ROUND(I471*H471,2)</f>
        <v>0</v>
      </c>
      <c r="K471" s="177" t="s">
        <v>428</v>
      </c>
      <c r="L471" s="182"/>
      <c r="M471" s="183" t="s">
        <v>37</v>
      </c>
      <c r="N471" s="184" t="s">
        <v>53</v>
      </c>
      <c r="O471" s="43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AR471" s="24" t="s">
        <v>272</v>
      </c>
      <c r="AT471" s="24" t="s">
        <v>277</v>
      </c>
      <c r="AU471" s="24" t="s">
        <v>91</v>
      </c>
      <c r="AY471" s="24" t="s">
        <v>162</v>
      </c>
      <c r="BE471" s="174">
        <f>IF(N471="základní",J471,0)</f>
        <v>0</v>
      </c>
      <c r="BF471" s="174">
        <f>IF(N471="snížená",J471,0)</f>
        <v>0</v>
      </c>
      <c r="BG471" s="174">
        <f>IF(N471="zákl. přenesená",J471,0)</f>
        <v>0</v>
      </c>
      <c r="BH471" s="174">
        <f>IF(N471="sníž. přenesená",J471,0)</f>
        <v>0</v>
      </c>
      <c r="BI471" s="174">
        <f>IF(N471="nulová",J471,0)</f>
        <v>0</v>
      </c>
      <c r="BJ471" s="24" t="s">
        <v>24</v>
      </c>
      <c r="BK471" s="174">
        <f>ROUND(I471*H471,2)</f>
        <v>0</v>
      </c>
      <c r="BL471" s="24" t="s">
        <v>219</v>
      </c>
      <c r="BM471" s="24" t="s">
        <v>1862</v>
      </c>
    </row>
    <row r="472" spans="2:65" s="1" customFormat="1" ht="16.5" customHeight="1">
      <c r="B472" s="42"/>
      <c r="C472" s="163" t="s">
        <v>1167</v>
      </c>
      <c r="D472" s="163" t="s">
        <v>156</v>
      </c>
      <c r="E472" s="164" t="s">
        <v>1320</v>
      </c>
      <c r="F472" s="165" t="s">
        <v>1321</v>
      </c>
      <c r="G472" s="166" t="s">
        <v>159</v>
      </c>
      <c r="H472" s="167">
        <v>4.05</v>
      </c>
      <c r="I472" s="168"/>
      <c r="J472" s="169">
        <f>ROUND(I472*H472,2)</f>
        <v>0</v>
      </c>
      <c r="K472" s="165" t="s">
        <v>428</v>
      </c>
      <c r="L472" s="62"/>
      <c r="M472" s="170" t="s">
        <v>37</v>
      </c>
      <c r="N472" s="171" t="s">
        <v>53</v>
      </c>
      <c r="O472" s="43"/>
      <c r="P472" s="172">
        <f>O472*H472</f>
        <v>0</v>
      </c>
      <c r="Q472" s="172">
        <v>0</v>
      </c>
      <c r="R472" s="172">
        <f>Q472*H472</f>
        <v>0</v>
      </c>
      <c r="S472" s="172">
        <v>0</v>
      </c>
      <c r="T472" s="173">
        <f>S472*H472</f>
        <v>0</v>
      </c>
      <c r="AR472" s="24" t="s">
        <v>219</v>
      </c>
      <c r="AT472" s="24" t="s">
        <v>156</v>
      </c>
      <c r="AU472" s="24" t="s">
        <v>91</v>
      </c>
      <c r="AY472" s="24" t="s">
        <v>162</v>
      </c>
      <c r="BE472" s="174">
        <f>IF(N472="základní",J472,0)</f>
        <v>0</v>
      </c>
      <c r="BF472" s="174">
        <f>IF(N472="snížená",J472,0)</f>
        <v>0</v>
      </c>
      <c r="BG472" s="174">
        <f>IF(N472="zákl. přenesená",J472,0)</f>
        <v>0</v>
      </c>
      <c r="BH472" s="174">
        <f>IF(N472="sníž. přenesená",J472,0)</f>
        <v>0</v>
      </c>
      <c r="BI472" s="174">
        <f>IF(N472="nulová",J472,0)</f>
        <v>0</v>
      </c>
      <c r="BJ472" s="24" t="s">
        <v>24</v>
      </c>
      <c r="BK472" s="174">
        <f>ROUND(I472*H472,2)</f>
        <v>0</v>
      </c>
      <c r="BL472" s="24" t="s">
        <v>219</v>
      </c>
      <c r="BM472" s="24" t="s">
        <v>1863</v>
      </c>
    </row>
    <row r="473" spans="2:65" s="11" customFormat="1" ht="12">
      <c r="B473" s="219"/>
      <c r="C473" s="220"/>
      <c r="D473" s="221" t="s">
        <v>430</v>
      </c>
      <c r="E473" s="222" t="s">
        <v>37</v>
      </c>
      <c r="F473" s="223" t="s">
        <v>1864</v>
      </c>
      <c r="G473" s="220"/>
      <c r="H473" s="224">
        <v>4.05</v>
      </c>
      <c r="I473" s="225"/>
      <c r="J473" s="220"/>
      <c r="K473" s="220"/>
      <c r="L473" s="226"/>
      <c r="M473" s="227"/>
      <c r="N473" s="228"/>
      <c r="O473" s="228"/>
      <c r="P473" s="228"/>
      <c r="Q473" s="228"/>
      <c r="R473" s="228"/>
      <c r="S473" s="228"/>
      <c r="T473" s="229"/>
      <c r="AT473" s="230" t="s">
        <v>430</v>
      </c>
      <c r="AU473" s="230" t="s">
        <v>91</v>
      </c>
      <c r="AV473" s="11" t="s">
        <v>91</v>
      </c>
      <c r="AW473" s="11" t="s">
        <v>45</v>
      </c>
      <c r="AX473" s="11" t="s">
        <v>82</v>
      </c>
      <c r="AY473" s="230" t="s">
        <v>162</v>
      </c>
    </row>
    <row r="474" spans="2:65" s="12" customFormat="1" ht="12">
      <c r="B474" s="231"/>
      <c r="C474" s="232"/>
      <c r="D474" s="221" t="s">
        <v>430</v>
      </c>
      <c r="E474" s="233" t="s">
        <v>37</v>
      </c>
      <c r="F474" s="234" t="s">
        <v>433</v>
      </c>
      <c r="G474" s="232"/>
      <c r="H474" s="235">
        <v>4.05</v>
      </c>
      <c r="I474" s="236"/>
      <c r="J474" s="232"/>
      <c r="K474" s="232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430</v>
      </c>
      <c r="AU474" s="241" t="s">
        <v>91</v>
      </c>
      <c r="AV474" s="12" t="s">
        <v>161</v>
      </c>
      <c r="AW474" s="12" t="s">
        <v>45</v>
      </c>
      <c r="AX474" s="12" t="s">
        <v>24</v>
      </c>
      <c r="AY474" s="241" t="s">
        <v>162</v>
      </c>
    </row>
    <row r="475" spans="2:65" s="1" customFormat="1" ht="16.5" customHeight="1">
      <c r="B475" s="42"/>
      <c r="C475" s="163" t="s">
        <v>1865</v>
      </c>
      <c r="D475" s="163" t="s">
        <v>156</v>
      </c>
      <c r="E475" s="164" t="s">
        <v>1325</v>
      </c>
      <c r="F475" s="165" t="s">
        <v>1326</v>
      </c>
      <c r="G475" s="166" t="s">
        <v>159</v>
      </c>
      <c r="H475" s="167">
        <v>73.725999999999999</v>
      </c>
      <c r="I475" s="168"/>
      <c r="J475" s="169">
        <f>ROUND(I475*H475,2)</f>
        <v>0</v>
      </c>
      <c r="K475" s="165" t="s">
        <v>428</v>
      </c>
      <c r="L475" s="62"/>
      <c r="M475" s="170" t="s">
        <v>37</v>
      </c>
      <c r="N475" s="171" t="s">
        <v>53</v>
      </c>
      <c r="O475" s="43"/>
      <c r="P475" s="172">
        <f>O475*H475</f>
        <v>0</v>
      </c>
      <c r="Q475" s="172">
        <v>0</v>
      </c>
      <c r="R475" s="172">
        <f>Q475*H475</f>
        <v>0</v>
      </c>
      <c r="S475" s="172">
        <v>0</v>
      </c>
      <c r="T475" s="173">
        <f>S475*H475</f>
        <v>0</v>
      </c>
      <c r="AR475" s="24" t="s">
        <v>219</v>
      </c>
      <c r="AT475" s="24" t="s">
        <v>156</v>
      </c>
      <c r="AU475" s="24" t="s">
        <v>91</v>
      </c>
      <c r="AY475" s="24" t="s">
        <v>162</v>
      </c>
      <c r="BE475" s="174">
        <f>IF(N475="základní",J475,0)</f>
        <v>0</v>
      </c>
      <c r="BF475" s="174">
        <f>IF(N475="snížená",J475,0)</f>
        <v>0</v>
      </c>
      <c r="BG475" s="174">
        <f>IF(N475="zákl. přenesená",J475,0)</f>
        <v>0</v>
      </c>
      <c r="BH475" s="174">
        <f>IF(N475="sníž. přenesená",J475,0)</f>
        <v>0</v>
      </c>
      <c r="BI475" s="174">
        <f>IF(N475="nulová",J475,0)</f>
        <v>0</v>
      </c>
      <c r="BJ475" s="24" t="s">
        <v>24</v>
      </c>
      <c r="BK475" s="174">
        <f>ROUND(I475*H475,2)</f>
        <v>0</v>
      </c>
      <c r="BL475" s="24" t="s">
        <v>219</v>
      </c>
      <c r="BM475" s="24" t="s">
        <v>1866</v>
      </c>
    </row>
    <row r="476" spans="2:65" s="1" customFormat="1" ht="16.5" customHeight="1">
      <c r="B476" s="42"/>
      <c r="C476" s="163" t="s">
        <v>1867</v>
      </c>
      <c r="D476" s="163" t="s">
        <v>156</v>
      </c>
      <c r="E476" s="164" t="s">
        <v>1330</v>
      </c>
      <c r="F476" s="165" t="s">
        <v>1331</v>
      </c>
      <c r="G476" s="166" t="s">
        <v>159</v>
      </c>
      <c r="H476" s="167">
        <v>73.725999999999999</v>
      </c>
      <c r="I476" s="168"/>
      <c r="J476" s="169">
        <f>ROUND(I476*H476,2)</f>
        <v>0</v>
      </c>
      <c r="K476" s="165" t="s">
        <v>428</v>
      </c>
      <c r="L476" s="62"/>
      <c r="M476" s="170" t="s">
        <v>37</v>
      </c>
      <c r="N476" s="171" t="s">
        <v>53</v>
      </c>
      <c r="O476" s="43"/>
      <c r="P476" s="172">
        <f>O476*H476</f>
        <v>0</v>
      </c>
      <c r="Q476" s="172">
        <v>0</v>
      </c>
      <c r="R476" s="172">
        <f>Q476*H476</f>
        <v>0</v>
      </c>
      <c r="S476" s="172">
        <v>0</v>
      </c>
      <c r="T476" s="173">
        <f>S476*H476</f>
        <v>0</v>
      </c>
      <c r="AR476" s="24" t="s">
        <v>219</v>
      </c>
      <c r="AT476" s="24" t="s">
        <v>156</v>
      </c>
      <c r="AU476" s="24" t="s">
        <v>91</v>
      </c>
      <c r="AY476" s="24" t="s">
        <v>162</v>
      </c>
      <c r="BE476" s="174">
        <f>IF(N476="základní",J476,0)</f>
        <v>0</v>
      </c>
      <c r="BF476" s="174">
        <f>IF(N476="snížená",J476,0)</f>
        <v>0</v>
      </c>
      <c r="BG476" s="174">
        <f>IF(N476="zákl. přenesená",J476,0)</f>
        <v>0</v>
      </c>
      <c r="BH476" s="174">
        <f>IF(N476="sníž. přenesená",J476,0)</f>
        <v>0</v>
      </c>
      <c r="BI476" s="174">
        <f>IF(N476="nulová",J476,0)</f>
        <v>0</v>
      </c>
      <c r="BJ476" s="24" t="s">
        <v>24</v>
      </c>
      <c r="BK476" s="174">
        <f>ROUND(I476*H476,2)</f>
        <v>0</v>
      </c>
      <c r="BL476" s="24" t="s">
        <v>219</v>
      </c>
      <c r="BM476" s="24" t="s">
        <v>1868</v>
      </c>
    </row>
    <row r="477" spans="2:65" s="1" customFormat="1" ht="16.5" customHeight="1">
      <c r="B477" s="42"/>
      <c r="C477" s="163" t="s">
        <v>1180</v>
      </c>
      <c r="D477" s="163" t="s">
        <v>156</v>
      </c>
      <c r="E477" s="164" t="s">
        <v>1334</v>
      </c>
      <c r="F477" s="165" t="s">
        <v>1335</v>
      </c>
      <c r="G477" s="166" t="s">
        <v>201</v>
      </c>
      <c r="H477" s="167">
        <v>1.885</v>
      </c>
      <c r="I477" s="168"/>
      <c r="J477" s="169">
        <f>ROUND(I477*H477,2)</f>
        <v>0</v>
      </c>
      <c r="K477" s="165" t="s">
        <v>428</v>
      </c>
      <c r="L477" s="62"/>
      <c r="M477" s="170" t="s">
        <v>37</v>
      </c>
      <c r="N477" s="171" t="s">
        <v>53</v>
      </c>
      <c r="O477" s="43"/>
      <c r="P477" s="172">
        <f>O477*H477</f>
        <v>0</v>
      </c>
      <c r="Q477" s="172">
        <v>0</v>
      </c>
      <c r="R477" s="172">
        <f>Q477*H477</f>
        <v>0</v>
      </c>
      <c r="S477" s="172">
        <v>0</v>
      </c>
      <c r="T477" s="173">
        <f>S477*H477</f>
        <v>0</v>
      </c>
      <c r="AR477" s="24" t="s">
        <v>219</v>
      </c>
      <c r="AT477" s="24" t="s">
        <v>156</v>
      </c>
      <c r="AU477" s="24" t="s">
        <v>91</v>
      </c>
      <c r="AY477" s="24" t="s">
        <v>162</v>
      </c>
      <c r="BE477" s="174">
        <f>IF(N477="základní",J477,0)</f>
        <v>0</v>
      </c>
      <c r="BF477" s="174">
        <f>IF(N477="snížená",J477,0)</f>
        <v>0</v>
      </c>
      <c r="BG477" s="174">
        <f>IF(N477="zákl. přenesená",J477,0)</f>
        <v>0</v>
      </c>
      <c r="BH477" s="174">
        <f>IF(N477="sníž. přenesená",J477,0)</f>
        <v>0</v>
      </c>
      <c r="BI477" s="174">
        <f>IF(N477="nulová",J477,0)</f>
        <v>0</v>
      </c>
      <c r="BJ477" s="24" t="s">
        <v>24</v>
      </c>
      <c r="BK477" s="174">
        <f>ROUND(I477*H477,2)</f>
        <v>0</v>
      </c>
      <c r="BL477" s="24" t="s">
        <v>219</v>
      </c>
      <c r="BM477" s="24" t="s">
        <v>1869</v>
      </c>
    </row>
    <row r="478" spans="2:65" s="10" customFormat="1" ht="29.85" customHeight="1">
      <c r="B478" s="203"/>
      <c r="C478" s="204"/>
      <c r="D478" s="205" t="s">
        <v>81</v>
      </c>
      <c r="E478" s="217" t="s">
        <v>1344</v>
      </c>
      <c r="F478" s="217" t="s">
        <v>1345</v>
      </c>
      <c r="G478" s="204"/>
      <c r="H478" s="204"/>
      <c r="I478" s="207"/>
      <c r="J478" s="218">
        <f>BK478</f>
        <v>0</v>
      </c>
      <c r="K478" s="204"/>
      <c r="L478" s="209"/>
      <c r="M478" s="210"/>
      <c r="N478" s="211"/>
      <c r="O478" s="211"/>
      <c r="P478" s="212">
        <f>SUM(P479:P492)</f>
        <v>0</v>
      </c>
      <c r="Q478" s="211"/>
      <c r="R478" s="212">
        <f>SUM(R479:R492)</f>
        <v>0</v>
      </c>
      <c r="S478" s="211"/>
      <c r="T478" s="213">
        <f>SUM(T479:T492)</f>
        <v>0</v>
      </c>
      <c r="AR478" s="214" t="s">
        <v>91</v>
      </c>
      <c r="AT478" s="215" t="s">
        <v>81</v>
      </c>
      <c r="AU478" s="215" t="s">
        <v>24</v>
      </c>
      <c r="AY478" s="214" t="s">
        <v>162</v>
      </c>
      <c r="BK478" s="216">
        <f>SUM(BK479:BK492)</f>
        <v>0</v>
      </c>
    </row>
    <row r="479" spans="2:65" s="1" customFormat="1" ht="25.5" customHeight="1">
      <c r="B479" s="42"/>
      <c r="C479" s="163" t="s">
        <v>1184</v>
      </c>
      <c r="D479" s="163" t="s">
        <v>156</v>
      </c>
      <c r="E479" s="164" t="s">
        <v>1347</v>
      </c>
      <c r="F479" s="165" t="s">
        <v>1348</v>
      </c>
      <c r="G479" s="166" t="s">
        <v>159</v>
      </c>
      <c r="H479" s="167">
        <v>118.075</v>
      </c>
      <c r="I479" s="168"/>
      <c r="J479" s="169">
        <f>ROUND(I479*H479,2)</f>
        <v>0</v>
      </c>
      <c r="K479" s="165" t="s">
        <v>428</v>
      </c>
      <c r="L479" s="62"/>
      <c r="M479" s="170" t="s">
        <v>37</v>
      </c>
      <c r="N479" s="171" t="s">
        <v>53</v>
      </c>
      <c r="O479" s="43"/>
      <c r="P479" s="172">
        <f>O479*H479</f>
        <v>0</v>
      </c>
      <c r="Q479" s="172">
        <v>0</v>
      </c>
      <c r="R479" s="172">
        <f>Q479*H479</f>
        <v>0</v>
      </c>
      <c r="S479" s="172">
        <v>0</v>
      </c>
      <c r="T479" s="173">
        <f>S479*H479</f>
        <v>0</v>
      </c>
      <c r="AR479" s="24" t="s">
        <v>219</v>
      </c>
      <c r="AT479" s="24" t="s">
        <v>156</v>
      </c>
      <c r="AU479" s="24" t="s">
        <v>91</v>
      </c>
      <c r="AY479" s="24" t="s">
        <v>162</v>
      </c>
      <c r="BE479" s="174">
        <f>IF(N479="základní",J479,0)</f>
        <v>0</v>
      </c>
      <c r="BF479" s="174">
        <f>IF(N479="snížená",J479,0)</f>
        <v>0</v>
      </c>
      <c r="BG479" s="174">
        <f>IF(N479="zákl. přenesená",J479,0)</f>
        <v>0</v>
      </c>
      <c r="BH479" s="174">
        <f>IF(N479="sníž. přenesená",J479,0)</f>
        <v>0</v>
      </c>
      <c r="BI479" s="174">
        <f>IF(N479="nulová",J479,0)</f>
        <v>0</v>
      </c>
      <c r="BJ479" s="24" t="s">
        <v>24</v>
      </c>
      <c r="BK479" s="174">
        <f>ROUND(I479*H479,2)</f>
        <v>0</v>
      </c>
      <c r="BL479" s="24" t="s">
        <v>219</v>
      </c>
      <c r="BM479" s="24" t="s">
        <v>1870</v>
      </c>
    </row>
    <row r="480" spans="2:65" s="13" customFormat="1" ht="12">
      <c r="B480" s="242"/>
      <c r="C480" s="243"/>
      <c r="D480" s="221" t="s">
        <v>430</v>
      </c>
      <c r="E480" s="244" t="s">
        <v>37</v>
      </c>
      <c r="F480" s="245" t="s">
        <v>1871</v>
      </c>
      <c r="G480" s="243"/>
      <c r="H480" s="244" t="s">
        <v>37</v>
      </c>
      <c r="I480" s="246"/>
      <c r="J480" s="243"/>
      <c r="K480" s="243"/>
      <c r="L480" s="247"/>
      <c r="M480" s="248"/>
      <c r="N480" s="249"/>
      <c r="O480" s="249"/>
      <c r="P480" s="249"/>
      <c r="Q480" s="249"/>
      <c r="R480" s="249"/>
      <c r="S480" s="249"/>
      <c r="T480" s="250"/>
      <c r="AT480" s="251" t="s">
        <v>430</v>
      </c>
      <c r="AU480" s="251" t="s">
        <v>91</v>
      </c>
      <c r="AV480" s="13" t="s">
        <v>24</v>
      </c>
      <c r="AW480" s="13" t="s">
        <v>45</v>
      </c>
      <c r="AX480" s="13" t="s">
        <v>82</v>
      </c>
      <c r="AY480" s="251" t="s">
        <v>162</v>
      </c>
    </row>
    <row r="481" spans="2:65" s="11" customFormat="1" ht="12">
      <c r="B481" s="219"/>
      <c r="C481" s="220"/>
      <c r="D481" s="221" t="s">
        <v>430</v>
      </c>
      <c r="E481" s="222" t="s">
        <v>37</v>
      </c>
      <c r="F481" s="223" t="s">
        <v>1872</v>
      </c>
      <c r="G481" s="220"/>
      <c r="H481" s="224">
        <v>118.8</v>
      </c>
      <c r="I481" s="225"/>
      <c r="J481" s="220"/>
      <c r="K481" s="220"/>
      <c r="L481" s="226"/>
      <c r="M481" s="227"/>
      <c r="N481" s="228"/>
      <c r="O481" s="228"/>
      <c r="P481" s="228"/>
      <c r="Q481" s="228"/>
      <c r="R481" s="228"/>
      <c r="S481" s="228"/>
      <c r="T481" s="229"/>
      <c r="AT481" s="230" t="s">
        <v>430</v>
      </c>
      <c r="AU481" s="230" t="s">
        <v>91</v>
      </c>
      <c r="AV481" s="11" t="s">
        <v>91</v>
      </c>
      <c r="AW481" s="11" t="s">
        <v>45</v>
      </c>
      <c r="AX481" s="11" t="s">
        <v>82</v>
      </c>
      <c r="AY481" s="230" t="s">
        <v>162</v>
      </c>
    </row>
    <row r="482" spans="2:65" s="11" customFormat="1" ht="12">
      <c r="B482" s="219"/>
      <c r="C482" s="220"/>
      <c r="D482" s="221" t="s">
        <v>430</v>
      </c>
      <c r="E482" s="222" t="s">
        <v>37</v>
      </c>
      <c r="F482" s="223" t="s">
        <v>1873</v>
      </c>
      <c r="G482" s="220"/>
      <c r="H482" s="224">
        <v>12.95</v>
      </c>
      <c r="I482" s="225"/>
      <c r="J482" s="220"/>
      <c r="K482" s="220"/>
      <c r="L482" s="226"/>
      <c r="M482" s="227"/>
      <c r="N482" s="228"/>
      <c r="O482" s="228"/>
      <c r="P482" s="228"/>
      <c r="Q482" s="228"/>
      <c r="R482" s="228"/>
      <c r="S482" s="228"/>
      <c r="T482" s="229"/>
      <c r="AT482" s="230" t="s">
        <v>430</v>
      </c>
      <c r="AU482" s="230" t="s">
        <v>91</v>
      </c>
      <c r="AV482" s="11" t="s">
        <v>91</v>
      </c>
      <c r="AW482" s="11" t="s">
        <v>45</v>
      </c>
      <c r="AX482" s="11" t="s">
        <v>82</v>
      </c>
      <c r="AY482" s="230" t="s">
        <v>162</v>
      </c>
    </row>
    <row r="483" spans="2:65" s="11" customFormat="1" ht="12">
      <c r="B483" s="219"/>
      <c r="C483" s="220"/>
      <c r="D483" s="221" t="s">
        <v>430</v>
      </c>
      <c r="E483" s="222" t="s">
        <v>37</v>
      </c>
      <c r="F483" s="223" t="s">
        <v>1874</v>
      </c>
      <c r="G483" s="220"/>
      <c r="H483" s="224">
        <v>-13.675000000000001</v>
      </c>
      <c r="I483" s="225"/>
      <c r="J483" s="220"/>
      <c r="K483" s="220"/>
      <c r="L483" s="226"/>
      <c r="M483" s="227"/>
      <c r="N483" s="228"/>
      <c r="O483" s="228"/>
      <c r="P483" s="228"/>
      <c r="Q483" s="228"/>
      <c r="R483" s="228"/>
      <c r="S483" s="228"/>
      <c r="T483" s="229"/>
      <c r="AT483" s="230" t="s">
        <v>430</v>
      </c>
      <c r="AU483" s="230" t="s">
        <v>91</v>
      </c>
      <c r="AV483" s="11" t="s">
        <v>91</v>
      </c>
      <c r="AW483" s="11" t="s">
        <v>45</v>
      </c>
      <c r="AX483" s="11" t="s">
        <v>82</v>
      </c>
      <c r="AY483" s="230" t="s">
        <v>162</v>
      </c>
    </row>
    <row r="484" spans="2:65" s="12" customFormat="1" ht="12">
      <c r="B484" s="231"/>
      <c r="C484" s="232"/>
      <c r="D484" s="221" t="s">
        <v>430</v>
      </c>
      <c r="E484" s="233" t="s">
        <v>37</v>
      </c>
      <c r="F484" s="234" t="s">
        <v>433</v>
      </c>
      <c r="G484" s="232"/>
      <c r="H484" s="235">
        <v>118.075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430</v>
      </c>
      <c r="AU484" s="241" t="s">
        <v>91</v>
      </c>
      <c r="AV484" s="12" t="s">
        <v>161</v>
      </c>
      <c r="AW484" s="12" t="s">
        <v>45</v>
      </c>
      <c r="AX484" s="12" t="s">
        <v>24</v>
      </c>
      <c r="AY484" s="241" t="s">
        <v>162</v>
      </c>
    </row>
    <row r="485" spans="2:65" s="1" customFormat="1" ht="16.5" customHeight="1">
      <c r="B485" s="42"/>
      <c r="C485" s="175" t="s">
        <v>1193</v>
      </c>
      <c r="D485" s="175" t="s">
        <v>277</v>
      </c>
      <c r="E485" s="176" t="s">
        <v>1354</v>
      </c>
      <c r="F485" s="177" t="s">
        <v>1355</v>
      </c>
      <c r="G485" s="178" t="s">
        <v>159</v>
      </c>
      <c r="H485" s="179">
        <v>129.88300000000001</v>
      </c>
      <c r="I485" s="180"/>
      <c r="J485" s="181">
        <f>ROUND(I485*H485,2)</f>
        <v>0</v>
      </c>
      <c r="K485" s="177" t="s">
        <v>428</v>
      </c>
      <c r="L485" s="182"/>
      <c r="M485" s="183" t="s">
        <v>37</v>
      </c>
      <c r="N485" s="184" t="s">
        <v>53</v>
      </c>
      <c r="O485" s="43"/>
      <c r="P485" s="172">
        <f>O485*H485</f>
        <v>0</v>
      </c>
      <c r="Q485" s="172">
        <v>0</v>
      </c>
      <c r="R485" s="172">
        <f>Q485*H485</f>
        <v>0</v>
      </c>
      <c r="S485" s="172">
        <v>0</v>
      </c>
      <c r="T485" s="173">
        <f>S485*H485</f>
        <v>0</v>
      </c>
      <c r="AR485" s="24" t="s">
        <v>272</v>
      </c>
      <c r="AT485" s="24" t="s">
        <v>277</v>
      </c>
      <c r="AU485" s="24" t="s">
        <v>91</v>
      </c>
      <c r="AY485" s="24" t="s">
        <v>162</v>
      </c>
      <c r="BE485" s="174">
        <f>IF(N485="základní",J485,0)</f>
        <v>0</v>
      </c>
      <c r="BF485" s="174">
        <f>IF(N485="snížená",J485,0)</f>
        <v>0</v>
      </c>
      <c r="BG485" s="174">
        <f>IF(N485="zákl. přenesená",J485,0)</f>
        <v>0</v>
      </c>
      <c r="BH485" s="174">
        <f>IF(N485="sníž. přenesená",J485,0)</f>
        <v>0</v>
      </c>
      <c r="BI485" s="174">
        <f>IF(N485="nulová",J485,0)</f>
        <v>0</v>
      </c>
      <c r="BJ485" s="24" t="s">
        <v>24</v>
      </c>
      <c r="BK485" s="174">
        <f>ROUND(I485*H485,2)</f>
        <v>0</v>
      </c>
      <c r="BL485" s="24" t="s">
        <v>219</v>
      </c>
      <c r="BM485" s="24" t="s">
        <v>1875</v>
      </c>
    </row>
    <row r="486" spans="2:65" s="1" customFormat="1" ht="16.5" customHeight="1">
      <c r="B486" s="42"/>
      <c r="C486" s="163" t="s">
        <v>1197</v>
      </c>
      <c r="D486" s="163" t="s">
        <v>156</v>
      </c>
      <c r="E486" s="164" t="s">
        <v>1358</v>
      </c>
      <c r="F486" s="165" t="s">
        <v>1359</v>
      </c>
      <c r="G486" s="166" t="s">
        <v>159</v>
      </c>
      <c r="H486" s="167">
        <v>118.075</v>
      </c>
      <c r="I486" s="168"/>
      <c r="J486" s="169">
        <f>ROUND(I486*H486,2)</f>
        <v>0</v>
      </c>
      <c r="K486" s="165" t="s">
        <v>428</v>
      </c>
      <c r="L486" s="62"/>
      <c r="M486" s="170" t="s">
        <v>37</v>
      </c>
      <c r="N486" s="171" t="s">
        <v>53</v>
      </c>
      <c r="O486" s="43"/>
      <c r="P486" s="172">
        <f>O486*H486</f>
        <v>0</v>
      </c>
      <c r="Q486" s="172">
        <v>0</v>
      </c>
      <c r="R486" s="172">
        <f>Q486*H486</f>
        <v>0</v>
      </c>
      <c r="S486" s="172">
        <v>0</v>
      </c>
      <c r="T486" s="173">
        <f>S486*H486</f>
        <v>0</v>
      </c>
      <c r="AR486" s="24" t="s">
        <v>219</v>
      </c>
      <c r="AT486" s="24" t="s">
        <v>156</v>
      </c>
      <c r="AU486" s="24" t="s">
        <v>91</v>
      </c>
      <c r="AY486" s="24" t="s">
        <v>162</v>
      </c>
      <c r="BE486" s="174">
        <f>IF(N486="základní",J486,0)</f>
        <v>0</v>
      </c>
      <c r="BF486" s="174">
        <f>IF(N486="snížená",J486,0)</f>
        <v>0</v>
      </c>
      <c r="BG486" s="174">
        <f>IF(N486="zákl. přenesená",J486,0)</f>
        <v>0</v>
      </c>
      <c r="BH486" s="174">
        <f>IF(N486="sníž. přenesená",J486,0)</f>
        <v>0</v>
      </c>
      <c r="BI486" s="174">
        <f>IF(N486="nulová",J486,0)</f>
        <v>0</v>
      </c>
      <c r="BJ486" s="24" t="s">
        <v>24</v>
      </c>
      <c r="BK486" s="174">
        <f>ROUND(I486*H486,2)</f>
        <v>0</v>
      </c>
      <c r="BL486" s="24" t="s">
        <v>219</v>
      </c>
      <c r="BM486" s="24" t="s">
        <v>1876</v>
      </c>
    </row>
    <row r="487" spans="2:65" s="1" customFormat="1" ht="25.5" customHeight="1">
      <c r="B487" s="42"/>
      <c r="C487" s="163" t="s">
        <v>1201</v>
      </c>
      <c r="D487" s="163" t="s">
        <v>156</v>
      </c>
      <c r="E487" s="164" t="s">
        <v>1362</v>
      </c>
      <c r="F487" s="165" t="s">
        <v>1363</v>
      </c>
      <c r="G487" s="166" t="s">
        <v>159</v>
      </c>
      <c r="H487" s="167">
        <v>28.503</v>
      </c>
      <c r="I487" s="168"/>
      <c r="J487" s="169">
        <f>ROUND(I487*H487,2)</f>
        <v>0</v>
      </c>
      <c r="K487" s="165" t="s">
        <v>428</v>
      </c>
      <c r="L487" s="62"/>
      <c r="M487" s="170" t="s">
        <v>37</v>
      </c>
      <c r="N487" s="171" t="s">
        <v>53</v>
      </c>
      <c r="O487" s="43"/>
      <c r="P487" s="172">
        <f>O487*H487</f>
        <v>0</v>
      </c>
      <c r="Q487" s="172">
        <v>0</v>
      </c>
      <c r="R487" s="172">
        <f>Q487*H487</f>
        <v>0</v>
      </c>
      <c r="S487" s="172">
        <v>0</v>
      </c>
      <c r="T487" s="173">
        <f>S487*H487</f>
        <v>0</v>
      </c>
      <c r="AR487" s="24" t="s">
        <v>219</v>
      </c>
      <c r="AT487" s="24" t="s">
        <v>156</v>
      </c>
      <c r="AU487" s="24" t="s">
        <v>91</v>
      </c>
      <c r="AY487" s="24" t="s">
        <v>162</v>
      </c>
      <c r="BE487" s="174">
        <f>IF(N487="základní",J487,0)</f>
        <v>0</v>
      </c>
      <c r="BF487" s="174">
        <f>IF(N487="snížená",J487,0)</f>
        <v>0</v>
      </c>
      <c r="BG487" s="174">
        <f>IF(N487="zákl. přenesená",J487,0)</f>
        <v>0</v>
      </c>
      <c r="BH487" s="174">
        <f>IF(N487="sníž. přenesená",J487,0)</f>
        <v>0</v>
      </c>
      <c r="BI487" s="174">
        <f>IF(N487="nulová",J487,0)</f>
        <v>0</v>
      </c>
      <c r="BJ487" s="24" t="s">
        <v>24</v>
      </c>
      <c r="BK487" s="174">
        <f>ROUND(I487*H487,2)</f>
        <v>0</v>
      </c>
      <c r="BL487" s="24" t="s">
        <v>219</v>
      </c>
      <c r="BM487" s="24" t="s">
        <v>1877</v>
      </c>
    </row>
    <row r="488" spans="2:65" s="11" customFormat="1" ht="12">
      <c r="B488" s="219"/>
      <c r="C488" s="220"/>
      <c r="D488" s="221" t="s">
        <v>430</v>
      </c>
      <c r="E488" s="222" t="s">
        <v>37</v>
      </c>
      <c r="F488" s="223" t="s">
        <v>1878</v>
      </c>
      <c r="G488" s="220"/>
      <c r="H488" s="224">
        <v>24.972999999999999</v>
      </c>
      <c r="I488" s="225"/>
      <c r="J488" s="220"/>
      <c r="K488" s="220"/>
      <c r="L488" s="226"/>
      <c r="M488" s="227"/>
      <c r="N488" s="228"/>
      <c r="O488" s="228"/>
      <c r="P488" s="228"/>
      <c r="Q488" s="228"/>
      <c r="R488" s="228"/>
      <c r="S488" s="228"/>
      <c r="T488" s="229"/>
      <c r="AT488" s="230" t="s">
        <v>430</v>
      </c>
      <c r="AU488" s="230" t="s">
        <v>91</v>
      </c>
      <c r="AV488" s="11" t="s">
        <v>91</v>
      </c>
      <c r="AW488" s="11" t="s">
        <v>45</v>
      </c>
      <c r="AX488" s="11" t="s">
        <v>82</v>
      </c>
      <c r="AY488" s="230" t="s">
        <v>162</v>
      </c>
    </row>
    <row r="489" spans="2:65" s="11" customFormat="1" ht="12">
      <c r="B489" s="219"/>
      <c r="C489" s="220"/>
      <c r="D489" s="221" t="s">
        <v>430</v>
      </c>
      <c r="E489" s="222" t="s">
        <v>37</v>
      </c>
      <c r="F489" s="223" t="s">
        <v>1879</v>
      </c>
      <c r="G489" s="220"/>
      <c r="H489" s="224">
        <v>3.53</v>
      </c>
      <c r="I489" s="225"/>
      <c r="J489" s="220"/>
      <c r="K489" s="220"/>
      <c r="L489" s="226"/>
      <c r="M489" s="227"/>
      <c r="N489" s="228"/>
      <c r="O489" s="228"/>
      <c r="P489" s="228"/>
      <c r="Q489" s="228"/>
      <c r="R489" s="228"/>
      <c r="S489" s="228"/>
      <c r="T489" s="229"/>
      <c r="AT489" s="230" t="s">
        <v>430</v>
      </c>
      <c r="AU489" s="230" t="s">
        <v>91</v>
      </c>
      <c r="AV489" s="11" t="s">
        <v>91</v>
      </c>
      <c r="AW489" s="11" t="s">
        <v>45</v>
      </c>
      <c r="AX489" s="11" t="s">
        <v>82</v>
      </c>
      <c r="AY489" s="230" t="s">
        <v>162</v>
      </c>
    </row>
    <row r="490" spans="2:65" s="12" customFormat="1" ht="12">
      <c r="B490" s="231"/>
      <c r="C490" s="232"/>
      <c r="D490" s="221" t="s">
        <v>430</v>
      </c>
      <c r="E490" s="233" t="s">
        <v>37</v>
      </c>
      <c r="F490" s="234" t="s">
        <v>433</v>
      </c>
      <c r="G490" s="232"/>
      <c r="H490" s="235">
        <v>28.503</v>
      </c>
      <c r="I490" s="236"/>
      <c r="J490" s="232"/>
      <c r="K490" s="232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430</v>
      </c>
      <c r="AU490" s="241" t="s">
        <v>91</v>
      </c>
      <c r="AV490" s="12" t="s">
        <v>161</v>
      </c>
      <c r="AW490" s="12" t="s">
        <v>45</v>
      </c>
      <c r="AX490" s="12" t="s">
        <v>24</v>
      </c>
      <c r="AY490" s="241" t="s">
        <v>162</v>
      </c>
    </row>
    <row r="491" spans="2:65" s="1" customFormat="1" ht="16.5" customHeight="1">
      <c r="B491" s="42"/>
      <c r="C491" s="175" t="s">
        <v>1206</v>
      </c>
      <c r="D491" s="175" t="s">
        <v>277</v>
      </c>
      <c r="E491" s="176" t="s">
        <v>1368</v>
      </c>
      <c r="F491" s="177" t="s">
        <v>1880</v>
      </c>
      <c r="G491" s="178" t="s">
        <v>159</v>
      </c>
      <c r="H491" s="179">
        <v>31.353000000000002</v>
      </c>
      <c r="I491" s="180"/>
      <c r="J491" s="181">
        <f>ROUND(I491*H491,2)</f>
        <v>0</v>
      </c>
      <c r="K491" s="177" t="s">
        <v>428</v>
      </c>
      <c r="L491" s="182"/>
      <c r="M491" s="183" t="s">
        <v>37</v>
      </c>
      <c r="N491" s="184" t="s">
        <v>53</v>
      </c>
      <c r="O491" s="43"/>
      <c r="P491" s="172">
        <f>O491*H491</f>
        <v>0</v>
      </c>
      <c r="Q491" s="172">
        <v>0</v>
      </c>
      <c r="R491" s="172">
        <f>Q491*H491</f>
        <v>0</v>
      </c>
      <c r="S491" s="172">
        <v>0</v>
      </c>
      <c r="T491" s="173">
        <f>S491*H491</f>
        <v>0</v>
      </c>
      <c r="AR491" s="24" t="s">
        <v>272</v>
      </c>
      <c r="AT491" s="24" t="s">
        <v>277</v>
      </c>
      <c r="AU491" s="24" t="s">
        <v>91</v>
      </c>
      <c r="AY491" s="24" t="s">
        <v>162</v>
      </c>
      <c r="BE491" s="174">
        <f>IF(N491="základní",J491,0)</f>
        <v>0</v>
      </c>
      <c r="BF491" s="174">
        <f>IF(N491="snížená",J491,0)</f>
        <v>0</v>
      </c>
      <c r="BG491" s="174">
        <f>IF(N491="zákl. přenesená",J491,0)</f>
        <v>0</v>
      </c>
      <c r="BH491" s="174">
        <f>IF(N491="sníž. přenesená",J491,0)</f>
        <v>0</v>
      </c>
      <c r="BI491" s="174">
        <f>IF(N491="nulová",J491,0)</f>
        <v>0</v>
      </c>
      <c r="BJ491" s="24" t="s">
        <v>24</v>
      </c>
      <c r="BK491" s="174">
        <f>ROUND(I491*H491,2)</f>
        <v>0</v>
      </c>
      <c r="BL491" s="24" t="s">
        <v>219</v>
      </c>
      <c r="BM491" s="24" t="s">
        <v>1881</v>
      </c>
    </row>
    <row r="492" spans="2:65" s="1" customFormat="1" ht="16.5" customHeight="1">
      <c r="B492" s="42"/>
      <c r="C492" s="163" t="s">
        <v>1882</v>
      </c>
      <c r="D492" s="163" t="s">
        <v>156</v>
      </c>
      <c r="E492" s="164" t="s">
        <v>1372</v>
      </c>
      <c r="F492" s="165" t="s">
        <v>1373</v>
      </c>
      <c r="G492" s="166" t="s">
        <v>201</v>
      </c>
      <c r="H492" s="167">
        <v>1.0780000000000001</v>
      </c>
      <c r="I492" s="168"/>
      <c r="J492" s="169">
        <f>ROUND(I492*H492,2)</f>
        <v>0</v>
      </c>
      <c r="K492" s="165" t="s">
        <v>428</v>
      </c>
      <c r="L492" s="62"/>
      <c r="M492" s="170" t="s">
        <v>37</v>
      </c>
      <c r="N492" s="171" t="s">
        <v>53</v>
      </c>
      <c r="O492" s="43"/>
      <c r="P492" s="172">
        <f>O492*H492</f>
        <v>0</v>
      </c>
      <c r="Q492" s="172">
        <v>0</v>
      </c>
      <c r="R492" s="172">
        <f>Q492*H492</f>
        <v>0</v>
      </c>
      <c r="S492" s="172">
        <v>0</v>
      </c>
      <c r="T492" s="173">
        <f>S492*H492</f>
        <v>0</v>
      </c>
      <c r="AR492" s="24" t="s">
        <v>219</v>
      </c>
      <c r="AT492" s="24" t="s">
        <v>156</v>
      </c>
      <c r="AU492" s="24" t="s">
        <v>91</v>
      </c>
      <c r="AY492" s="24" t="s">
        <v>162</v>
      </c>
      <c r="BE492" s="174">
        <f>IF(N492="základní",J492,0)</f>
        <v>0</v>
      </c>
      <c r="BF492" s="174">
        <f>IF(N492="snížená",J492,0)</f>
        <v>0</v>
      </c>
      <c r="BG492" s="174">
        <f>IF(N492="zákl. přenesená",J492,0)</f>
        <v>0</v>
      </c>
      <c r="BH492" s="174">
        <f>IF(N492="sníž. přenesená",J492,0)</f>
        <v>0</v>
      </c>
      <c r="BI492" s="174">
        <f>IF(N492="nulová",J492,0)</f>
        <v>0</v>
      </c>
      <c r="BJ492" s="24" t="s">
        <v>24</v>
      </c>
      <c r="BK492" s="174">
        <f>ROUND(I492*H492,2)</f>
        <v>0</v>
      </c>
      <c r="BL492" s="24" t="s">
        <v>219</v>
      </c>
      <c r="BM492" s="24" t="s">
        <v>1883</v>
      </c>
    </row>
    <row r="493" spans="2:65" s="10" customFormat="1" ht="29.85" customHeight="1">
      <c r="B493" s="203"/>
      <c r="C493" s="204"/>
      <c r="D493" s="205" t="s">
        <v>81</v>
      </c>
      <c r="E493" s="217" t="s">
        <v>1375</v>
      </c>
      <c r="F493" s="217" t="s">
        <v>1376</v>
      </c>
      <c r="G493" s="204"/>
      <c r="H493" s="204"/>
      <c r="I493" s="207"/>
      <c r="J493" s="218">
        <f>BK493</f>
        <v>0</v>
      </c>
      <c r="K493" s="204"/>
      <c r="L493" s="209"/>
      <c r="M493" s="210"/>
      <c r="N493" s="211"/>
      <c r="O493" s="211"/>
      <c r="P493" s="212">
        <f>SUM(P494:P499)</f>
        <v>0</v>
      </c>
      <c r="Q493" s="211"/>
      <c r="R493" s="212">
        <f>SUM(R494:R499)</f>
        <v>0</v>
      </c>
      <c r="S493" s="211"/>
      <c r="T493" s="213">
        <f>SUM(T494:T499)</f>
        <v>0</v>
      </c>
      <c r="AR493" s="214" t="s">
        <v>91</v>
      </c>
      <c r="AT493" s="215" t="s">
        <v>81</v>
      </c>
      <c r="AU493" s="215" t="s">
        <v>24</v>
      </c>
      <c r="AY493" s="214" t="s">
        <v>162</v>
      </c>
      <c r="BK493" s="216">
        <f>SUM(BK494:BK499)</f>
        <v>0</v>
      </c>
    </row>
    <row r="494" spans="2:65" s="1" customFormat="1" ht="16.5" customHeight="1">
      <c r="B494" s="42"/>
      <c r="C494" s="163" t="s">
        <v>1215</v>
      </c>
      <c r="D494" s="163" t="s">
        <v>156</v>
      </c>
      <c r="E494" s="164" t="s">
        <v>1384</v>
      </c>
      <c r="F494" s="165" t="s">
        <v>1385</v>
      </c>
      <c r="G494" s="166" t="s">
        <v>159</v>
      </c>
      <c r="H494" s="167">
        <v>13.1</v>
      </c>
      <c r="I494" s="168"/>
      <c r="J494" s="169">
        <f>ROUND(I494*H494,2)</f>
        <v>0</v>
      </c>
      <c r="K494" s="165" t="s">
        <v>428</v>
      </c>
      <c r="L494" s="62"/>
      <c r="M494" s="170" t="s">
        <v>37</v>
      </c>
      <c r="N494" s="171" t="s">
        <v>53</v>
      </c>
      <c r="O494" s="43"/>
      <c r="P494" s="172">
        <f>O494*H494</f>
        <v>0</v>
      </c>
      <c r="Q494" s="172">
        <v>0</v>
      </c>
      <c r="R494" s="172">
        <f>Q494*H494</f>
        <v>0</v>
      </c>
      <c r="S494" s="172">
        <v>0</v>
      </c>
      <c r="T494" s="173">
        <f>S494*H494</f>
        <v>0</v>
      </c>
      <c r="AR494" s="24" t="s">
        <v>219</v>
      </c>
      <c r="AT494" s="24" t="s">
        <v>156</v>
      </c>
      <c r="AU494" s="24" t="s">
        <v>91</v>
      </c>
      <c r="AY494" s="24" t="s">
        <v>162</v>
      </c>
      <c r="BE494" s="174">
        <f>IF(N494="základní",J494,0)</f>
        <v>0</v>
      </c>
      <c r="BF494" s="174">
        <f>IF(N494="snížená",J494,0)</f>
        <v>0</v>
      </c>
      <c r="BG494" s="174">
        <f>IF(N494="zákl. přenesená",J494,0)</f>
        <v>0</v>
      </c>
      <c r="BH494" s="174">
        <f>IF(N494="sníž. přenesená",J494,0)</f>
        <v>0</v>
      </c>
      <c r="BI494" s="174">
        <f>IF(N494="nulová",J494,0)</f>
        <v>0</v>
      </c>
      <c r="BJ494" s="24" t="s">
        <v>24</v>
      </c>
      <c r="BK494" s="174">
        <f>ROUND(I494*H494,2)</f>
        <v>0</v>
      </c>
      <c r="BL494" s="24" t="s">
        <v>219</v>
      </c>
      <c r="BM494" s="24" t="s">
        <v>1884</v>
      </c>
    </row>
    <row r="495" spans="2:65" s="13" customFormat="1" ht="12">
      <c r="B495" s="242"/>
      <c r="C495" s="243"/>
      <c r="D495" s="221" t="s">
        <v>430</v>
      </c>
      <c r="E495" s="244" t="s">
        <v>37</v>
      </c>
      <c r="F495" s="245" t="s">
        <v>1387</v>
      </c>
      <c r="G495" s="243"/>
      <c r="H495" s="244" t="s">
        <v>37</v>
      </c>
      <c r="I495" s="246"/>
      <c r="J495" s="243"/>
      <c r="K495" s="243"/>
      <c r="L495" s="247"/>
      <c r="M495" s="248"/>
      <c r="N495" s="249"/>
      <c r="O495" s="249"/>
      <c r="P495" s="249"/>
      <c r="Q495" s="249"/>
      <c r="R495" s="249"/>
      <c r="S495" s="249"/>
      <c r="T495" s="250"/>
      <c r="AT495" s="251" t="s">
        <v>430</v>
      </c>
      <c r="AU495" s="251" t="s">
        <v>91</v>
      </c>
      <c r="AV495" s="13" t="s">
        <v>24</v>
      </c>
      <c r="AW495" s="13" t="s">
        <v>45</v>
      </c>
      <c r="AX495" s="13" t="s">
        <v>82</v>
      </c>
      <c r="AY495" s="251" t="s">
        <v>162</v>
      </c>
    </row>
    <row r="496" spans="2:65" s="11" customFormat="1" ht="12">
      <c r="B496" s="219"/>
      <c r="C496" s="220"/>
      <c r="D496" s="221" t="s">
        <v>430</v>
      </c>
      <c r="E496" s="222" t="s">
        <v>37</v>
      </c>
      <c r="F496" s="223" t="s">
        <v>1885</v>
      </c>
      <c r="G496" s="220"/>
      <c r="H496" s="224">
        <v>13.1</v>
      </c>
      <c r="I496" s="225"/>
      <c r="J496" s="220"/>
      <c r="K496" s="220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430</v>
      </c>
      <c r="AU496" s="230" t="s">
        <v>91</v>
      </c>
      <c r="AV496" s="11" t="s">
        <v>91</v>
      </c>
      <c r="AW496" s="11" t="s">
        <v>45</v>
      </c>
      <c r="AX496" s="11" t="s">
        <v>82</v>
      </c>
      <c r="AY496" s="230" t="s">
        <v>162</v>
      </c>
    </row>
    <row r="497" spans="2:65" s="12" customFormat="1" ht="12">
      <c r="B497" s="231"/>
      <c r="C497" s="232"/>
      <c r="D497" s="221" t="s">
        <v>430</v>
      </c>
      <c r="E497" s="233" t="s">
        <v>37</v>
      </c>
      <c r="F497" s="234" t="s">
        <v>433</v>
      </c>
      <c r="G497" s="232"/>
      <c r="H497" s="235">
        <v>13.1</v>
      </c>
      <c r="I497" s="236"/>
      <c r="J497" s="232"/>
      <c r="K497" s="232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430</v>
      </c>
      <c r="AU497" s="241" t="s">
        <v>91</v>
      </c>
      <c r="AV497" s="12" t="s">
        <v>161</v>
      </c>
      <c r="AW497" s="12" t="s">
        <v>45</v>
      </c>
      <c r="AX497" s="12" t="s">
        <v>24</v>
      </c>
      <c r="AY497" s="241" t="s">
        <v>162</v>
      </c>
    </row>
    <row r="498" spans="2:65" s="1" customFormat="1" ht="16.5" customHeight="1">
      <c r="B498" s="42"/>
      <c r="C498" s="163" t="s">
        <v>1886</v>
      </c>
      <c r="D498" s="163" t="s">
        <v>156</v>
      </c>
      <c r="E498" s="164" t="s">
        <v>1394</v>
      </c>
      <c r="F498" s="165" t="s">
        <v>1395</v>
      </c>
      <c r="G498" s="166" t="s">
        <v>159</v>
      </c>
      <c r="H498" s="167">
        <v>13.1</v>
      </c>
      <c r="I498" s="168"/>
      <c r="J498" s="169">
        <f>ROUND(I498*H498,2)</f>
        <v>0</v>
      </c>
      <c r="K498" s="165" t="s">
        <v>428</v>
      </c>
      <c r="L498" s="62"/>
      <c r="M498" s="170" t="s">
        <v>37</v>
      </c>
      <c r="N498" s="171" t="s">
        <v>53</v>
      </c>
      <c r="O498" s="43"/>
      <c r="P498" s="172">
        <f>O498*H498</f>
        <v>0</v>
      </c>
      <c r="Q498" s="172">
        <v>0</v>
      </c>
      <c r="R498" s="172">
        <f>Q498*H498</f>
        <v>0</v>
      </c>
      <c r="S498" s="172">
        <v>0</v>
      </c>
      <c r="T498" s="173">
        <f>S498*H498</f>
        <v>0</v>
      </c>
      <c r="AR498" s="24" t="s">
        <v>219</v>
      </c>
      <c r="AT498" s="24" t="s">
        <v>156</v>
      </c>
      <c r="AU498" s="24" t="s">
        <v>91</v>
      </c>
      <c r="AY498" s="24" t="s">
        <v>162</v>
      </c>
      <c r="BE498" s="174">
        <f>IF(N498="základní",J498,0)</f>
        <v>0</v>
      </c>
      <c r="BF498" s="174">
        <f>IF(N498="snížená",J498,0)</f>
        <v>0</v>
      </c>
      <c r="BG498" s="174">
        <f>IF(N498="zákl. přenesená",J498,0)</f>
        <v>0</v>
      </c>
      <c r="BH498" s="174">
        <f>IF(N498="sníž. přenesená",J498,0)</f>
        <v>0</v>
      </c>
      <c r="BI498" s="174">
        <f>IF(N498="nulová",J498,0)</f>
        <v>0</v>
      </c>
      <c r="BJ498" s="24" t="s">
        <v>24</v>
      </c>
      <c r="BK498" s="174">
        <f>ROUND(I498*H498,2)</f>
        <v>0</v>
      </c>
      <c r="BL498" s="24" t="s">
        <v>219</v>
      </c>
      <c r="BM498" s="24" t="s">
        <v>1887</v>
      </c>
    </row>
    <row r="499" spans="2:65" s="1" customFormat="1" ht="16.5" customHeight="1">
      <c r="B499" s="42"/>
      <c r="C499" s="163" t="s">
        <v>1219</v>
      </c>
      <c r="D499" s="163" t="s">
        <v>156</v>
      </c>
      <c r="E499" s="164" t="s">
        <v>1398</v>
      </c>
      <c r="F499" s="165" t="s">
        <v>1399</v>
      </c>
      <c r="G499" s="166" t="s">
        <v>159</v>
      </c>
      <c r="H499" s="167">
        <v>13.1</v>
      </c>
      <c r="I499" s="168"/>
      <c r="J499" s="169">
        <f>ROUND(I499*H499,2)</f>
        <v>0</v>
      </c>
      <c r="K499" s="165" t="s">
        <v>428</v>
      </c>
      <c r="L499" s="62"/>
      <c r="M499" s="170" t="s">
        <v>37</v>
      </c>
      <c r="N499" s="171" t="s">
        <v>53</v>
      </c>
      <c r="O499" s="43"/>
      <c r="P499" s="172">
        <f>O499*H499</f>
        <v>0</v>
      </c>
      <c r="Q499" s="172">
        <v>0</v>
      </c>
      <c r="R499" s="172">
        <f>Q499*H499</f>
        <v>0</v>
      </c>
      <c r="S499" s="172">
        <v>0</v>
      </c>
      <c r="T499" s="173">
        <f>S499*H499</f>
        <v>0</v>
      </c>
      <c r="AR499" s="24" t="s">
        <v>219</v>
      </c>
      <c r="AT499" s="24" t="s">
        <v>156</v>
      </c>
      <c r="AU499" s="24" t="s">
        <v>91</v>
      </c>
      <c r="AY499" s="24" t="s">
        <v>162</v>
      </c>
      <c r="BE499" s="174">
        <f>IF(N499="základní",J499,0)</f>
        <v>0</v>
      </c>
      <c r="BF499" s="174">
        <f>IF(N499="snížená",J499,0)</f>
        <v>0</v>
      </c>
      <c r="BG499" s="174">
        <f>IF(N499="zákl. přenesená",J499,0)</f>
        <v>0</v>
      </c>
      <c r="BH499" s="174">
        <f>IF(N499="sníž. přenesená",J499,0)</f>
        <v>0</v>
      </c>
      <c r="BI499" s="174">
        <f>IF(N499="nulová",J499,0)</f>
        <v>0</v>
      </c>
      <c r="BJ499" s="24" t="s">
        <v>24</v>
      </c>
      <c r="BK499" s="174">
        <f>ROUND(I499*H499,2)</f>
        <v>0</v>
      </c>
      <c r="BL499" s="24" t="s">
        <v>219</v>
      </c>
      <c r="BM499" s="24" t="s">
        <v>1888</v>
      </c>
    </row>
    <row r="500" spans="2:65" s="10" customFormat="1" ht="29.85" customHeight="1">
      <c r="B500" s="203"/>
      <c r="C500" s="204"/>
      <c r="D500" s="205" t="s">
        <v>81</v>
      </c>
      <c r="E500" s="217" t="s">
        <v>1402</v>
      </c>
      <c r="F500" s="217" t="s">
        <v>1403</v>
      </c>
      <c r="G500" s="204"/>
      <c r="H500" s="204"/>
      <c r="I500" s="207"/>
      <c r="J500" s="218">
        <f>BK500</f>
        <v>0</v>
      </c>
      <c r="K500" s="204"/>
      <c r="L500" s="209"/>
      <c r="M500" s="210"/>
      <c r="N500" s="211"/>
      <c r="O500" s="211"/>
      <c r="P500" s="212">
        <f>SUM(P501:P504)</f>
        <v>0</v>
      </c>
      <c r="Q500" s="211"/>
      <c r="R500" s="212">
        <f>SUM(R501:R504)</f>
        <v>0</v>
      </c>
      <c r="S500" s="211"/>
      <c r="T500" s="213">
        <f>SUM(T501:T504)</f>
        <v>0</v>
      </c>
      <c r="AR500" s="214" t="s">
        <v>91</v>
      </c>
      <c r="AT500" s="215" t="s">
        <v>81</v>
      </c>
      <c r="AU500" s="215" t="s">
        <v>24</v>
      </c>
      <c r="AY500" s="214" t="s">
        <v>162</v>
      </c>
      <c r="BK500" s="216">
        <f>SUM(BK501:BK504)</f>
        <v>0</v>
      </c>
    </row>
    <row r="501" spans="2:65" s="1" customFormat="1" ht="25.5" customHeight="1">
      <c r="B501" s="42"/>
      <c r="C501" s="163" t="s">
        <v>1223</v>
      </c>
      <c r="D501" s="163" t="s">
        <v>156</v>
      </c>
      <c r="E501" s="164" t="s">
        <v>1405</v>
      </c>
      <c r="F501" s="165" t="s">
        <v>1406</v>
      </c>
      <c r="G501" s="166" t="s">
        <v>159</v>
      </c>
      <c r="H501" s="167">
        <v>308.315</v>
      </c>
      <c r="I501" s="168"/>
      <c r="J501" s="169">
        <f>ROUND(I501*H501,2)</f>
        <v>0</v>
      </c>
      <c r="K501" s="165" t="s">
        <v>428</v>
      </c>
      <c r="L501" s="62"/>
      <c r="M501" s="170" t="s">
        <v>37</v>
      </c>
      <c r="N501" s="171" t="s">
        <v>53</v>
      </c>
      <c r="O501" s="43"/>
      <c r="P501" s="172">
        <f>O501*H501</f>
        <v>0</v>
      </c>
      <c r="Q501" s="172">
        <v>0</v>
      </c>
      <c r="R501" s="172">
        <f>Q501*H501</f>
        <v>0</v>
      </c>
      <c r="S501" s="172">
        <v>0</v>
      </c>
      <c r="T501" s="173">
        <f>S501*H501</f>
        <v>0</v>
      </c>
      <c r="AR501" s="24" t="s">
        <v>219</v>
      </c>
      <c r="AT501" s="24" t="s">
        <v>156</v>
      </c>
      <c r="AU501" s="24" t="s">
        <v>91</v>
      </c>
      <c r="AY501" s="24" t="s">
        <v>162</v>
      </c>
      <c r="BE501" s="174">
        <f>IF(N501="základní",J501,0)</f>
        <v>0</v>
      </c>
      <c r="BF501" s="174">
        <f>IF(N501="snížená",J501,0)</f>
        <v>0</v>
      </c>
      <c r="BG501" s="174">
        <f>IF(N501="zákl. přenesená",J501,0)</f>
        <v>0</v>
      </c>
      <c r="BH501" s="174">
        <f>IF(N501="sníž. přenesená",J501,0)</f>
        <v>0</v>
      </c>
      <c r="BI501" s="174">
        <f>IF(N501="nulová",J501,0)</f>
        <v>0</v>
      </c>
      <c r="BJ501" s="24" t="s">
        <v>24</v>
      </c>
      <c r="BK501" s="174">
        <f>ROUND(I501*H501,2)</f>
        <v>0</v>
      </c>
      <c r="BL501" s="24" t="s">
        <v>219</v>
      </c>
      <c r="BM501" s="24" t="s">
        <v>1889</v>
      </c>
    </row>
    <row r="502" spans="2:65" s="11" customFormat="1" ht="12">
      <c r="B502" s="219"/>
      <c r="C502" s="220"/>
      <c r="D502" s="221" t="s">
        <v>430</v>
      </c>
      <c r="E502" s="222" t="s">
        <v>37</v>
      </c>
      <c r="F502" s="223" t="s">
        <v>1890</v>
      </c>
      <c r="G502" s="220"/>
      <c r="H502" s="224">
        <v>308.315</v>
      </c>
      <c r="I502" s="225"/>
      <c r="J502" s="220"/>
      <c r="K502" s="220"/>
      <c r="L502" s="226"/>
      <c r="M502" s="227"/>
      <c r="N502" s="228"/>
      <c r="O502" s="228"/>
      <c r="P502" s="228"/>
      <c r="Q502" s="228"/>
      <c r="R502" s="228"/>
      <c r="S502" s="228"/>
      <c r="T502" s="229"/>
      <c r="AT502" s="230" t="s">
        <v>430</v>
      </c>
      <c r="AU502" s="230" t="s">
        <v>91</v>
      </c>
      <c r="AV502" s="11" t="s">
        <v>91</v>
      </c>
      <c r="AW502" s="11" t="s">
        <v>45</v>
      </c>
      <c r="AX502" s="11" t="s">
        <v>82</v>
      </c>
      <c r="AY502" s="230" t="s">
        <v>162</v>
      </c>
    </row>
    <row r="503" spans="2:65" s="12" customFormat="1" ht="12">
      <c r="B503" s="231"/>
      <c r="C503" s="232"/>
      <c r="D503" s="221" t="s">
        <v>430</v>
      </c>
      <c r="E503" s="233" t="s">
        <v>37</v>
      </c>
      <c r="F503" s="234" t="s">
        <v>433</v>
      </c>
      <c r="G503" s="232"/>
      <c r="H503" s="235">
        <v>308.315</v>
      </c>
      <c r="I503" s="236"/>
      <c r="J503" s="232"/>
      <c r="K503" s="232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430</v>
      </c>
      <c r="AU503" s="241" t="s">
        <v>91</v>
      </c>
      <c r="AV503" s="12" t="s">
        <v>161</v>
      </c>
      <c r="AW503" s="12" t="s">
        <v>45</v>
      </c>
      <c r="AX503" s="12" t="s">
        <v>24</v>
      </c>
      <c r="AY503" s="241" t="s">
        <v>162</v>
      </c>
    </row>
    <row r="504" spans="2:65" s="1" customFormat="1" ht="16.5" customHeight="1">
      <c r="B504" s="42"/>
      <c r="C504" s="163" t="s">
        <v>1227</v>
      </c>
      <c r="D504" s="163" t="s">
        <v>156</v>
      </c>
      <c r="E504" s="164" t="s">
        <v>1409</v>
      </c>
      <c r="F504" s="165" t="s">
        <v>1410</v>
      </c>
      <c r="G504" s="166" t="s">
        <v>159</v>
      </c>
      <c r="H504" s="167">
        <v>308.315</v>
      </c>
      <c r="I504" s="168"/>
      <c r="J504" s="169">
        <f>ROUND(I504*H504,2)</f>
        <v>0</v>
      </c>
      <c r="K504" s="165" t="s">
        <v>428</v>
      </c>
      <c r="L504" s="62"/>
      <c r="M504" s="170" t="s">
        <v>37</v>
      </c>
      <c r="N504" s="185" t="s">
        <v>53</v>
      </c>
      <c r="O504" s="186"/>
      <c r="P504" s="187">
        <f>O504*H504</f>
        <v>0</v>
      </c>
      <c r="Q504" s="187">
        <v>0</v>
      </c>
      <c r="R504" s="187">
        <f>Q504*H504</f>
        <v>0</v>
      </c>
      <c r="S504" s="187">
        <v>0</v>
      </c>
      <c r="T504" s="188">
        <f>S504*H504</f>
        <v>0</v>
      </c>
      <c r="AR504" s="24" t="s">
        <v>219</v>
      </c>
      <c r="AT504" s="24" t="s">
        <v>156</v>
      </c>
      <c r="AU504" s="24" t="s">
        <v>91</v>
      </c>
      <c r="AY504" s="24" t="s">
        <v>162</v>
      </c>
      <c r="BE504" s="174">
        <f>IF(N504="základní",J504,0)</f>
        <v>0</v>
      </c>
      <c r="BF504" s="174">
        <f>IF(N504="snížená",J504,0)</f>
        <v>0</v>
      </c>
      <c r="BG504" s="174">
        <f>IF(N504="zákl. přenesená",J504,0)</f>
        <v>0</v>
      </c>
      <c r="BH504" s="174">
        <f>IF(N504="sníž. přenesená",J504,0)</f>
        <v>0</v>
      </c>
      <c r="BI504" s="174">
        <f>IF(N504="nulová",J504,0)</f>
        <v>0</v>
      </c>
      <c r="BJ504" s="24" t="s">
        <v>24</v>
      </c>
      <c r="BK504" s="174">
        <f>ROUND(I504*H504,2)</f>
        <v>0</v>
      </c>
      <c r="BL504" s="24" t="s">
        <v>219</v>
      </c>
      <c r="BM504" s="24" t="s">
        <v>1891</v>
      </c>
    </row>
    <row r="505" spans="2:65" s="1" customFormat="1" ht="6.9" customHeight="1">
      <c r="B505" s="57"/>
      <c r="C505" s="58"/>
      <c r="D505" s="58"/>
      <c r="E505" s="58"/>
      <c r="F505" s="58"/>
      <c r="G505" s="58"/>
      <c r="H505" s="58"/>
      <c r="I505" s="140"/>
      <c r="J505" s="58"/>
      <c r="K505" s="58"/>
      <c r="L505" s="62"/>
    </row>
  </sheetData>
  <sheetProtection algorithmName="SHA-512" hashValue="7vpyz9zUgT1LzHYrowlO8mjGCsFhpt6+BCVDfO+vkkKIcDbRlf6Bc46DgkvWMUnFEP7elh0RNnvjYNI933i17Q==" saltValue="xAm+to9Iz0BvEv5d6XhGegxxfL8eFMxPhzmOwMYwO9JTYfv1HeMZVXtKQ1HPUJAOO1aXSpw9ngYe+PP8wNTeaw==" spinCount="100000" sheet="1" objects="1" scenarios="1" formatColumns="0" formatRows="0" autoFilter="0"/>
  <autoFilter ref="C96:K504"/>
  <mergeCells count="10">
    <mergeCell ref="J51:J52"/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1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100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1892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ROUND(J95,2)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ROUND(SUM(BE95:BE310), 2)</f>
        <v>0</v>
      </c>
      <c r="G30" s="43"/>
      <c r="H30" s="43"/>
      <c r="I30" s="132">
        <v>0.21</v>
      </c>
      <c r="J30" s="131">
        <f>ROUND(ROUND((SUM(BE95:BE310)),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ROUND(SUM(BF95:BF310), 2)</f>
        <v>0</v>
      </c>
      <c r="G31" s="43"/>
      <c r="H31" s="43"/>
      <c r="I31" s="132">
        <v>0.15</v>
      </c>
      <c r="J31" s="131">
        <f>ROUND(ROUND((SUM(BF95:BF310)),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ROUND(SUM(BG95:BG310),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ROUND(SUM(BH95:BH310),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ROUND(SUM(BI95:BI310),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166023 - SO 03 Sušic -  SO 03 Sušicí věž - stavební práce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J95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402</v>
      </c>
      <c r="E57" s="192"/>
      <c r="F57" s="192"/>
      <c r="G57" s="192"/>
      <c r="H57" s="192"/>
      <c r="I57" s="193"/>
      <c r="J57" s="194">
        <f>J96</f>
        <v>0</v>
      </c>
      <c r="K57" s="195"/>
    </row>
    <row r="58" spans="2:47" s="9" customFormat="1" ht="19.95" customHeight="1">
      <c r="B58" s="196"/>
      <c r="C58" s="197"/>
      <c r="D58" s="198" t="s">
        <v>1423</v>
      </c>
      <c r="E58" s="199"/>
      <c r="F58" s="199"/>
      <c r="G58" s="199"/>
      <c r="H58" s="199"/>
      <c r="I58" s="200"/>
      <c r="J58" s="201">
        <f>J97</f>
        <v>0</v>
      </c>
      <c r="K58" s="202"/>
    </row>
    <row r="59" spans="2:47" s="9" customFormat="1" ht="19.95" customHeight="1">
      <c r="B59" s="196"/>
      <c r="C59" s="197"/>
      <c r="D59" s="198" t="s">
        <v>1424</v>
      </c>
      <c r="E59" s="199"/>
      <c r="F59" s="199"/>
      <c r="G59" s="199"/>
      <c r="H59" s="199"/>
      <c r="I59" s="200"/>
      <c r="J59" s="201">
        <f>J118</f>
        <v>0</v>
      </c>
      <c r="K59" s="202"/>
    </row>
    <row r="60" spans="2:47" s="9" customFormat="1" ht="19.95" customHeight="1">
      <c r="B60" s="196"/>
      <c r="C60" s="197"/>
      <c r="D60" s="198" t="s">
        <v>403</v>
      </c>
      <c r="E60" s="199"/>
      <c r="F60" s="199"/>
      <c r="G60" s="199"/>
      <c r="H60" s="199"/>
      <c r="I60" s="200"/>
      <c r="J60" s="201">
        <f>J136</f>
        <v>0</v>
      </c>
      <c r="K60" s="202"/>
    </row>
    <row r="61" spans="2:47" s="9" customFormat="1" ht="19.95" customHeight="1">
      <c r="B61" s="196"/>
      <c r="C61" s="197"/>
      <c r="D61" s="198" t="s">
        <v>404</v>
      </c>
      <c r="E61" s="199"/>
      <c r="F61" s="199"/>
      <c r="G61" s="199"/>
      <c r="H61" s="199"/>
      <c r="I61" s="200"/>
      <c r="J61" s="201">
        <f>J151</f>
        <v>0</v>
      </c>
      <c r="K61" s="202"/>
    </row>
    <row r="62" spans="2:47" s="9" customFormat="1" ht="19.95" customHeight="1">
      <c r="B62" s="196"/>
      <c r="C62" s="197"/>
      <c r="D62" s="198" t="s">
        <v>405</v>
      </c>
      <c r="E62" s="199"/>
      <c r="F62" s="199"/>
      <c r="G62" s="199"/>
      <c r="H62" s="199"/>
      <c r="I62" s="200"/>
      <c r="J62" s="201">
        <f>J162</f>
        <v>0</v>
      </c>
      <c r="K62" s="202"/>
    </row>
    <row r="63" spans="2:47" s="9" customFormat="1" ht="19.95" customHeight="1">
      <c r="B63" s="196"/>
      <c r="C63" s="197"/>
      <c r="D63" s="198" t="s">
        <v>406</v>
      </c>
      <c r="E63" s="199"/>
      <c r="F63" s="199"/>
      <c r="G63" s="199"/>
      <c r="H63" s="199"/>
      <c r="I63" s="200"/>
      <c r="J63" s="201">
        <f>J167</f>
        <v>0</v>
      </c>
      <c r="K63" s="202"/>
    </row>
    <row r="64" spans="2:47" s="9" customFormat="1" ht="19.95" customHeight="1">
      <c r="B64" s="196"/>
      <c r="C64" s="197"/>
      <c r="D64" s="198" t="s">
        <v>407</v>
      </c>
      <c r="E64" s="199"/>
      <c r="F64" s="199"/>
      <c r="G64" s="199"/>
      <c r="H64" s="199"/>
      <c r="I64" s="200"/>
      <c r="J64" s="201">
        <f>J199</f>
        <v>0</v>
      </c>
      <c r="K64" s="202"/>
    </row>
    <row r="65" spans="2:11" s="9" customFormat="1" ht="19.95" customHeight="1">
      <c r="B65" s="196"/>
      <c r="C65" s="197"/>
      <c r="D65" s="198" t="s">
        <v>408</v>
      </c>
      <c r="E65" s="199"/>
      <c r="F65" s="199"/>
      <c r="G65" s="199"/>
      <c r="H65" s="199"/>
      <c r="I65" s="200"/>
      <c r="J65" s="201">
        <f>J220</f>
        <v>0</v>
      </c>
      <c r="K65" s="202"/>
    </row>
    <row r="66" spans="2:11" s="9" customFormat="1" ht="19.95" customHeight="1">
      <c r="B66" s="196"/>
      <c r="C66" s="197"/>
      <c r="D66" s="198" t="s">
        <v>409</v>
      </c>
      <c r="E66" s="199"/>
      <c r="F66" s="199"/>
      <c r="G66" s="199"/>
      <c r="H66" s="199"/>
      <c r="I66" s="200"/>
      <c r="J66" s="201">
        <f>J226</f>
        <v>0</v>
      </c>
      <c r="K66" s="202"/>
    </row>
    <row r="67" spans="2:11" s="8" customFormat="1" ht="24.9" customHeight="1">
      <c r="B67" s="189"/>
      <c r="C67" s="190"/>
      <c r="D67" s="191" t="s">
        <v>410</v>
      </c>
      <c r="E67" s="192"/>
      <c r="F67" s="192"/>
      <c r="G67" s="192"/>
      <c r="H67" s="192"/>
      <c r="I67" s="193"/>
      <c r="J67" s="194">
        <f>J228</f>
        <v>0</v>
      </c>
      <c r="K67" s="195"/>
    </row>
    <row r="68" spans="2:11" s="9" customFormat="1" ht="19.95" customHeight="1">
      <c r="B68" s="196"/>
      <c r="C68" s="197"/>
      <c r="D68" s="198" t="s">
        <v>411</v>
      </c>
      <c r="E68" s="199"/>
      <c r="F68" s="199"/>
      <c r="G68" s="199"/>
      <c r="H68" s="199"/>
      <c r="I68" s="200"/>
      <c r="J68" s="201">
        <f>J229</f>
        <v>0</v>
      </c>
      <c r="K68" s="202"/>
    </row>
    <row r="69" spans="2:11" s="9" customFormat="1" ht="19.95" customHeight="1">
      <c r="B69" s="196"/>
      <c r="C69" s="197"/>
      <c r="D69" s="198" t="s">
        <v>1893</v>
      </c>
      <c r="E69" s="199"/>
      <c r="F69" s="199"/>
      <c r="G69" s="199"/>
      <c r="H69" s="199"/>
      <c r="I69" s="200"/>
      <c r="J69" s="201">
        <f>J246</f>
        <v>0</v>
      </c>
      <c r="K69" s="202"/>
    </row>
    <row r="70" spans="2:11" s="9" customFormat="1" ht="19.95" customHeight="1">
      <c r="B70" s="196"/>
      <c r="C70" s="197"/>
      <c r="D70" s="198" t="s">
        <v>413</v>
      </c>
      <c r="E70" s="199"/>
      <c r="F70" s="199"/>
      <c r="G70" s="199"/>
      <c r="H70" s="199"/>
      <c r="I70" s="200"/>
      <c r="J70" s="201">
        <f>J250</f>
        <v>0</v>
      </c>
      <c r="K70" s="202"/>
    </row>
    <row r="71" spans="2:11" s="9" customFormat="1" ht="19.95" customHeight="1">
      <c r="B71" s="196"/>
      <c r="C71" s="197"/>
      <c r="D71" s="198" t="s">
        <v>1427</v>
      </c>
      <c r="E71" s="199"/>
      <c r="F71" s="199"/>
      <c r="G71" s="199"/>
      <c r="H71" s="199"/>
      <c r="I71" s="200"/>
      <c r="J71" s="201">
        <f>J275</f>
        <v>0</v>
      </c>
      <c r="K71" s="202"/>
    </row>
    <row r="72" spans="2:11" s="9" customFormat="1" ht="14.85" customHeight="1">
      <c r="B72" s="196"/>
      <c r="C72" s="197"/>
      <c r="D72" s="198" t="s">
        <v>1894</v>
      </c>
      <c r="E72" s="199"/>
      <c r="F72" s="199"/>
      <c r="G72" s="199"/>
      <c r="H72" s="199"/>
      <c r="I72" s="200"/>
      <c r="J72" s="201">
        <f>J287</f>
        <v>0</v>
      </c>
      <c r="K72" s="202"/>
    </row>
    <row r="73" spans="2:11" s="9" customFormat="1" ht="19.95" customHeight="1">
      <c r="B73" s="196"/>
      <c r="C73" s="197"/>
      <c r="D73" s="198" t="s">
        <v>1429</v>
      </c>
      <c r="E73" s="199"/>
      <c r="F73" s="199"/>
      <c r="G73" s="199"/>
      <c r="H73" s="199"/>
      <c r="I73" s="200"/>
      <c r="J73" s="201">
        <f>J294</f>
        <v>0</v>
      </c>
      <c r="K73" s="202"/>
    </row>
    <row r="74" spans="2:11" s="9" customFormat="1" ht="19.95" customHeight="1">
      <c r="B74" s="196"/>
      <c r="C74" s="197"/>
      <c r="D74" s="198" t="s">
        <v>1430</v>
      </c>
      <c r="E74" s="199"/>
      <c r="F74" s="199"/>
      <c r="G74" s="199"/>
      <c r="H74" s="199"/>
      <c r="I74" s="200"/>
      <c r="J74" s="201">
        <f>J301</f>
        <v>0</v>
      </c>
      <c r="K74" s="202"/>
    </row>
    <row r="75" spans="2:11" s="9" customFormat="1" ht="19.95" customHeight="1">
      <c r="B75" s="196"/>
      <c r="C75" s="197"/>
      <c r="D75" s="198" t="s">
        <v>1431</v>
      </c>
      <c r="E75" s="199"/>
      <c r="F75" s="199"/>
      <c r="G75" s="199"/>
      <c r="H75" s="199"/>
      <c r="I75" s="200"/>
      <c r="J75" s="201">
        <f>J307</f>
        <v>0</v>
      </c>
      <c r="K75" s="202"/>
    </row>
    <row r="76" spans="2:11" s="1" customFormat="1" ht="21.75" customHeight="1">
      <c r="B76" s="42"/>
      <c r="C76" s="43"/>
      <c r="D76" s="43"/>
      <c r="E76" s="43"/>
      <c r="F76" s="43"/>
      <c r="G76" s="43"/>
      <c r="H76" s="43"/>
      <c r="I76" s="119"/>
      <c r="J76" s="43"/>
      <c r="K76" s="46"/>
    </row>
    <row r="77" spans="2:11" s="1" customFormat="1" ht="6.9" customHeight="1">
      <c r="B77" s="57"/>
      <c r="C77" s="58"/>
      <c r="D77" s="58"/>
      <c r="E77" s="58"/>
      <c r="F77" s="58"/>
      <c r="G77" s="58"/>
      <c r="H77" s="58"/>
      <c r="I77" s="140"/>
      <c r="J77" s="58"/>
      <c r="K77" s="59"/>
    </row>
    <row r="81" spans="2:63" s="1" customFormat="1" ht="6.9" customHeight="1">
      <c r="B81" s="60"/>
      <c r="C81" s="61"/>
      <c r="D81" s="61"/>
      <c r="E81" s="61"/>
      <c r="F81" s="61"/>
      <c r="G81" s="61"/>
      <c r="H81" s="61"/>
      <c r="I81" s="143"/>
      <c r="J81" s="61"/>
      <c r="K81" s="61"/>
      <c r="L81" s="62"/>
    </row>
    <row r="82" spans="2:63" s="1" customFormat="1" ht="36.9" customHeight="1">
      <c r="B82" s="42"/>
      <c r="C82" s="63" t="s">
        <v>142</v>
      </c>
      <c r="D82" s="64"/>
      <c r="E82" s="64"/>
      <c r="F82" s="64"/>
      <c r="G82" s="64"/>
      <c r="H82" s="64"/>
      <c r="I82" s="150"/>
      <c r="J82" s="64"/>
      <c r="K82" s="64"/>
      <c r="L82" s="62"/>
    </row>
    <row r="83" spans="2:63" s="1" customFormat="1" ht="6.9" customHeight="1">
      <c r="B83" s="42"/>
      <c r="C83" s="64"/>
      <c r="D83" s="64"/>
      <c r="E83" s="64"/>
      <c r="F83" s="64"/>
      <c r="G83" s="64"/>
      <c r="H83" s="64"/>
      <c r="I83" s="150"/>
      <c r="J83" s="64"/>
      <c r="K83" s="64"/>
      <c r="L83" s="62"/>
    </row>
    <row r="84" spans="2:63" s="1" customFormat="1" ht="14.4" customHeight="1">
      <c r="B84" s="42"/>
      <c r="C84" s="66" t="s">
        <v>18</v>
      </c>
      <c r="D84" s="64"/>
      <c r="E84" s="64"/>
      <c r="F84" s="64"/>
      <c r="G84" s="64"/>
      <c r="H84" s="64"/>
      <c r="I84" s="150"/>
      <c r="J84" s="64"/>
      <c r="K84" s="64"/>
      <c r="L84" s="62"/>
    </row>
    <row r="85" spans="2:63" s="1" customFormat="1" ht="16.5" customHeight="1">
      <c r="B85" s="42"/>
      <c r="C85" s="64"/>
      <c r="D85" s="64"/>
      <c r="E85" s="390" t="str">
        <f>E7</f>
        <v>Rekonstrukce a přístavby hasičské zbrojnice Hošťálkovice</v>
      </c>
      <c r="F85" s="391"/>
      <c r="G85" s="391"/>
      <c r="H85" s="391"/>
      <c r="I85" s="150"/>
      <c r="J85" s="64"/>
      <c r="K85" s="64"/>
      <c r="L85" s="62"/>
    </row>
    <row r="86" spans="2:63" s="1" customFormat="1" ht="14.4" customHeight="1">
      <c r="B86" s="42"/>
      <c r="C86" s="66" t="s">
        <v>134</v>
      </c>
      <c r="D86" s="64"/>
      <c r="E86" s="64"/>
      <c r="F86" s="64"/>
      <c r="G86" s="64"/>
      <c r="H86" s="64"/>
      <c r="I86" s="150"/>
      <c r="J86" s="64"/>
      <c r="K86" s="64"/>
      <c r="L86" s="62"/>
    </row>
    <row r="87" spans="2:63" s="1" customFormat="1" ht="17.25" customHeight="1">
      <c r="B87" s="42"/>
      <c r="C87" s="64"/>
      <c r="D87" s="64"/>
      <c r="E87" s="365" t="str">
        <f>E9</f>
        <v xml:space="preserve">166023 - SO 03 Sušic -  SO 03 Sušicí věž - stavební práce </v>
      </c>
      <c r="F87" s="392"/>
      <c r="G87" s="392"/>
      <c r="H87" s="392"/>
      <c r="I87" s="150"/>
      <c r="J87" s="64"/>
      <c r="K87" s="64"/>
      <c r="L87" s="62"/>
    </row>
    <row r="88" spans="2:63" s="1" customFormat="1" ht="6.9" customHeight="1">
      <c r="B88" s="42"/>
      <c r="C88" s="64"/>
      <c r="D88" s="64"/>
      <c r="E88" s="64"/>
      <c r="F88" s="64"/>
      <c r="G88" s="64"/>
      <c r="H88" s="64"/>
      <c r="I88" s="150"/>
      <c r="J88" s="64"/>
      <c r="K88" s="64"/>
      <c r="L88" s="62"/>
    </row>
    <row r="89" spans="2:63" s="1" customFormat="1" ht="18" customHeight="1">
      <c r="B89" s="42"/>
      <c r="C89" s="66" t="s">
        <v>25</v>
      </c>
      <c r="D89" s="64"/>
      <c r="E89" s="64"/>
      <c r="F89" s="151" t="str">
        <f>F12</f>
        <v xml:space="preserve"> </v>
      </c>
      <c r="G89" s="64"/>
      <c r="H89" s="64"/>
      <c r="I89" s="152" t="s">
        <v>27</v>
      </c>
      <c r="J89" s="74" t="str">
        <f>IF(J12="","",J12)</f>
        <v>2. 12. 2016</v>
      </c>
      <c r="K89" s="64"/>
      <c r="L89" s="62"/>
    </row>
    <row r="90" spans="2:63" s="1" customFormat="1" ht="6.9" customHeight="1">
      <c r="B90" s="42"/>
      <c r="C90" s="64"/>
      <c r="D90" s="64"/>
      <c r="E90" s="64"/>
      <c r="F90" s="64"/>
      <c r="G90" s="64"/>
      <c r="H90" s="64"/>
      <c r="I90" s="150"/>
      <c r="J90" s="64"/>
      <c r="K90" s="64"/>
      <c r="L90" s="62"/>
    </row>
    <row r="91" spans="2:63" s="1" customFormat="1" ht="13.2">
      <c r="B91" s="42"/>
      <c r="C91" s="66" t="s">
        <v>35</v>
      </c>
      <c r="D91" s="64"/>
      <c r="E91" s="64"/>
      <c r="F91" s="151" t="str">
        <f>E15</f>
        <v xml:space="preserve">Statutární město Ostrava,MOb Hošťálkovice </v>
      </c>
      <c r="G91" s="64"/>
      <c r="H91" s="64"/>
      <c r="I91" s="152" t="s">
        <v>42</v>
      </c>
      <c r="J91" s="151" t="str">
        <f>E21</f>
        <v xml:space="preserve">Lenka Jerakasová </v>
      </c>
      <c r="K91" s="64"/>
      <c r="L91" s="62"/>
    </row>
    <row r="92" spans="2:63" s="1" customFormat="1" ht="14.4" customHeight="1">
      <c r="B92" s="42"/>
      <c r="C92" s="66" t="s">
        <v>40</v>
      </c>
      <c r="D92" s="64"/>
      <c r="E92" s="64"/>
      <c r="F92" s="151" t="str">
        <f>IF(E18="","",E18)</f>
        <v/>
      </c>
      <c r="G92" s="64"/>
      <c r="H92" s="64"/>
      <c r="I92" s="150"/>
      <c r="J92" s="64"/>
      <c r="K92" s="64"/>
      <c r="L92" s="62"/>
    </row>
    <row r="93" spans="2:63" s="1" customFormat="1" ht="10.35" customHeight="1">
      <c r="B93" s="42"/>
      <c r="C93" s="64"/>
      <c r="D93" s="64"/>
      <c r="E93" s="64"/>
      <c r="F93" s="64"/>
      <c r="G93" s="64"/>
      <c r="H93" s="64"/>
      <c r="I93" s="150"/>
      <c r="J93" s="64"/>
      <c r="K93" s="64"/>
      <c r="L93" s="62"/>
    </row>
    <row r="94" spans="2:63" s="7" customFormat="1" ht="29.25" customHeight="1">
      <c r="B94" s="153"/>
      <c r="C94" s="154" t="s">
        <v>143</v>
      </c>
      <c r="D94" s="155" t="s">
        <v>67</v>
      </c>
      <c r="E94" s="155" t="s">
        <v>63</v>
      </c>
      <c r="F94" s="155" t="s">
        <v>144</v>
      </c>
      <c r="G94" s="155" t="s">
        <v>145</v>
      </c>
      <c r="H94" s="155" t="s">
        <v>146</v>
      </c>
      <c r="I94" s="156" t="s">
        <v>147</v>
      </c>
      <c r="J94" s="155" t="s">
        <v>139</v>
      </c>
      <c r="K94" s="157" t="s">
        <v>148</v>
      </c>
      <c r="L94" s="158"/>
      <c r="M94" s="82" t="s">
        <v>149</v>
      </c>
      <c r="N94" s="83" t="s">
        <v>52</v>
      </c>
      <c r="O94" s="83" t="s">
        <v>150</v>
      </c>
      <c r="P94" s="83" t="s">
        <v>151</v>
      </c>
      <c r="Q94" s="83" t="s">
        <v>152</v>
      </c>
      <c r="R94" s="83" t="s">
        <v>153</v>
      </c>
      <c r="S94" s="83" t="s">
        <v>154</v>
      </c>
      <c r="T94" s="84" t="s">
        <v>155</v>
      </c>
    </row>
    <row r="95" spans="2:63" s="1" customFormat="1" ht="29.25" customHeight="1">
      <c r="B95" s="42"/>
      <c r="C95" s="88" t="s">
        <v>140</v>
      </c>
      <c r="D95" s="64"/>
      <c r="E95" s="64"/>
      <c r="F95" s="64"/>
      <c r="G95" s="64"/>
      <c r="H95" s="64"/>
      <c r="I95" s="150"/>
      <c r="J95" s="159">
        <f>BK95</f>
        <v>0</v>
      </c>
      <c r="K95" s="64"/>
      <c r="L95" s="62"/>
      <c r="M95" s="85"/>
      <c r="N95" s="86"/>
      <c r="O95" s="86"/>
      <c r="P95" s="160">
        <f>P96+P228</f>
        <v>0</v>
      </c>
      <c r="Q95" s="86"/>
      <c r="R95" s="160">
        <f>R96+R228</f>
        <v>0</v>
      </c>
      <c r="S95" s="86"/>
      <c r="T95" s="161">
        <f>T96+T228</f>
        <v>0</v>
      </c>
      <c r="AT95" s="24" t="s">
        <v>81</v>
      </c>
      <c r="AU95" s="24" t="s">
        <v>141</v>
      </c>
      <c r="BK95" s="162">
        <f>BK96+BK228</f>
        <v>0</v>
      </c>
    </row>
    <row r="96" spans="2:63" s="10" customFormat="1" ht="37.35" customHeight="1">
      <c r="B96" s="203"/>
      <c r="C96" s="204"/>
      <c r="D96" s="205" t="s">
        <v>81</v>
      </c>
      <c r="E96" s="206" t="s">
        <v>423</v>
      </c>
      <c r="F96" s="206" t="s">
        <v>424</v>
      </c>
      <c r="G96" s="204"/>
      <c r="H96" s="204"/>
      <c r="I96" s="207"/>
      <c r="J96" s="208">
        <f>BK96</f>
        <v>0</v>
      </c>
      <c r="K96" s="204"/>
      <c r="L96" s="209"/>
      <c r="M96" s="210"/>
      <c r="N96" s="211"/>
      <c r="O96" s="211"/>
      <c r="P96" s="212">
        <f>P97+P118+P136+P151+P162+P167+P199+P220+P226</f>
        <v>0</v>
      </c>
      <c r="Q96" s="211"/>
      <c r="R96" s="212">
        <f>R97+R118+R136+R151+R162+R167+R199+R220+R226</f>
        <v>0</v>
      </c>
      <c r="S96" s="211"/>
      <c r="T96" s="213">
        <f>T97+T118+T136+T151+T162+T167+T199+T220+T226</f>
        <v>0</v>
      </c>
      <c r="AR96" s="214" t="s">
        <v>24</v>
      </c>
      <c r="AT96" s="215" t="s">
        <v>81</v>
      </c>
      <c r="AU96" s="215" t="s">
        <v>82</v>
      </c>
      <c r="AY96" s="214" t="s">
        <v>162</v>
      </c>
      <c r="BK96" s="216">
        <f>BK97+BK118+BK136+BK151+BK162+BK167+BK199+BK220+BK226</f>
        <v>0</v>
      </c>
    </row>
    <row r="97" spans="2:65" s="10" customFormat="1" ht="19.95" customHeight="1">
      <c r="B97" s="203"/>
      <c r="C97" s="204"/>
      <c r="D97" s="205" t="s">
        <v>81</v>
      </c>
      <c r="E97" s="217" t="s">
        <v>24</v>
      </c>
      <c r="F97" s="217" t="s">
        <v>1432</v>
      </c>
      <c r="G97" s="204"/>
      <c r="H97" s="204"/>
      <c r="I97" s="207"/>
      <c r="J97" s="218">
        <f>BK97</f>
        <v>0</v>
      </c>
      <c r="K97" s="204"/>
      <c r="L97" s="209"/>
      <c r="M97" s="210"/>
      <c r="N97" s="211"/>
      <c r="O97" s="211"/>
      <c r="P97" s="212">
        <f>SUM(P98:P117)</f>
        <v>0</v>
      </c>
      <c r="Q97" s="211"/>
      <c r="R97" s="212">
        <f>SUM(R98:R117)</f>
        <v>0</v>
      </c>
      <c r="S97" s="211"/>
      <c r="T97" s="213">
        <f>SUM(T98:T117)</f>
        <v>0</v>
      </c>
      <c r="AR97" s="214" t="s">
        <v>24</v>
      </c>
      <c r="AT97" s="215" t="s">
        <v>81</v>
      </c>
      <c r="AU97" s="215" t="s">
        <v>24</v>
      </c>
      <c r="AY97" s="214" t="s">
        <v>162</v>
      </c>
      <c r="BK97" s="216">
        <f>SUM(BK98:BK117)</f>
        <v>0</v>
      </c>
    </row>
    <row r="98" spans="2:65" s="1" customFormat="1" ht="16.5" customHeight="1">
      <c r="B98" s="42"/>
      <c r="C98" s="163" t="s">
        <v>24</v>
      </c>
      <c r="D98" s="163" t="s">
        <v>156</v>
      </c>
      <c r="E98" s="164" t="s">
        <v>1433</v>
      </c>
      <c r="F98" s="165" t="s">
        <v>1434</v>
      </c>
      <c r="G98" s="166" t="s">
        <v>159</v>
      </c>
      <c r="H98" s="167">
        <v>7.2</v>
      </c>
      <c r="I98" s="168"/>
      <c r="J98" s="169">
        <f>ROUND(I98*H98,2)</f>
        <v>0</v>
      </c>
      <c r="K98" s="165" t="s">
        <v>428</v>
      </c>
      <c r="L98" s="62"/>
      <c r="M98" s="170" t="s">
        <v>37</v>
      </c>
      <c r="N98" s="171" t="s">
        <v>53</v>
      </c>
      <c r="O98" s="43"/>
      <c r="P98" s="172">
        <f>O98*H98</f>
        <v>0</v>
      </c>
      <c r="Q98" s="172">
        <v>0</v>
      </c>
      <c r="R98" s="172">
        <f>Q98*H98</f>
        <v>0</v>
      </c>
      <c r="S98" s="172">
        <v>0</v>
      </c>
      <c r="T98" s="173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174">
        <f>IF(N98="základní",J98,0)</f>
        <v>0</v>
      </c>
      <c r="BF98" s="174">
        <f>IF(N98="snížená",J98,0)</f>
        <v>0</v>
      </c>
      <c r="BG98" s="174">
        <f>IF(N98="zákl. přenesená",J98,0)</f>
        <v>0</v>
      </c>
      <c r="BH98" s="174">
        <f>IF(N98="sníž. přenesená",J98,0)</f>
        <v>0</v>
      </c>
      <c r="BI98" s="174">
        <f>IF(N98="nulová",J98,0)</f>
        <v>0</v>
      </c>
      <c r="BJ98" s="24" t="s">
        <v>24</v>
      </c>
      <c r="BK98" s="174">
        <f>ROUND(I98*H98,2)</f>
        <v>0</v>
      </c>
      <c r="BL98" s="24" t="s">
        <v>161</v>
      </c>
      <c r="BM98" s="24" t="s">
        <v>1895</v>
      </c>
    </row>
    <row r="99" spans="2:65" s="11" customFormat="1" ht="12">
      <c r="B99" s="219"/>
      <c r="C99" s="220"/>
      <c r="D99" s="221" t="s">
        <v>430</v>
      </c>
      <c r="E99" s="222" t="s">
        <v>37</v>
      </c>
      <c r="F99" s="223" t="s">
        <v>1896</v>
      </c>
      <c r="G99" s="220"/>
      <c r="H99" s="224">
        <v>7.2</v>
      </c>
      <c r="I99" s="225"/>
      <c r="J99" s="220"/>
      <c r="K99" s="220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430</v>
      </c>
      <c r="AU99" s="230" t="s">
        <v>91</v>
      </c>
      <c r="AV99" s="11" t="s">
        <v>91</v>
      </c>
      <c r="AW99" s="11" t="s">
        <v>45</v>
      </c>
      <c r="AX99" s="11" t="s">
        <v>82</v>
      </c>
      <c r="AY99" s="230" t="s">
        <v>162</v>
      </c>
    </row>
    <row r="100" spans="2:65" s="12" customFormat="1" ht="12">
      <c r="B100" s="231"/>
      <c r="C100" s="232"/>
      <c r="D100" s="221" t="s">
        <v>430</v>
      </c>
      <c r="E100" s="233" t="s">
        <v>37</v>
      </c>
      <c r="F100" s="234" t="s">
        <v>433</v>
      </c>
      <c r="G100" s="232"/>
      <c r="H100" s="235">
        <v>7.2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430</v>
      </c>
      <c r="AU100" s="241" t="s">
        <v>91</v>
      </c>
      <c r="AV100" s="12" t="s">
        <v>161</v>
      </c>
      <c r="AW100" s="12" t="s">
        <v>45</v>
      </c>
      <c r="AX100" s="12" t="s">
        <v>24</v>
      </c>
      <c r="AY100" s="241" t="s">
        <v>162</v>
      </c>
    </row>
    <row r="101" spans="2:65" s="1" customFormat="1" ht="16.5" customHeight="1">
      <c r="B101" s="42"/>
      <c r="C101" s="163" t="s">
        <v>91</v>
      </c>
      <c r="D101" s="163" t="s">
        <v>156</v>
      </c>
      <c r="E101" s="164" t="s">
        <v>1437</v>
      </c>
      <c r="F101" s="165" t="s">
        <v>1438</v>
      </c>
      <c r="G101" s="166" t="s">
        <v>173</v>
      </c>
      <c r="H101" s="167">
        <v>1.9910000000000001</v>
      </c>
      <c r="I101" s="168"/>
      <c r="J101" s="169">
        <f>ROUND(I101*H101,2)</f>
        <v>0</v>
      </c>
      <c r="K101" s="165" t="s">
        <v>428</v>
      </c>
      <c r="L101" s="62"/>
      <c r="M101" s="170" t="s">
        <v>37</v>
      </c>
      <c r="N101" s="171" t="s">
        <v>53</v>
      </c>
      <c r="O101" s="43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174">
        <f>IF(N101="základní",J101,0)</f>
        <v>0</v>
      </c>
      <c r="BF101" s="174">
        <f>IF(N101="snížená",J101,0)</f>
        <v>0</v>
      </c>
      <c r="BG101" s="174">
        <f>IF(N101="zákl. přenesená",J101,0)</f>
        <v>0</v>
      </c>
      <c r="BH101" s="174">
        <f>IF(N101="sníž. přenesená",J101,0)</f>
        <v>0</v>
      </c>
      <c r="BI101" s="174">
        <f>IF(N101="nulová",J101,0)</f>
        <v>0</v>
      </c>
      <c r="BJ101" s="24" t="s">
        <v>24</v>
      </c>
      <c r="BK101" s="174">
        <f>ROUND(I101*H101,2)</f>
        <v>0</v>
      </c>
      <c r="BL101" s="24" t="s">
        <v>161</v>
      </c>
      <c r="BM101" s="24" t="s">
        <v>1897</v>
      </c>
    </row>
    <row r="102" spans="2:65" s="13" customFormat="1" ht="12">
      <c r="B102" s="242"/>
      <c r="C102" s="243"/>
      <c r="D102" s="221" t="s">
        <v>430</v>
      </c>
      <c r="E102" s="244" t="s">
        <v>37</v>
      </c>
      <c r="F102" s="245" t="s">
        <v>1898</v>
      </c>
      <c r="G102" s="243"/>
      <c r="H102" s="244" t="s">
        <v>37</v>
      </c>
      <c r="I102" s="246"/>
      <c r="J102" s="243"/>
      <c r="K102" s="243"/>
      <c r="L102" s="247"/>
      <c r="M102" s="248"/>
      <c r="N102" s="249"/>
      <c r="O102" s="249"/>
      <c r="P102" s="249"/>
      <c r="Q102" s="249"/>
      <c r="R102" s="249"/>
      <c r="S102" s="249"/>
      <c r="T102" s="250"/>
      <c r="AT102" s="251" t="s">
        <v>430</v>
      </c>
      <c r="AU102" s="251" t="s">
        <v>91</v>
      </c>
      <c r="AV102" s="13" t="s">
        <v>24</v>
      </c>
      <c r="AW102" s="13" t="s">
        <v>45</v>
      </c>
      <c r="AX102" s="13" t="s">
        <v>82</v>
      </c>
      <c r="AY102" s="251" t="s">
        <v>162</v>
      </c>
    </row>
    <row r="103" spans="2:65" s="11" customFormat="1" ht="12">
      <c r="B103" s="219"/>
      <c r="C103" s="220"/>
      <c r="D103" s="221" t="s">
        <v>430</v>
      </c>
      <c r="E103" s="222" t="s">
        <v>37</v>
      </c>
      <c r="F103" s="223" t="s">
        <v>1899</v>
      </c>
      <c r="G103" s="220"/>
      <c r="H103" s="224">
        <v>1.9910000000000001</v>
      </c>
      <c r="I103" s="225"/>
      <c r="J103" s="220"/>
      <c r="K103" s="220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430</v>
      </c>
      <c r="AU103" s="230" t="s">
        <v>91</v>
      </c>
      <c r="AV103" s="11" t="s">
        <v>91</v>
      </c>
      <c r="AW103" s="11" t="s">
        <v>45</v>
      </c>
      <c r="AX103" s="11" t="s">
        <v>82</v>
      </c>
      <c r="AY103" s="230" t="s">
        <v>162</v>
      </c>
    </row>
    <row r="104" spans="2:65" s="12" customFormat="1" ht="12">
      <c r="B104" s="231"/>
      <c r="C104" s="232"/>
      <c r="D104" s="221" t="s">
        <v>430</v>
      </c>
      <c r="E104" s="233" t="s">
        <v>37</v>
      </c>
      <c r="F104" s="234" t="s">
        <v>433</v>
      </c>
      <c r="G104" s="232"/>
      <c r="H104" s="235">
        <v>1.9910000000000001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430</v>
      </c>
      <c r="AU104" s="241" t="s">
        <v>91</v>
      </c>
      <c r="AV104" s="12" t="s">
        <v>161</v>
      </c>
      <c r="AW104" s="12" t="s">
        <v>45</v>
      </c>
      <c r="AX104" s="12" t="s">
        <v>24</v>
      </c>
      <c r="AY104" s="241" t="s">
        <v>162</v>
      </c>
    </row>
    <row r="105" spans="2:65" s="1" customFormat="1" ht="16.5" customHeight="1">
      <c r="B105" s="42"/>
      <c r="C105" s="163" t="s">
        <v>167</v>
      </c>
      <c r="D105" s="163" t="s">
        <v>156</v>
      </c>
      <c r="E105" s="164" t="s">
        <v>1442</v>
      </c>
      <c r="F105" s="165" t="s">
        <v>1443</v>
      </c>
      <c r="G105" s="166" t="s">
        <v>173</v>
      </c>
      <c r="H105" s="167">
        <v>1.89</v>
      </c>
      <c r="I105" s="168"/>
      <c r="J105" s="169">
        <f>ROUND(I105*H105,2)</f>
        <v>0</v>
      </c>
      <c r="K105" s="165" t="s">
        <v>428</v>
      </c>
      <c r="L105" s="62"/>
      <c r="M105" s="170" t="s">
        <v>37</v>
      </c>
      <c r="N105" s="171" t="s">
        <v>53</v>
      </c>
      <c r="O105" s="43"/>
      <c r="P105" s="172">
        <f>O105*H105</f>
        <v>0</v>
      </c>
      <c r="Q105" s="172">
        <v>0</v>
      </c>
      <c r="R105" s="172">
        <f>Q105*H105</f>
        <v>0</v>
      </c>
      <c r="S105" s="172">
        <v>0</v>
      </c>
      <c r="T105" s="173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174">
        <f>IF(N105="základní",J105,0)</f>
        <v>0</v>
      </c>
      <c r="BF105" s="174">
        <f>IF(N105="snížená",J105,0)</f>
        <v>0</v>
      </c>
      <c r="BG105" s="174">
        <f>IF(N105="zákl. přenesená",J105,0)</f>
        <v>0</v>
      </c>
      <c r="BH105" s="174">
        <f>IF(N105="sníž. přenesená",J105,0)</f>
        <v>0</v>
      </c>
      <c r="BI105" s="174">
        <f>IF(N105="nulová",J105,0)</f>
        <v>0</v>
      </c>
      <c r="BJ105" s="24" t="s">
        <v>24</v>
      </c>
      <c r="BK105" s="174">
        <f>ROUND(I105*H105,2)</f>
        <v>0</v>
      </c>
      <c r="BL105" s="24" t="s">
        <v>161</v>
      </c>
      <c r="BM105" s="24" t="s">
        <v>1900</v>
      </c>
    </row>
    <row r="106" spans="2:65" s="11" customFormat="1" ht="12">
      <c r="B106" s="219"/>
      <c r="C106" s="220"/>
      <c r="D106" s="221" t="s">
        <v>430</v>
      </c>
      <c r="E106" s="222" t="s">
        <v>37</v>
      </c>
      <c r="F106" s="223" t="s">
        <v>1901</v>
      </c>
      <c r="G106" s="220"/>
      <c r="H106" s="224">
        <v>1.89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AT106" s="230" t="s">
        <v>430</v>
      </c>
      <c r="AU106" s="230" t="s">
        <v>91</v>
      </c>
      <c r="AV106" s="11" t="s">
        <v>91</v>
      </c>
      <c r="AW106" s="11" t="s">
        <v>45</v>
      </c>
      <c r="AX106" s="11" t="s">
        <v>82</v>
      </c>
      <c r="AY106" s="230" t="s">
        <v>162</v>
      </c>
    </row>
    <row r="107" spans="2:65" s="12" customFormat="1" ht="12">
      <c r="B107" s="231"/>
      <c r="C107" s="232"/>
      <c r="D107" s="221" t="s">
        <v>430</v>
      </c>
      <c r="E107" s="233" t="s">
        <v>37</v>
      </c>
      <c r="F107" s="234" t="s">
        <v>433</v>
      </c>
      <c r="G107" s="232"/>
      <c r="H107" s="235">
        <v>1.89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430</v>
      </c>
      <c r="AU107" s="241" t="s">
        <v>91</v>
      </c>
      <c r="AV107" s="12" t="s">
        <v>161</v>
      </c>
      <c r="AW107" s="12" t="s">
        <v>45</v>
      </c>
      <c r="AX107" s="12" t="s">
        <v>24</v>
      </c>
      <c r="AY107" s="241" t="s">
        <v>162</v>
      </c>
    </row>
    <row r="108" spans="2:65" s="1" customFormat="1" ht="16.5" customHeight="1">
      <c r="B108" s="42"/>
      <c r="C108" s="163" t="s">
        <v>161</v>
      </c>
      <c r="D108" s="163" t="s">
        <v>156</v>
      </c>
      <c r="E108" s="164" t="s">
        <v>1447</v>
      </c>
      <c r="F108" s="165" t="s">
        <v>1448</v>
      </c>
      <c r="G108" s="166" t="s">
        <v>173</v>
      </c>
      <c r="H108" s="167">
        <v>16.225000000000001</v>
      </c>
      <c r="I108" s="168"/>
      <c r="J108" s="169">
        <f>ROUND(I108*H108,2)</f>
        <v>0</v>
      </c>
      <c r="K108" s="165" t="s">
        <v>428</v>
      </c>
      <c r="L108" s="62"/>
      <c r="M108" s="170" t="s">
        <v>37</v>
      </c>
      <c r="N108" s="171" t="s">
        <v>53</v>
      </c>
      <c r="O108" s="43"/>
      <c r="P108" s="172">
        <f>O108*H108</f>
        <v>0</v>
      </c>
      <c r="Q108" s="172">
        <v>0</v>
      </c>
      <c r="R108" s="172">
        <f>Q108*H108</f>
        <v>0</v>
      </c>
      <c r="S108" s="172">
        <v>0</v>
      </c>
      <c r="T108" s="173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174">
        <f>IF(N108="základní",J108,0)</f>
        <v>0</v>
      </c>
      <c r="BF108" s="174">
        <f>IF(N108="snížená",J108,0)</f>
        <v>0</v>
      </c>
      <c r="BG108" s="174">
        <f>IF(N108="zákl. přenesená",J108,0)</f>
        <v>0</v>
      </c>
      <c r="BH108" s="174">
        <f>IF(N108="sníž. přenesená",J108,0)</f>
        <v>0</v>
      </c>
      <c r="BI108" s="174">
        <f>IF(N108="nulová",J108,0)</f>
        <v>0</v>
      </c>
      <c r="BJ108" s="24" t="s">
        <v>24</v>
      </c>
      <c r="BK108" s="174">
        <f>ROUND(I108*H108,2)</f>
        <v>0</v>
      </c>
      <c r="BL108" s="24" t="s">
        <v>161</v>
      </c>
      <c r="BM108" s="24" t="s">
        <v>1902</v>
      </c>
    </row>
    <row r="109" spans="2:65" s="13" customFormat="1" ht="12">
      <c r="B109" s="242"/>
      <c r="C109" s="243"/>
      <c r="D109" s="221" t="s">
        <v>430</v>
      </c>
      <c r="E109" s="244" t="s">
        <v>37</v>
      </c>
      <c r="F109" s="245" t="s">
        <v>1450</v>
      </c>
      <c r="G109" s="243"/>
      <c r="H109" s="244" t="s">
        <v>37</v>
      </c>
      <c r="I109" s="246"/>
      <c r="J109" s="243"/>
      <c r="K109" s="243"/>
      <c r="L109" s="247"/>
      <c r="M109" s="248"/>
      <c r="N109" s="249"/>
      <c r="O109" s="249"/>
      <c r="P109" s="249"/>
      <c r="Q109" s="249"/>
      <c r="R109" s="249"/>
      <c r="S109" s="249"/>
      <c r="T109" s="250"/>
      <c r="AT109" s="251" t="s">
        <v>430</v>
      </c>
      <c r="AU109" s="251" t="s">
        <v>91</v>
      </c>
      <c r="AV109" s="13" t="s">
        <v>24</v>
      </c>
      <c r="AW109" s="13" t="s">
        <v>45</v>
      </c>
      <c r="AX109" s="13" t="s">
        <v>82</v>
      </c>
      <c r="AY109" s="251" t="s">
        <v>162</v>
      </c>
    </row>
    <row r="110" spans="2:65" s="11" customFormat="1" ht="12">
      <c r="B110" s="219"/>
      <c r="C110" s="220"/>
      <c r="D110" s="221" t="s">
        <v>430</v>
      </c>
      <c r="E110" s="222" t="s">
        <v>37</v>
      </c>
      <c r="F110" s="223" t="s">
        <v>1903</v>
      </c>
      <c r="G110" s="220"/>
      <c r="H110" s="224">
        <v>16.225000000000001</v>
      </c>
      <c r="I110" s="225"/>
      <c r="J110" s="220"/>
      <c r="K110" s="220"/>
      <c r="L110" s="226"/>
      <c r="M110" s="227"/>
      <c r="N110" s="228"/>
      <c r="O110" s="228"/>
      <c r="P110" s="228"/>
      <c r="Q110" s="228"/>
      <c r="R110" s="228"/>
      <c r="S110" s="228"/>
      <c r="T110" s="229"/>
      <c r="AT110" s="230" t="s">
        <v>430</v>
      </c>
      <c r="AU110" s="230" t="s">
        <v>91</v>
      </c>
      <c r="AV110" s="11" t="s">
        <v>91</v>
      </c>
      <c r="AW110" s="11" t="s">
        <v>45</v>
      </c>
      <c r="AX110" s="11" t="s">
        <v>82</v>
      </c>
      <c r="AY110" s="230" t="s">
        <v>162</v>
      </c>
    </row>
    <row r="111" spans="2:65" s="12" customFormat="1" ht="12">
      <c r="B111" s="231"/>
      <c r="C111" s="232"/>
      <c r="D111" s="221" t="s">
        <v>430</v>
      </c>
      <c r="E111" s="233" t="s">
        <v>37</v>
      </c>
      <c r="F111" s="234" t="s">
        <v>433</v>
      </c>
      <c r="G111" s="232"/>
      <c r="H111" s="235">
        <v>16.225000000000001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430</v>
      </c>
      <c r="AU111" s="241" t="s">
        <v>91</v>
      </c>
      <c r="AV111" s="12" t="s">
        <v>161</v>
      </c>
      <c r="AW111" s="12" t="s">
        <v>45</v>
      </c>
      <c r="AX111" s="12" t="s">
        <v>24</v>
      </c>
      <c r="AY111" s="241" t="s">
        <v>162</v>
      </c>
    </row>
    <row r="112" spans="2:65" s="1" customFormat="1" ht="16.5" customHeight="1">
      <c r="B112" s="42"/>
      <c r="C112" s="163" t="s">
        <v>175</v>
      </c>
      <c r="D112" s="163" t="s">
        <v>156</v>
      </c>
      <c r="E112" s="164" t="s">
        <v>1452</v>
      </c>
      <c r="F112" s="165" t="s">
        <v>1453</v>
      </c>
      <c r="G112" s="166" t="s">
        <v>173</v>
      </c>
      <c r="H112" s="167">
        <v>16.225000000000001</v>
      </c>
      <c r="I112" s="168"/>
      <c r="J112" s="169">
        <f>ROUND(I112*H112,2)</f>
        <v>0</v>
      </c>
      <c r="K112" s="165" t="s">
        <v>428</v>
      </c>
      <c r="L112" s="62"/>
      <c r="M112" s="170" t="s">
        <v>37</v>
      </c>
      <c r="N112" s="171" t="s">
        <v>53</v>
      </c>
      <c r="O112" s="43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24" t="s">
        <v>24</v>
      </c>
      <c r="BK112" s="174">
        <f>ROUND(I112*H112,2)</f>
        <v>0</v>
      </c>
      <c r="BL112" s="24" t="s">
        <v>161</v>
      </c>
      <c r="BM112" s="24" t="s">
        <v>1904</v>
      </c>
    </row>
    <row r="113" spans="2:65" s="1" customFormat="1" ht="16.5" customHeight="1">
      <c r="B113" s="42"/>
      <c r="C113" s="163" t="s">
        <v>179</v>
      </c>
      <c r="D113" s="163" t="s">
        <v>156</v>
      </c>
      <c r="E113" s="164" t="s">
        <v>1455</v>
      </c>
      <c r="F113" s="165" t="s">
        <v>1456</v>
      </c>
      <c r="G113" s="166" t="s">
        <v>173</v>
      </c>
      <c r="H113" s="167">
        <v>16.225000000000001</v>
      </c>
      <c r="I113" s="168"/>
      <c r="J113" s="169">
        <f>ROUND(I113*H113,2)</f>
        <v>0</v>
      </c>
      <c r="K113" s="165" t="s">
        <v>428</v>
      </c>
      <c r="L113" s="62"/>
      <c r="M113" s="170" t="s">
        <v>37</v>
      </c>
      <c r="N113" s="171" t="s">
        <v>53</v>
      </c>
      <c r="O113" s="43"/>
      <c r="P113" s="172">
        <f>O113*H113</f>
        <v>0</v>
      </c>
      <c r="Q113" s="172">
        <v>0</v>
      </c>
      <c r="R113" s="172">
        <f>Q113*H113</f>
        <v>0</v>
      </c>
      <c r="S113" s="172">
        <v>0</v>
      </c>
      <c r="T113" s="173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174">
        <f>IF(N113="základní",J113,0)</f>
        <v>0</v>
      </c>
      <c r="BF113" s="174">
        <f>IF(N113="snížená",J113,0)</f>
        <v>0</v>
      </c>
      <c r="BG113" s="174">
        <f>IF(N113="zákl. přenesená",J113,0)</f>
        <v>0</v>
      </c>
      <c r="BH113" s="174">
        <f>IF(N113="sníž. přenesená",J113,0)</f>
        <v>0</v>
      </c>
      <c r="BI113" s="174">
        <f>IF(N113="nulová",J113,0)</f>
        <v>0</v>
      </c>
      <c r="BJ113" s="24" t="s">
        <v>24</v>
      </c>
      <c r="BK113" s="174">
        <f>ROUND(I113*H113,2)</f>
        <v>0</v>
      </c>
      <c r="BL113" s="24" t="s">
        <v>161</v>
      </c>
      <c r="BM113" s="24" t="s">
        <v>1905</v>
      </c>
    </row>
    <row r="114" spans="2:65" s="1" customFormat="1" ht="16.5" customHeight="1">
      <c r="B114" s="42"/>
      <c r="C114" s="163" t="s">
        <v>183</v>
      </c>
      <c r="D114" s="163" t="s">
        <v>156</v>
      </c>
      <c r="E114" s="164" t="s">
        <v>1458</v>
      </c>
      <c r="F114" s="165" t="s">
        <v>1459</v>
      </c>
      <c r="G114" s="166" t="s">
        <v>173</v>
      </c>
      <c r="H114" s="167">
        <v>16.225000000000001</v>
      </c>
      <c r="I114" s="168"/>
      <c r="J114" s="169">
        <f>ROUND(I114*H114,2)</f>
        <v>0</v>
      </c>
      <c r="K114" s="165" t="s">
        <v>428</v>
      </c>
      <c r="L114" s="62"/>
      <c r="M114" s="170" t="s">
        <v>37</v>
      </c>
      <c r="N114" s="171" t="s">
        <v>53</v>
      </c>
      <c r="O114" s="43"/>
      <c r="P114" s="172">
        <f>O114*H114</f>
        <v>0</v>
      </c>
      <c r="Q114" s="172">
        <v>0</v>
      </c>
      <c r="R114" s="172">
        <f>Q114*H114</f>
        <v>0</v>
      </c>
      <c r="S114" s="172">
        <v>0</v>
      </c>
      <c r="T114" s="173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174">
        <f>IF(N114="základní",J114,0)</f>
        <v>0</v>
      </c>
      <c r="BF114" s="174">
        <f>IF(N114="snížená",J114,0)</f>
        <v>0</v>
      </c>
      <c r="BG114" s="174">
        <f>IF(N114="zákl. přenesená",J114,0)</f>
        <v>0</v>
      </c>
      <c r="BH114" s="174">
        <f>IF(N114="sníž. přenesená",J114,0)</f>
        <v>0</v>
      </c>
      <c r="BI114" s="174">
        <f>IF(N114="nulová",J114,0)</f>
        <v>0</v>
      </c>
      <c r="BJ114" s="24" t="s">
        <v>24</v>
      </c>
      <c r="BK114" s="174">
        <f>ROUND(I114*H114,2)</f>
        <v>0</v>
      </c>
      <c r="BL114" s="24" t="s">
        <v>161</v>
      </c>
      <c r="BM114" s="24" t="s">
        <v>1906</v>
      </c>
    </row>
    <row r="115" spans="2:65" s="1" customFormat="1" ht="16.5" customHeight="1">
      <c r="B115" s="42"/>
      <c r="C115" s="163" t="s">
        <v>187</v>
      </c>
      <c r="D115" s="163" t="s">
        <v>156</v>
      </c>
      <c r="E115" s="164" t="s">
        <v>1461</v>
      </c>
      <c r="F115" s="165" t="s">
        <v>1462</v>
      </c>
      <c r="G115" s="166" t="s">
        <v>201</v>
      </c>
      <c r="H115" s="167">
        <v>27.582999999999998</v>
      </c>
      <c r="I115" s="168"/>
      <c r="J115" s="169">
        <f>ROUND(I115*H115,2)</f>
        <v>0</v>
      </c>
      <c r="K115" s="165" t="s">
        <v>428</v>
      </c>
      <c r="L115" s="62"/>
      <c r="M115" s="170" t="s">
        <v>37</v>
      </c>
      <c r="N115" s="171" t="s">
        <v>53</v>
      </c>
      <c r="O115" s="43"/>
      <c r="P115" s="172">
        <f>O115*H115</f>
        <v>0</v>
      </c>
      <c r="Q115" s="172">
        <v>0</v>
      </c>
      <c r="R115" s="172">
        <f>Q115*H115</f>
        <v>0</v>
      </c>
      <c r="S115" s="172">
        <v>0</v>
      </c>
      <c r="T115" s="173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174">
        <f>IF(N115="základní",J115,0)</f>
        <v>0</v>
      </c>
      <c r="BF115" s="174">
        <f>IF(N115="snížená",J115,0)</f>
        <v>0</v>
      </c>
      <c r="BG115" s="174">
        <f>IF(N115="zákl. přenesená",J115,0)</f>
        <v>0</v>
      </c>
      <c r="BH115" s="174">
        <f>IF(N115="sníž. přenesená",J115,0)</f>
        <v>0</v>
      </c>
      <c r="BI115" s="174">
        <f>IF(N115="nulová",J115,0)</f>
        <v>0</v>
      </c>
      <c r="BJ115" s="24" t="s">
        <v>24</v>
      </c>
      <c r="BK115" s="174">
        <f>ROUND(I115*H115,2)</f>
        <v>0</v>
      </c>
      <c r="BL115" s="24" t="s">
        <v>161</v>
      </c>
      <c r="BM115" s="24" t="s">
        <v>1907</v>
      </c>
    </row>
    <row r="116" spans="2:65" s="11" customFormat="1" ht="12">
      <c r="B116" s="219"/>
      <c r="C116" s="220"/>
      <c r="D116" s="221" t="s">
        <v>430</v>
      </c>
      <c r="E116" s="222" t="s">
        <v>37</v>
      </c>
      <c r="F116" s="223" t="s">
        <v>1908</v>
      </c>
      <c r="G116" s="220"/>
      <c r="H116" s="224">
        <v>27.582999999999998</v>
      </c>
      <c r="I116" s="225"/>
      <c r="J116" s="220"/>
      <c r="K116" s="220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430</v>
      </c>
      <c r="AU116" s="230" t="s">
        <v>91</v>
      </c>
      <c r="AV116" s="11" t="s">
        <v>91</v>
      </c>
      <c r="AW116" s="11" t="s">
        <v>45</v>
      </c>
      <c r="AX116" s="11" t="s">
        <v>82</v>
      </c>
      <c r="AY116" s="230" t="s">
        <v>162</v>
      </c>
    </row>
    <row r="117" spans="2:65" s="12" customFormat="1" ht="12">
      <c r="B117" s="231"/>
      <c r="C117" s="232"/>
      <c r="D117" s="221" t="s">
        <v>430</v>
      </c>
      <c r="E117" s="233" t="s">
        <v>37</v>
      </c>
      <c r="F117" s="234" t="s">
        <v>433</v>
      </c>
      <c r="G117" s="232"/>
      <c r="H117" s="235">
        <v>27.582999999999998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AT117" s="241" t="s">
        <v>430</v>
      </c>
      <c r="AU117" s="241" t="s">
        <v>91</v>
      </c>
      <c r="AV117" s="12" t="s">
        <v>161</v>
      </c>
      <c r="AW117" s="12" t="s">
        <v>45</v>
      </c>
      <c r="AX117" s="12" t="s">
        <v>24</v>
      </c>
      <c r="AY117" s="241" t="s">
        <v>162</v>
      </c>
    </row>
    <row r="118" spans="2:65" s="10" customFormat="1" ht="29.85" customHeight="1">
      <c r="B118" s="203"/>
      <c r="C118" s="204"/>
      <c r="D118" s="205" t="s">
        <v>81</v>
      </c>
      <c r="E118" s="217" t="s">
        <v>91</v>
      </c>
      <c r="F118" s="217" t="s">
        <v>1465</v>
      </c>
      <c r="G118" s="204"/>
      <c r="H118" s="204"/>
      <c r="I118" s="207"/>
      <c r="J118" s="218">
        <f>BK118</f>
        <v>0</v>
      </c>
      <c r="K118" s="204"/>
      <c r="L118" s="209"/>
      <c r="M118" s="210"/>
      <c r="N118" s="211"/>
      <c r="O118" s="211"/>
      <c r="P118" s="212">
        <f>SUM(P119:P135)</f>
        <v>0</v>
      </c>
      <c r="Q118" s="211"/>
      <c r="R118" s="212">
        <f>SUM(R119:R135)</f>
        <v>0</v>
      </c>
      <c r="S118" s="211"/>
      <c r="T118" s="213">
        <f>SUM(T119:T135)</f>
        <v>0</v>
      </c>
      <c r="AR118" s="214" t="s">
        <v>24</v>
      </c>
      <c r="AT118" s="215" t="s">
        <v>81</v>
      </c>
      <c r="AU118" s="215" t="s">
        <v>24</v>
      </c>
      <c r="AY118" s="214" t="s">
        <v>162</v>
      </c>
      <c r="BK118" s="216">
        <f>SUM(BK119:BK135)</f>
        <v>0</v>
      </c>
    </row>
    <row r="119" spans="2:65" s="1" customFormat="1" ht="16.5" customHeight="1">
      <c r="B119" s="42"/>
      <c r="C119" s="163" t="s">
        <v>191</v>
      </c>
      <c r="D119" s="163" t="s">
        <v>156</v>
      </c>
      <c r="E119" s="164" t="s">
        <v>1466</v>
      </c>
      <c r="F119" s="165" t="s">
        <v>1467</v>
      </c>
      <c r="G119" s="166" t="s">
        <v>173</v>
      </c>
      <c r="H119" s="167">
        <v>0.29699999999999999</v>
      </c>
      <c r="I119" s="168"/>
      <c r="J119" s="169">
        <f>ROUND(I119*H119,2)</f>
        <v>0</v>
      </c>
      <c r="K119" s="165" t="s">
        <v>428</v>
      </c>
      <c r="L119" s="62"/>
      <c r="M119" s="170" t="s">
        <v>37</v>
      </c>
      <c r="N119" s="171" t="s">
        <v>53</v>
      </c>
      <c r="O119" s="43"/>
      <c r="P119" s="172">
        <f>O119*H119</f>
        <v>0</v>
      </c>
      <c r="Q119" s="172">
        <v>0</v>
      </c>
      <c r="R119" s="172">
        <f>Q119*H119</f>
        <v>0</v>
      </c>
      <c r="S119" s="172">
        <v>0</v>
      </c>
      <c r="T119" s="173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174">
        <f>IF(N119="základní",J119,0)</f>
        <v>0</v>
      </c>
      <c r="BF119" s="174">
        <f>IF(N119="snížená",J119,0)</f>
        <v>0</v>
      </c>
      <c r="BG119" s="174">
        <f>IF(N119="zákl. přenesená",J119,0)</f>
        <v>0</v>
      </c>
      <c r="BH119" s="174">
        <f>IF(N119="sníž. přenesená",J119,0)</f>
        <v>0</v>
      </c>
      <c r="BI119" s="174">
        <f>IF(N119="nulová",J119,0)</f>
        <v>0</v>
      </c>
      <c r="BJ119" s="24" t="s">
        <v>24</v>
      </c>
      <c r="BK119" s="174">
        <f>ROUND(I119*H119,2)</f>
        <v>0</v>
      </c>
      <c r="BL119" s="24" t="s">
        <v>161</v>
      </c>
      <c r="BM119" s="24" t="s">
        <v>1909</v>
      </c>
    </row>
    <row r="120" spans="2:65" s="11" customFormat="1" ht="12">
      <c r="B120" s="219"/>
      <c r="C120" s="220"/>
      <c r="D120" s="221" t="s">
        <v>430</v>
      </c>
      <c r="E120" s="222" t="s">
        <v>37</v>
      </c>
      <c r="F120" s="223" t="s">
        <v>1910</v>
      </c>
      <c r="G120" s="220"/>
      <c r="H120" s="224">
        <v>0.29699999999999999</v>
      </c>
      <c r="I120" s="225"/>
      <c r="J120" s="220"/>
      <c r="K120" s="220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430</v>
      </c>
      <c r="AU120" s="230" t="s">
        <v>91</v>
      </c>
      <c r="AV120" s="11" t="s">
        <v>91</v>
      </c>
      <c r="AW120" s="11" t="s">
        <v>45</v>
      </c>
      <c r="AX120" s="11" t="s">
        <v>82</v>
      </c>
      <c r="AY120" s="230" t="s">
        <v>162</v>
      </c>
    </row>
    <row r="121" spans="2:65" s="12" customFormat="1" ht="12">
      <c r="B121" s="231"/>
      <c r="C121" s="232"/>
      <c r="D121" s="221" t="s">
        <v>430</v>
      </c>
      <c r="E121" s="233" t="s">
        <v>37</v>
      </c>
      <c r="F121" s="234" t="s">
        <v>433</v>
      </c>
      <c r="G121" s="232"/>
      <c r="H121" s="235">
        <v>0.29699999999999999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430</v>
      </c>
      <c r="AU121" s="241" t="s">
        <v>91</v>
      </c>
      <c r="AV121" s="12" t="s">
        <v>161</v>
      </c>
      <c r="AW121" s="12" t="s">
        <v>45</v>
      </c>
      <c r="AX121" s="12" t="s">
        <v>24</v>
      </c>
      <c r="AY121" s="241" t="s">
        <v>162</v>
      </c>
    </row>
    <row r="122" spans="2:65" s="1" customFormat="1" ht="16.5" customHeight="1">
      <c r="B122" s="42"/>
      <c r="C122" s="163" t="s">
        <v>29</v>
      </c>
      <c r="D122" s="163" t="s">
        <v>156</v>
      </c>
      <c r="E122" s="164" t="s">
        <v>1470</v>
      </c>
      <c r="F122" s="165" t="s">
        <v>1471</v>
      </c>
      <c r="G122" s="166" t="s">
        <v>173</v>
      </c>
      <c r="H122" s="167">
        <v>1.0780000000000001</v>
      </c>
      <c r="I122" s="168"/>
      <c r="J122" s="169">
        <f>ROUND(I122*H122,2)</f>
        <v>0</v>
      </c>
      <c r="K122" s="165" t="s">
        <v>428</v>
      </c>
      <c r="L122" s="62"/>
      <c r="M122" s="170" t="s">
        <v>37</v>
      </c>
      <c r="N122" s="171" t="s">
        <v>53</v>
      </c>
      <c r="O122" s="43"/>
      <c r="P122" s="172">
        <f>O122*H122</f>
        <v>0</v>
      </c>
      <c r="Q122" s="172">
        <v>0</v>
      </c>
      <c r="R122" s="172">
        <f>Q122*H122</f>
        <v>0</v>
      </c>
      <c r="S122" s="172">
        <v>0</v>
      </c>
      <c r="T122" s="173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174">
        <f>IF(N122="základní",J122,0)</f>
        <v>0</v>
      </c>
      <c r="BF122" s="174">
        <f>IF(N122="snížená",J122,0)</f>
        <v>0</v>
      </c>
      <c r="BG122" s="174">
        <f>IF(N122="zákl. přenesená",J122,0)</f>
        <v>0</v>
      </c>
      <c r="BH122" s="174">
        <f>IF(N122="sníž. přenesená",J122,0)</f>
        <v>0</v>
      </c>
      <c r="BI122" s="174">
        <f>IF(N122="nulová",J122,0)</f>
        <v>0</v>
      </c>
      <c r="BJ122" s="24" t="s">
        <v>24</v>
      </c>
      <c r="BK122" s="174">
        <f>ROUND(I122*H122,2)</f>
        <v>0</v>
      </c>
      <c r="BL122" s="24" t="s">
        <v>161</v>
      </c>
      <c r="BM122" s="24" t="s">
        <v>1911</v>
      </c>
    </row>
    <row r="123" spans="2:65" s="11" customFormat="1" ht="12">
      <c r="B123" s="219"/>
      <c r="C123" s="220"/>
      <c r="D123" s="221" t="s">
        <v>430</v>
      </c>
      <c r="E123" s="222" t="s">
        <v>37</v>
      </c>
      <c r="F123" s="223" t="s">
        <v>1912</v>
      </c>
      <c r="G123" s="220"/>
      <c r="H123" s="224">
        <v>1.0780000000000001</v>
      </c>
      <c r="I123" s="225"/>
      <c r="J123" s="220"/>
      <c r="K123" s="220"/>
      <c r="L123" s="226"/>
      <c r="M123" s="227"/>
      <c r="N123" s="228"/>
      <c r="O123" s="228"/>
      <c r="P123" s="228"/>
      <c r="Q123" s="228"/>
      <c r="R123" s="228"/>
      <c r="S123" s="228"/>
      <c r="T123" s="229"/>
      <c r="AT123" s="230" t="s">
        <v>430</v>
      </c>
      <c r="AU123" s="230" t="s">
        <v>91</v>
      </c>
      <c r="AV123" s="11" t="s">
        <v>91</v>
      </c>
      <c r="AW123" s="11" t="s">
        <v>45</v>
      </c>
      <c r="AX123" s="11" t="s">
        <v>82</v>
      </c>
      <c r="AY123" s="230" t="s">
        <v>162</v>
      </c>
    </row>
    <row r="124" spans="2:65" s="12" customFormat="1" ht="12">
      <c r="B124" s="231"/>
      <c r="C124" s="232"/>
      <c r="D124" s="221" t="s">
        <v>430</v>
      </c>
      <c r="E124" s="233" t="s">
        <v>37</v>
      </c>
      <c r="F124" s="234" t="s">
        <v>433</v>
      </c>
      <c r="G124" s="232"/>
      <c r="H124" s="235">
        <v>1.0780000000000001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430</v>
      </c>
      <c r="AU124" s="241" t="s">
        <v>91</v>
      </c>
      <c r="AV124" s="12" t="s">
        <v>161</v>
      </c>
      <c r="AW124" s="12" t="s">
        <v>45</v>
      </c>
      <c r="AX124" s="12" t="s">
        <v>24</v>
      </c>
      <c r="AY124" s="241" t="s">
        <v>162</v>
      </c>
    </row>
    <row r="125" spans="2:65" s="1" customFormat="1" ht="16.5" customHeight="1">
      <c r="B125" s="42"/>
      <c r="C125" s="163" t="s">
        <v>198</v>
      </c>
      <c r="D125" s="163" t="s">
        <v>156</v>
      </c>
      <c r="E125" s="164" t="s">
        <v>1474</v>
      </c>
      <c r="F125" s="165" t="s">
        <v>1475</v>
      </c>
      <c r="G125" s="166" t="s">
        <v>201</v>
      </c>
      <c r="H125" s="167">
        <v>3.6999999999999998E-2</v>
      </c>
      <c r="I125" s="168"/>
      <c r="J125" s="169">
        <f>ROUND(I125*H125,2)</f>
        <v>0</v>
      </c>
      <c r="K125" s="165" t="s">
        <v>428</v>
      </c>
      <c r="L125" s="62"/>
      <c r="M125" s="170" t="s">
        <v>37</v>
      </c>
      <c r="N125" s="171" t="s">
        <v>53</v>
      </c>
      <c r="O125" s="43"/>
      <c r="P125" s="172">
        <f>O125*H125</f>
        <v>0</v>
      </c>
      <c r="Q125" s="172">
        <v>0</v>
      </c>
      <c r="R125" s="172">
        <f>Q125*H125</f>
        <v>0</v>
      </c>
      <c r="S125" s="172">
        <v>0</v>
      </c>
      <c r="T125" s="173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24" t="s">
        <v>24</v>
      </c>
      <c r="BK125" s="174">
        <f>ROUND(I125*H125,2)</f>
        <v>0</v>
      </c>
      <c r="BL125" s="24" t="s">
        <v>161</v>
      </c>
      <c r="BM125" s="24" t="s">
        <v>1913</v>
      </c>
    </row>
    <row r="126" spans="2:65" s="11" customFormat="1" ht="12">
      <c r="B126" s="219"/>
      <c r="C126" s="220"/>
      <c r="D126" s="221" t="s">
        <v>430</v>
      </c>
      <c r="E126" s="222" t="s">
        <v>37</v>
      </c>
      <c r="F126" s="223" t="s">
        <v>1914</v>
      </c>
      <c r="G126" s="220"/>
      <c r="H126" s="224">
        <v>3.6999999999999998E-2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430</v>
      </c>
      <c r="AU126" s="230" t="s">
        <v>91</v>
      </c>
      <c r="AV126" s="11" t="s">
        <v>91</v>
      </c>
      <c r="AW126" s="11" t="s">
        <v>45</v>
      </c>
      <c r="AX126" s="11" t="s">
        <v>82</v>
      </c>
      <c r="AY126" s="230" t="s">
        <v>162</v>
      </c>
    </row>
    <row r="127" spans="2:65" s="12" customFormat="1" ht="12">
      <c r="B127" s="231"/>
      <c r="C127" s="232"/>
      <c r="D127" s="221" t="s">
        <v>430</v>
      </c>
      <c r="E127" s="233" t="s">
        <v>37</v>
      </c>
      <c r="F127" s="234" t="s">
        <v>433</v>
      </c>
      <c r="G127" s="232"/>
      <c r="H127" s="235">
        <v>3.6999999999999998E-2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430</v>
      </c>
      <c r="AU127" s="241" t="s">
        <v>91</v>
      </c>
      <c r="AV127" s="12" t="s">
        <v>161</v>
      </c>
      <c r="AW127" s="12" t="s">
        <v>45</v>
      </c>
      <c r="AX127" s="12" t="s">
        <v>24</v>
      </c>
      <c r="AY127" s="241" t="s">
        <v>162</v>
      </c>
    </row>
    <row r="128" spans="2:65" s="1" customFormat="1" ht="16.5" customHeight="1">
      <c r="B128" s="42"/>
      <c r="C128" s="163" t="s">
        <v>203</v>
      </c>
      <c r="D128" s="163" t="s">
        <v>156</v>
      </c>
      <c r="E128" s="164" t="s">
        <v>1478</v>
      </c>
      <c r="F128" s="165" t="s">
        <v>1479</v>
      </c>
      <c r="G128" s="166" t="s">
        <v>173</v>
      </c>
      <c r="H128" s="167">
        <v>1.6539999999999999</v>
      </c>
      <c r="I128" s="168"/>
      <c r="J128" s="169">
        <f>ROUND(I128*H128,2)</f>
        <v>0</v>
      </c>
      <c r="K128" s="165" t="s">
        <v>428</v>
      </c>
      <c r="L128" s="62"/>
      <c r="M128" s="170" t="s">
        <v>37</v>
      </c>
      <c r="N128" s="171" t="s">
        <v>53</v>
      </c>
      <c r="O128" s="43"/>
      <c r="P128" s="172">
        <f>O128*H128</f>
        <v>0</v>
      </c>
      <c r="Q128" s="172">
        <v>0</v>
      </c>
      <c r="R128" s="172">
        <f>Q128*H128</f>
        <v>0</v>
      </c>
      <c r="S128" s="172">
        <v>0</v>
      </c>
      <c r="T128" s="173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24" t="s">
        <v>24</v>
      </c>
      <c r="BK128" s="174">
        <f>ROUND(I128*H128,2)</f>
        <v>0</v>
      </c>
      <c r="BL128" s="24" t="s">
        <v>161</v>
      </c>
      <c r="BM128" s="24" t="s">
        <v>1915</v>
      </c>
    </row>
    <row r="129" spans="2:65" s="11" customFormat="1" ht="12">
      <c r="B129" s="219"/>
      <c r="C129" s="220"/>
      <c r="D129" s="221" t="s">
        <v>430</v>
      </c>
      <c r="E129" s="222" t="s">
        <v>37</v>
      </c>
      <c r="F129" s="223" t="s">
        <v>1916</v>
      </c>
      <c r="G129" s="220"/>
      <c r="H129" s="224">
        <v>1.6539999999999999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430</v>
      </c>
      <c r="AU129" s="230" t="s">
        <v>91</v>
      </c>
      <c r="AV129" s="11" t="s">
        <v>91</v>
      </c>
      <c r="AW129" s="11" t="s">
        <v>45</v>
      </c>
      <c r="AX129" s="11" t="s">
        <v>82</v>
      </c>
      <c r="AY129" s="230" t="s">
        <v>162</v>
      </c>
    </row>
    <row r="130" spans="2:65" s="12" customFormat="1" ht="12">
      <c r="B130" s="231"/>
      <c r="C130" s="232"/>
      <c r="D130" s="221" t="s">
        <v>430</v>
      </c>
      <c r="E130" s="233" t="s">
        <v>37</v>
      </c>
      <c r="F130" s="234" t="s">
        <v>433</v>
      </c>
      <c r="G130" s="232"/>
      <c r="H130" s="235">
        <v>1.6539999999999999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430</v>
      </c>
      <c r="AU130" s="241" t="s">
        <v>91</v>
      </c>
      <c r="AV130" s="12" t="s">
        <v>161</v>
      </c>
      <c r="AW130" s="12" t="s">
        <v>45</v>
      </c>
      <c r="AX130" s="12" t="s">
        <v>24</v>
      </c>
      <c r="AY130" s="241" t="s">
        <v>162</v>
      </c>
    </row>
    <row r="131" spans="2:65" s="1" customFormat="1" ht="16.5" customHeight="1">
      <c r="B131" s="42"/>
      <c r="C131" s="163" t="s">
        <v>207</v>
      </c>
      <c r="D131" s="163" t="s">
        <v>156</v>
      </c>
      <c r="E131" s="164" t="s">
        <v>1483</v>
      </c>
      <c r="F131" s="165" t="s">
        <v>1484</v>
      </c>
      <c r="G131" s="166" t="s">
        <v>159</v>
      </c>
      <c r="H131" s="167">
        <v>2.5529999999999999</v>
      </c>
      <c r="I131" s="168"/>
      <c r="J131" s="169">
        <f>ROUND(I131*H131,2)</f>
        <v>0</v>
      </c>
      <c r="K131" s="165" t="s">
        <v>428</v>
      </c>
      <c r="L131" s="62"/>
      <c r="M131" s="170" t="s">
        <v>37</v>
      </c>
      <c r="N131" s="171" t="s">
        <v>53</v>
      </c>
      <c r="O131" s="43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24" t="s">
        <v>24</v>
      </c>
      <c r="BK131" s="174">
        <f>ROUND(I131*H131,2)</f>
        <v>0</v>
      </c>
      <c r="BL131" s="24" t="s">
        <v>161</v>
      </c>
      <c r="BM131" s="24" t="s">
        <v>1917</v>
      </c>
    </row>
    <row r="132" spans="2:65" s="11" customFormat="1" ht="12">
      <c r="B132" s="219"/>
      <c r="C132" s="220"/>
      <c r="D132" s="221" t="s">
        <v>430</v>
      </c>
      <c r="E132" s="222" t="s">
        <v>37</v>
      </c>
      <c r="F132" s="223" t="s">
        <v>1918</v>
      </c>
      <c r="G132" s="220"/>
      <c r="H132" s="224">
        <v>1.9179999999999999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430</v>
      </c>
      <c r="AU132" s="230" t="s">
        <v>91</v>
      </c>
      <c r="AV132" s="11" t="s">
        <v>91</v>
      </c>
      <c r="AW132" s="11" t="s">
        <v>45</v>
      </c>
      <c r="AX132" s="11" t="s">
        <v>82</v>
      </c>
      <c r="AY132" s="230" t="s">
        <v>162</v>
      </c>
    </row>
    <row r="133" spans="2:65" s="11" customFormat="1" ht="12">
      <c r="B133" s="219"/>
      <c r="C133" s="220"/>
      <c r="D133" s="221" t="s">
        <v>430</v>
      </c>
      <c r="E133" s="222" t="s">
        <v>37</v>
      </c>
      <c r="F133" s="223" t="s">
        <v>1919</v>
      </c>
      <c r="G133" s="220"/>
      <c r="H133" s="224">
        <v>0.63500000000000001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430</v>
      </c>
      <c r="AU133" s="230" t="s">
        <v>91</v>
      </c>
      <c r="AV133" s="11" t="s">
        <v>91</v>
      </c>
      <c r="AW133" s="11" t="s">
        <v>45</v>
      </c>
      <c r="AX133" s="11" t="s">
        <v>82</v>
      </c>
      <c r="AY133" s="230" t="s">
        <v>162</v>
      </c>
    </row>
    <row r="134" spans="2:65" s="12" customFormat="1" ht="12">
      <c r="B134" s="231"/>
      <c r="C134" s="232"/>
      <c r="D134" s="221" t="s">
        <v>430</v>
      </c>
      <c r="E134" s="233" t="s">
        <v>37</v>
      </c>
      <c r="F134" s="234" t="s">
        <v>433</v>
      </c>
      <c r="G134" s="232"/>
      <c r="H134" s="235">
        <v>2.5529999999999999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430</v>
      </c>
      <c r="AU134" s="241" t="s">
        <v>91</v>
      </c>
      <c r="AV134" s="12" t="s">
        <v>161</v>
      </c>
      <c r="AW134" s="12" t="s">
        <v>45</v>
      </c>
      <c r="AX134" s="12" t="s">
        <v>24</v>
      </c>
      <c r="AY134" s="241" t="s">
        <v>162</v>
      </c>
    </row>
    <row r="135" spans="2:65" s="1" customFormat="1" ht="16.5" customHeight="1">
      <c r="B135" s="42"/>
      <c r="C135" s="163" t="s">
        <v>211</v>
      </c>
      <c r="D135" s="163" t="s">
        <v>156</v>
      </c>
      <c r="E135" s="164" t="s">
        <v>1488</v>
      </c>
      <c r="F135" s="165" t="s">
        <v>1489</v>
      </c>
      <c r="G135" s="166" t="s">
        <v>159</v>
      </c>
      <c r="H135" s="167">
        <v>2.5529999999999999</v>
      </c>
      <c r="I135" s="168"/>
      <c r="J135" s="169">
        <f>ROUND(I135*H135,2)</f>
        <v>0</v>
      </c>
      <c r="K135" s="165" t="s">
        <v>428</v>
      </c>
      <c r="L135" s="62"/>
      <c r="M135" s="170" t="s">
        <v>37</v>
      </c>
      <c r="N135" s="171" t="s">
        <v>53</v>
      </c>
      <c r="O135" s="43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24" t="s">
        <v>24</v>
      </c>
      <c r="BK135" s="174">
        <f>ROUND(I135*H135,2)</f>
        <v>0</v>
      </c>
      <c r="BL135" s="24" t="s">
        <v>161</v>
      </c>
      <c r="BM135" s="24" t="s">
        <v>1920</v>
      </c>
    </row>
    <row r="136" spans="2:65" s="10" customFormat="1" ht="29.85" customHeight="1">
      <c r="B136" s="203"/>
      <c r="C136" s="204"/>
      <c r="D136" s="205" t="s">
        <v>81</v>
      </c>
      <c r="E136" s="217" t="s">
        <v>167</v>
      </c>
      <c r="F136" s="217" t="s">
        <v>425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SUM(P137:P150)</f>
        <v>0</v>
      </c>
      <c r="Q136" s="211"/>
      <c r="R136" s="212">
        <f>SUM(R137:R150)</f>
        <v>0</v>
      </c>
      <c r="S136" s="211"/>
      <c r="T136" s="213">
        <f>SUM(T137:T150)</f>
        <v>0</v>
      </c>
      <c r="AR136" s="214" t="s">
        <v>24</v>
      </c>
      <c r="AT136" s="215" t="s">
        <v>81</v>
      </c>
      <c r="AU136" s="215" t="s">
        <v>24</v>
      </c>
      <c r="AY136" s="214" t="s">
        <v>162</v>
      </c>
      <c r="BK136" s="216">
        <f>SUM(BK137:BK150)</f>
        <v>0</v>
      </c>
    </row>
    <row r="137" spans="2:65" s="1" customFormat="1" ht="25.5" customHeight="1">
      <c r="B137" s="42"/>
      <c r="C137" s="163" t="s">
        <v>10</v>
      </c>
      <c r="D137" s="163" t="s">
        <v>156</v>
      </c>
      <c r="E137" s="164" t="s">
        <v>434</v>
      </c>
      <c r="F137" s="165" t="s">
        <v>435</v>
      </c>
      <c r="G137" s="166" t="s">
        <v>173</v>
      </c>
      <c r="H137" s="167">
        <v>26.738</v>
      </c>
      <c r="I137" s="168"/>
      <c r="J137" s="169">
        <f>ROUND(I137*H137,2)</f>
        <v>0</v>
      </c>
      <c r="K137" s="165" t="s">
        <v>428</v>
      </c>
      <c r="L137" s="62"/>
      <c r="M137" s="170" t="s">
        <v>37</v>
      </c>
      <c r="N137" s="171" t="s">
        <v>53</v>
      </c>
      <c r="O137" s="43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24" t="s">
        <v>24</v>
      </c>
      <c r="BK137" s="174">
        <f>ROUND(I137*H137,2)</f>
        <v>0</v>
      </c>
      <c r="BL137" s="24" t="s">
        <v>161</v>
      </c>
      <c r="BM137" s="24" t="s">
        <v>1921</v>
      </c>
    </row>
    <row r="138" spans="2:65" s="11" customFormat="1" ht="12">
      <c r="B138" s="219"/>
      <c r="C138" s="220"/>
      <c r="D138" s="221" t="s">
        <v>430</v>
      </c>
      <c r="E138" s="222" t="s">
        <v>37</v>
      </c>
      <c r="F138" s="223" t="s">
        <v>1922</v>
      </c>
      <c r="G138" s="220"/>
      <c r="H138" s="224">
        <v>28.29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430</v>
      </c>
      <c r="AU138" s="230" t="s">
        <v>91</v>
      </c>
      <c r="AV138" s="11" t="s">
        <v>91</v>
      </c>
      <c r="AW138" s="11" t="s">
        <v>45</v>
      </c>
      <c r="AX138" s="11" t="s">
        <v>82</v>
      </c>
      <c r="AY138" s="230" t="s">
        <v>162</v>
      </c>
    </row>
    <row r="139" spans="2:65" s="11" customFormat="1" ht="12">
      <c r="B139" s="219"/>
      <c r="C139" s="220"/>
      <c r="D139" s="221" t="s">
        <v>430</v>
      </c>
      <c r="E139" s="222" t="s">
        <v>37</v>
      </c>
      <c r="F139" s="223" t="s">
        <v>1923</v>
      </c>
      <c r="G139" s="220"/>
      <c r="H139" s="224">
        <v>-2.3319999999999999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430</v>
      </c>
      <c r="AU139" s="230" t="s">
        <v>91</v>
      </c>
      <c r="AV139" s="11" t="s">
        <v>91</v>
      </c>
      <c r="AW139" s="11" t="s">
        <v>45</v>
      </c>
      <c r="AX139" s="11" t="s">
        <v>82</v>
      </c>
      <c r="AY139" s="230" t="s">
        <v>162</v>
      </c>
    </row>
    <row r="140" spans="2:65" s="13" customFormat="1" ht="12">
      <c r="B140" s="242"/>
      <c r="C140" s="243"/>
      <c r="D140" s="221" t="s">
        <v>430</v>
      </c>
      <c r="E140" s="244" t="s">
        <v>37</v>
      </c>
      <c r="F140" s="245" t="s">
        <v>440</v>
      </c>
      <c r="G140" s="243"/>
      <c r="H140" s="244" t="s">
        <v>37</v>
      </c>
      <c r="I140" s="246"/>
      <c r="J140" s="243"/>
      <c r="K140" s="243"/>
      <c r="L140" s="247"/>
      <c r="M140" s="248"/>
      <c r="N140" s="249"/>
      <c r="O140" s="249"/>
      <c r="P140" s="249"/>
      <c r="Q140" s="249"/>
      <c r="R140" s="249"/>
      <c r="S140" s="249"/>
      <c r="T140" s="250"/>
      <c r="AT140" s="251" t="s">
        <v>430</v>
      </c>
      <c r="AU140" s="251" t="s">
        <v>91</v>
      </c>
      <c r="AV140" s="13" t="s">
        <v>24</v>
      </c>
      <c r="AW140" s="13" t="s">
        <v>45</v>
      </c>
      <c r="AX140" s="13" t="s">
        <v>82</v>
      </c>
      <c r="AY140" s="251" t="s">
        <v>162</v>
      </c>
    </row>
    <row r="141" spans="2:65" s="11" customFormat="1" ht="12">
      <c r="B141" s="219"/>
      <c r="C141" s="220"/>
      <c r="D141" s="221" t="s">
        <v>430</v>
      </c>
      <c r="E141" s="222" t="s">
        <v>37</v>
      </c>
      <c r="F141" s="223" t="s">
        <v>1924</v>
      </c>
      <c r="G141" s="220"/>
      <c r="H141" s="224">
        <v>0.78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430</v>
      </c>
      <c r="AU141" s="230" t="s">
        <v>91</v>
      </c>
      <c r="AV141" s="11" t="s">
        <v>91</v>
      </c>
      <c r="AW141" s="11" t="s">
        <v>45</v>
      </c>
      <c r="AX141" s="11" t="s">
        <v>82</v>
      </c>
      <c r="AY141" s="230" t="s">
        <v>162</v>
      </c>
    </row>
    <row r="142" spans="2:65" s="12" customFormat="1" ht="12">
      <c r="B142" s="231"/>
      <c r="C142" s="232"/>
      <c r="D142" s="221" t="s">
        <v>430</v>
      </c>
      <c r="E142" s="233" t="s">
        <v>37</v>
      </c>
      <c r="F142" s="234" t="s">
        <v>433</v>
      </c>
      <c r="G142" s="232"/>
      <c r="H142" s="235">
        <v>26.738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430</v>
      </c>
      <c r="AU142" s="241" t="s">
        <v>91</v>
      </c>
      <c r="AV142" s="12" t="s">
        <v>161</v>
      </c>
      <c r="AW142" s="12" t="s">
        <v>45</v>
      </c>
      <c r="AX142" s="12" t="s">
        <v>24</v>
      </c>
      <c r="AY142" s="241" t="s">
        <v>162</v>
      </c>
    </row>
    <row r="143" spans="2:65" s="1" customFormat="1" ht="16.5" customHeight="1">
      <c r="B143" s="42"/>
      <c r="C143" s="163" t="s">
        <v>219</v>
      </c>
      <c r="D143" s="163" t="s">
        <v>156</v>
      </c>
      <c r="E143" s="164" t="s">
        <v>448</v>
      </c>
      <c r="F143" s="165" t="s">
        <v>449</v>
      </c>
      <c r="G143" s="166" t="s">
        <v>373</v>
      </c>
      <c r="H143" s="167">
        <v>20</v>
      </c>
      <c r="I143" s="168"/>
      <c r="J143" s="169">
        <f>ROUND(I143*H143,2)</f>
        <v>0</v>
      </c>
      <c r="K143" s="165" t="s">
        <v>428</v>
      </c>
      <c r="L143" s="62"/>
      <c r="M143" s="170" t="s">
        <v>37</v>
      </c>
      <c r="N143" s="171" t="s">
        <v>53</v>
      </c>
      <c r="O143" s="43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24" t="s">
        <v>24</v>
      </c>
      <c r="BK143" s="174">
        <f>ROUND(I143*H143,2)</f>
        <v>0</v>
      </c>
      <c r="BL143" s="24" t="s">
        <v>161</v>
      </c>
      <c r="BM143" s="24" t="s">
        <v>1925</v>
      </c>
    </row>
    <row r="144" spans="2:65" s="11" customFormat="1" ht="12">
      <c r="B144" s="219"/>
      <c r="C144" s="220"/>
      <c r="D144" s="221" t="s">
        <v>430</v>
      </c>
      <c r="E144" s="222" t="s">
        <v>37</v>
      </c>
      <c r="F144" s="223" t="s">
        <v>1926</v>
      </c>
      <c r="G144" s="220"/>
      <c r="H144" s="224">
        <v>20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430</v>
      </c>
      <c r="AU144" s="230" t="s">
        <v>91</v>
      </c>
      <c r="AV144" s="11" t="s">
        <v>91</v>
      </c>
      <c r="AW144" s="11" t="s">
        <v>45</v>
      </c>
      <c r="AX144" s="11" t="s">
        <v>82</v>
      </c>
      <c r="AY144" s="230" t="s">
        <v>162</v>
      </c>
    </row>
    <row r="145" spans="2:65" s="12" customFormat="1" ht="12">
      <c r="B145" s="231"/>
      <c r="C145" s="232"/>
      <c r="D145" s="221" t="s">
        <v>430</v>
      </c>
      <c r="E145" s="233" t="s">
        <v>37</v>
      </c>
      <c r="F145" s="234" t="s">
        <v>433</v>
      </c>
      <c r="G145" s="232"/>
      <c r="H145" s="235">
        <v>20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430</v>
      </c>
      <c r="AU145" s="241" t="s">
        <v>91</v>
      </c>
      <c r="AV145" s="12" t="s">
        <v>161</v>
      </c>
      <c r="AW145" s="12" t="s">
        <v>45</v>
      </c>
      <c r="AX145" s="12" t="s">
        <v>24</v>
      </c>
      <c r="AY145" s="241" t="s">
        <v>162</v>
      </c>
    </row>
    <row r="146" spans="2:65" s="1" customFormat="1" ht="16.5" customHeight="1">
      <c r="B146" s="42"/>
      <c r="C146" s="163" t="s">
        <v>223</v>
      </c>
      <c r="D146" s="163" t="s">
        <v>156</v>
      </c>
      <c r="E146" s="164" t="s">
        <v>476</v>
      </c>
      <c r="F146" s="165" t="s">
        <v>477</v>
      </c>
      <c r="G146" s="166" t="s">
        <v>214</v>
      </c>
      <c r="H146" s="167">
        <v>58.25</v>
      </c>
      <c r="I146" s="168"/>
      <c r="J146" s="169">
        <f>ROUND(I146*H146,2)</f>
        <v>0</v>
      </c>
      <c r="K146" s="165" t="s">
        <v>428</v>
      </c>
      <c r="L146" s="62"/>
      <c r="M146" s="170" t="s">
        <v>37</v>
      </c>
      <c r="N146" s="171" t="s">
        <v>53</v>
      </c>
      <c r="O146" s="43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174">
        <f>IF(N146="základní",J146,0)</f>
        <v>0</v>
      </c>
      <c r="BF146" s="174">
        <f>IF(N146="snížená",J146,0)</f>
        <v>0</v>
      </c>
      <c r="BG146" s="174">
        <f>IF(N146="zákl. přenesená",J146,0)</f>
        <v>0</v>
      </c>
      <c r="BH146" s="174">
        <f>IF(N146="sníž. přenesená",J146,0)</f>
        <v>0</v>
      </c>
      <c r="BI146" s="174">
        <f>IF(N146="nulová",J146,0)</f>
        <v>0</v>
      </c>
      <c r="BJ146" s="24" t="s">
        <v>24</v>
      </c>
      <c r="BK146" s="174">
        <f>ROUND(I146*H146,2)</f>
        <v>0</v>
      </c>
      <c r="BL146" s="24" t="s">
        <v>161</v>
      </c>
      <c r="BM146" s="24" t="s">
        <v>1927</v>
      </c>
    </row>
    <row r="147" spans="2:65" s="11" customFormat="1" ht="12">
      <c r="B147" s="219"/>
      <c r="C147" s="220"/>
      <c r="D147" s="221" t="s">
        <v>430</v>
      </c>
      <c r="E147" s="222" t="s">
        <v>37</v>
      </c>
      <c r="F147" s="223" t="s">
        <v>1928</v>
      </c>
      <c r="G147" s="220"/>
      <c r="H147" s="224">
        <v>6.25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430</v>
      </c>
      <c r="AU147" s="230" t="s">
        <v>91</v>
      </c>
      <c r="AV147" s="11" t="s">
        <v>91</v>
      </c>
      <c r="AW147" s="11" t="s">
        <v>45</v>
      </c>
      <c r="AX147" s="11" t="s">
        <v>82</v>
      </c>
      <c r="AY147" s="230" t="s">
        <v>162</v>
      </c>
    </row>
    <row r="148" spans="2:65" s="13" customFormat="1" ht="12">
      <c r="B148" s="242"/>
      <c r="C148" s="243"/>
      <c r="D148" s="221" t="s">
        <v>430</v>
      </c>
      <c r="E148" s="244" t="s">
        <v>37</v>
      </c>
      <c r="F148" s="245" t="s">
        <v>1503</v>
      </c>
      <c r="G148" s="243"/>
      <c r="H148" s="244" t="s">
        <v>37</v>
      </c>
      <c r="I148" s="246"/>
      <c r="J148" s="243"/>
      <c r="K148" s="243"/>
      <c r="L148" s="247"/>
      <c r="M148" s="248"/>
      <c r="N148" s="249"/>
      <c r="O148" s="249"/>
      <c r="P148" s="249"/>
      <c r="Q148" s="249"/>
      <c r="R148" s="249"/>
      <c r="S148" s="249"/>
      <c r="T148" s="250"/>
      <c r="AT148" s="251" t="s">
        <v>430</v>
      </c>
      <c r="AU148" s="251" t="s">
        <v>91</v>
      </c>
      <c r="AV148" s="13" t="s">
        <v>24</v>
      </c>
      <c r="AW148" s="13" t="s">
        <v>45</v>
      </c>
      <c r="AX148" s="13" t="s">
        <v>82</v>
      </c>
      <c r="AY148" s="251" t="s">
        <v>162</v>
      </c>
    </row>
    <row r="149" spans="2:65" s="11" customFormat="1" ht="12">
      <c r="B149" s="219"/>
      <c r="C149" s="220"/>
      <c r="D149" s="221" t="s">
        <v>430</v>
      </c>
      <c r="E149" s="222" t="s">
        <v>37</v>
      </c>
      <c r="F149" s="223" t="s">
        <v>1929</v>
      </c>
      <c r="G149" s="220"/>
      <c r="H149" s="224">
        <v>52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430</v>
      </c>
      <c r="AU149" s="230" t="s">
        <v>91</v>
      </c>
      <c r="AV149" s="11" t="s">
        <v>91</v>
      </c>
      <c r="AW149" s="11" t="s">
        <v>45</v>
      </c>
      <c r="AX149" s="11" t="s">
        <v>82</v>
      </c>
      <c r="AY149" s="230" t="s">
        <v>162</v>
      </c>
    </row>
    <row r="150" spans="2:65" s="12" customFormat="1" ht="12">
      <c r="B150" s="231"/>
      <c r="C150" s="232"/>
      <c r="D150" s="221" t="s">
        <v>430</v>
      </c>
      <c r="E150" s="233" t="s">
        <v>37</v>
      </c>
      <c r="F150" s="234" t="s">
        <v>433</v>
      </c>
      <c r="G150" s="232"/>
      <c r="H150" s="235">
        <v>58.25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430</v>
      </c>
      <c r="AU150" s="241" t="s">
        <v>91</v>
      </c>
      <c r="AV150" s="12" t="s">
        <v>161</v>
      </c>
      <c r="AW150" s="12" t="s">
        <v>45</v>
      </c>
      <c r="AX150" s="12" t="s">
        <v>24</v>
      </c>
      <c r="AY150" s="241" t="s">
        <v>162</v>
      </c>
    </row>
    <row r="151" spans="2:65" s="10" customFormat="1" ht="29.85" customHeight="1">
      <c r="B151" s="203"/>
      <c r="C151" s="204"/>
      <c r="D151" s="205" t="s">
        <v>81</v>
      </c>
      <c r="E151" s="217" t="s">
        <v>161</v>
      </c>
      <c r="F151" s="217" t="s">
        <v>489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SUM(P152:P161)</f>
        <v>0</v>
      </c>
      <c r="Q151" s="211"/>
      <c r="R151" s="212">
        <f>SUM(R152:R161)</f>
        <v>0</v>
      </c>
      <c r="S151" s="211"/>
      <c r="T151" s="213">
        <f>SUM(T152:T161)</f>
        <v>0</v>
      </c>
      <c r="AR151" s="214" t="s">
        <v>24</v>
      </c>
      <c r="AT151" s="215" t="s">
        <v>81</v>
      </c>
      <c r="AU151" s="215" t="s">
        <v>24</v>
      </c>
      <c r="AY151" s="214" t="s">
        <v>162</v>
      </c>
      <c r="BK151" s="216">
        <f>SUM(BK152:BK161)</f>
        <v>0</v>
      </c>
    </row>
    <row r="152" spans="2:65" s="1" customFormat="1" ht="16.5" customHeight="1">
      <c r="B152" s="42"/>
      <c r="C152" s="163" t="s">
        <v>227</v>
      </c>
      <c r="D152" s="163" t="s">
        <v>156</v>
      </c>
      <c r="E152" s="164" t="s">
        <v>490</v>
      </c>
      <c r="F152" s="165" t="s">
        <v>491</v>
      </c>
      <c r="G152" s="166" t="s">
        <v>173</v>
      </c>
      <c r="H152" s="167">
        <v>3.25</v>
      </c>
      <c r="I152" s="168"/>
      <c r="J152" s="169">
        <f>ROUND(I152*H152,2)</f>
        <v>0</v>
      </c>
      <c r="K152" s="165" t="s">
        <v>428</v>
      </c>
      <c r="L152" s="62"/>
      <c r="M152" s="170" t="s">
        <v>37</v>
      </c>
      <c r="N152" s="171" t="s">
        <v>53</v>
      </c>
      <c r="O152" s="43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174">
        <f>IF(N152="základní",J152,0)</f>
        <v>0</v>
      </c>
      <c r="BF152" s="174">
        <f>IF(N152="snížená",J152,0)</f>
        <v>0</v>
      </c>
      <c r="BG152" s="174">
        <f>IF(N152="zákl. přenesená",J152,0)</f>
        <v>0</v>
      </c>
      <c r="BH152" s="174">
        <f>IF(N152="sníž. přenesená",J152,0)</f>
        <v>0</v>
      </c>
      <c r="BI152" s="174">
        <f>IF(N152="nulová",J152,0)</f>
        <v>0</v>
      </c>
      <c r="BJ152" s="24" t="s">
        <v>24</v>
      </c>
      <c r="BK152" s="174">
        <f>ROUND(I152*H152,2)</f>
        <v>0</v>
      </c>
      <c r="BL152" s="24" t="s">
        <v>161</v>
      </c>
      <c r="BM152" s="24" t="s">
        <v>1930</v>
      </c>
    </row>
    <row r="153" spans="2:65" s="11" customFormat="1" ht="12">
      <c r="B153" s="219"/>
      <c r="C153" s="220"/>
      <c r="D153" s="221" t="s">
        <v>430</v>
      </c>
      <c r="E153" s="222" t="s">
        <v>37</v>
      </c>
      <c r="F153" s="223" t="s">
        <v>1931</v>
      </c>
      <c r="G153" s="220"/>
      <c r="H153" s="224">
        <v>3.25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430</v>
      </c>
      <c r="AU153" s="230" t="s">
        <v>91</v>
      </c>
      <c r="AV153" s="11" t="s">
        <v>91</v>
      </c>
      <c r="AW153" s="11" t="s">
        <v>45</v>
      </c>
      <c r="AX153" s="11" t="s">
        <v>82</v>
      </c>
      <c r="AY153" s="230" t="s">
        <v>162</v>
      </c>
    </row>
    <row r="154" spans="2:65" s="12" customFormat="1" ht="12">
      <c r="B154" s="231"/>
      <c r="C154" s="232"/>
      <c r="D154" s="221" t="s">
        <v>430</v>
      </c>
      <c r="E154" s="233" t="s">
        <v>37</v>
      </c>
      <c r="F154" s="234" t="s">
        <v>433</v>
      </c>
      <c r="G154" s="232"/>
      <c r="H154" s="235">
        <v>3.25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430</v>
      </c>
      <c r="AU154" s="241" t="s">
        <v>91</v>
      </c>
      <c r="AV154" s="12" t="s">
        <v>161</v>
      </c>
      <c r="AW154" s="12" t="s">
        <v>45</v>
      </c>
      <c r="AX154" s="12" t="s">
        <v>24</v>
      </c>
      <c r="AY154" s="241" t="s">
        <v>162</v>
      </c>
    </row>
    <row r="155" spans="2:65" s="1" customFormat="1" ht="16.5" customHeight="1">
      <c r="B155" s="42"/>
      <c r="C155" s="163" t="s">
        <v>231</v>
      </c>
      <c r="D155" s="163" t="s">
        <v>156</v>
      </c>
      <c r="E155" s="164" t="s">
        <v>495</v>
      </c>
      <c r="F155" s="165" t="s">
        <v>496</v>
      </c>
      <c r="G155" s="166" t="s">
        <v>159</v>
      </c>
      <c r="H155" s="167">
        <v>23</v>
      </c>
      <c r="I155" s="168"/>
      <c r="J155" s="169">
        <f>ROUND(I155*H155,2)</f>
        <v>0</v>
      </c>
      <c r="K155" s="165" t="s">
        <v>428</v>
      </c>
      <c r="L155" s="62"/>
      <c r="M155" s="170" t="s">
        <v>37</v>
      </c>
      <c r="N155" s="171" t="s">
        <v>53</v>
      </c>
      <c r="O155" s="43"/>
      <c r="P155" s="172">
        <f>O155*H155</f>
        <v>0</v>
      </c>
      <c r="Q155" s="172">
        <v>0</v>
      </c>
      <c r="R155" s="172">
        <f>Q155*H155</f>
        <v>0</v>
      </c>
      <c r="S155" s="172">
        <v>0</v>
      </c>
      <c r="T155" s="173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174">
        <f>IF(N155="základní",J155,0)</f>
        <v>0</v>
      </c>
      <c r="BF155" s="174">
        <f>IF(N155="snížená",J155,0)</f>
        <v>0</v>
      </c>
      <c r="BG155" s="174">
        <f>IF(N155="zákl. přenesená",J155,0)</f>
        <v>0</v>
      </c>
      <c r="BH155" s="174">
        <f>IF(N155="sníž. přenesená",J155,0)</f>
        <v>0</v>
      </c>
      <c r="BI155" s="174">
        <f>IF(N155="nulová",J155,0)</f>
        <v>0</v>
      </c>
      <c r="BJ155" s="24" t="s">
        <v>24</v>
      </c>
      <c r="BK155" s="174">
        <f>ROUND(I155*H155,2)</f>
        <v>0</v>
      </c>
      <c r="BL155" s="24" t="s">
        <v>161</v>
      </c>
      <c r="BM155" s="24" t="s">
        <v>1932</v>
      </c>
    </row>
    <row r="156" spans="2:65" s="11" customFormat="1" ht="12">
      <c r="B156" s="219"/>
      <c r="C156" s="220"/>
      <c r="D156" s="221" t="s">
        <v>430</v>
      </c>
      <c r="E156" s="222" t="s">
        <v>37</v>
      </c>
      <c r="F156" s="223" t="s">
        <v>1933</v>
      </c>
      <c r="G156" s="220"/>
      <c r="H156" s="224">
        <v>23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430</v>
      </c>
      <c r="AU156" s="230" t="s">
        <v>91</v>
      </c>
      <c r="AV156" s="11" t="s">
        <v>91</v>
      </c>
      <c r="AW156" s="11" t="s">
        <v>45</v>
      </c>
      <c r="AX156" s="11" t="s">
        <v>82</v>
      </c>
      <c r="AY156" s="230" t="s">
        <v>162</v>
      </c>
    </row>
    <row r="157" spans="2:65" s="12" customFormat="1" ht="12">
      <c r="B157" s="231"/>
      <c r="C157" s="232"/>
      <c r="D157" s="221" t="s">
        <v>430</v>
      </c>
      <c r="E157" s="233" t="s">
        <v>37</v>
      </c>
      <c r="F157" s="234" t="s">
        <v>433</v>
      </c>
      <c r="G157" s="232"/>
      <c r="H157" s="235">
        <v>23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430</v>
      </c>
      <c r="AU157" s="241" t="s">
        <v>91</v>
      </c>
      <c r="AV157" s="12" t="s">
        <v>161</v>
      </c>
      <c r="AW157" s="12" t="s">
        <v>45</v>
      </c>
      <c r="AX157" s="12" t="s">
        <v>24</v>
      </c>
      <c r="AY157" s="241" t="s">
        <v>162</v>
      </c>
    </row>
    <row r="158" spans="2:65" s="1" customFormat="1" ht="16.5" customHeight="1">
      <c r="B158" s="42"/>
      <c r="C158" s="163" t="s">
        <v>235</v>
      </c>
      <c r="D158" s="163" t="s">
        <v>156</v>
      </c>
      <c r="E158" s="164" t="s">
        <v>499</v>
      </c>
      <c r="F158" s="165" t="s">
        <v>500</v>
      </c>
      <c r="G158" s="166" t="s">
        <v>159</v>
      </c>
      <c r="H158" s="167">
        <v>23</v>
      </c>
      <c r="I158" s="168"/>
      <c r="J158" s="169">
        <f>ROUND(I158*H158,2)</f>
        <v>0</v>
      </c>
      <c r="K158" s="165" t="s">
        <v>428</v>
      </c>
      <c r="L158" s="62"/>
      <c r="M158" s="170" t="s">
        <v>37</v>
      </c>
      <c r="N158" s="171" t="s">
        <v>53</v>
      </c>
      <c r="O158" s="43"/>
      <c r="P158" s="172">
        <f>O158*H158</f>
        <v>0</v>
      </c>
      <c r="Q158" s="172">
        <v>0</v>
      </c>
      <c r="R158" s="172">
        <f>Q158*H158</f>
        <v>0</v>
      </c>
      <c r="S158" s="172">
        <v>0</v>
      </c>
      <c r="T158" s="173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174">
        <f>IF(N158="základní",J158,0)</f>
        <v>0</v>
      </c>
      <c r="BF158" s="174">
        <f>IF(N158="snížená",J158,0)</f>
        <v>0</v>
      </c>
      <c r="BG158" s="174">
        <f>IF(N158="zákl. přenesená",J158,0)</f>
        <v>0</v>
      </c>
      <c r="BH158" s="174">
        <f>IF(N158="sníž. přenesená",J158,0)</f>
        <v>0</v>
      </c>
      <c r="BI158" s="174">
        <f>IF(N158="nulová",J158,0)</f>
        <v>0</v>
      </c>
      <c r="BJ158" s="24" t="s">
        <v>24</v>
      </c>
      <c r="BK158" s="174">
        <f>ROUND(I158*H158,2)</f>
        <v>0</v>
      </c>
      <c r="BL158" s="24" t="s">
        <v>161</v>
      </c>
      <c r="BM158" s="24" t="s">
        <v>1934</v>
      </c>
    </row>
    <row r="159" spans="2:65" s="1" customFormat="1" ht="16.5" customHeight="1">
      <c r="B159" s="42"/>
      <c r="C159" s="163" t="s">
        <v>9</v>
      </c>
      <c r="D159" s="163" t="s">
        <v>156</v>
      </c>
      <c r="E159" s="164" t="s">
        <v>502</v>
      </c>
      <c r="F159" s="165" t="s">
        <v>503</v>
      </c>
      <c r="G159" s="166" t="s">
        <v>201</v>
      </c>
      <c r="H159" s="167">
        <v>0.27700000000000002</v>
      </c>
      <c r="I159" s="168"/>
      <c r="J159" s="169">
        <f>ROUND(I159*H159,2)</f>
        <v>0</v>
      </c>
      <c r="K159" s="165" t="s">
        <v>428</v>
      </c>
      <c r="L159" s="62"/>
      <c r="M159" s="170" t="s">
        <v>37</v>
      </c>
      <c r="N159" s="171" t="s">
        <v>53</v>
      </c>
      <c r="O159" s="43"/>
      <c r="P159" s="172">
        <f>O159*H159</f>
        <v>0</v>
      </c>
      <c r="Q159" s="172">
        <v>0</v>
      </c>
      <c r="R159" s="172">
        <f>Q159*H159</f>
        <v>0</v>
      </c>
      <c r="S159" s="172">
        <v>0</v>
      </c>
      <c r="T159" s="173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24" t="s">
        <v>24</v>
      </c>
      <c r="BK159" s="174">
        <f>ROUND(I159*H159,2)</f>
        <v>0</v>
      </c>
      <c r="BL159" s="24" t="s">
        <v>161</v>
      </c>
      <c r="BM159" s="24" t="s">
        <v>1935</v>
      </c>
    </row>
    <row r="160" spans="2:65" s="11" customFormat="1" ht="12">
      <c r="B160" s="219"/>
      <c r="C160" s="220"/>
      <c r="D160" s="221" t="s">
        <v>430</v>
      </c>
      <c r="E160" s="222" t="s">
        <v>37</v>
      </c>
      <c r="F160" s="223" t="s">
        <v>1936</v>
      </c>
      <c r="G160" s="220"/>
      <c r="H160" s="224">
        <v>0.27700000000000002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430</v>
      </c>
      <c r="AU160" s="230" t="s">
        <v>91</v>
      </c>
      <c r="AV160" s="11" t="s">
        <v>91</v>
      </c>
      <c r="AW160" s="11" t="s">
        <v>45</v>
      </c>
      <c r="AX160" s="11" t="s">
        <v>82</v>
      </c>
      <c r="AY160" s="230" t="s">
        <v>162</v>
      </c>
    </row>
    <row r="161" spans="2:65" s="12" customFormat="1" ht="12">
      <c r="B161" s="231"/>
      <c r="C161" s="232"/>
      <c r="D161" s="221" t="s">
        <v>430</v>
      </c>
      <c r="E161" s="233" t="s">
        <v>37</v>
      </c>
      <c r="F161" s="234" t="s">
        <v>433</v>
      </c>
      <c r="G161" s="232"/>
      <c r="H161" s="235">
        <v>0.27700000000000002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430</v>
      </c>
      <c r="AU161" s="241" t="s">
        <v>91</v>
      </c>
      <c r="AV161" s="12" t="s">
        <v>161</v>
      </c>
      <c r="AW161" s="12" t="s">
        <v>45</v>
      </c>
      <c r="AX161" s="12" t="s">
        <v>24</v>
      </c>
      <c r="AY161" s="241" t="s">
        <v>162</v>
      </c>
    </row>
    <row r="162" spans="2:65" s="10" customFormat="1" ht="29.85" customHeight="1">
      <c r="B162" s="203"/>
      <c r="C162" s="204"/>
      <c r="D162" s="205" t="s">
        <v>81</v>
      </c>
      <c r="E162" s="217" t="s">
        <v>175</v>
      </c>
      <c r="F162" s="217" t="s">
        <v>507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SUM(P163:P166)</f>
        <v>0</v>
      </c>
      <c r="Q162" s="211"/>
      <c r="R162" s="212">
        <f>SUM(R163:R166)</f>
        <v>0</v>
      </c>
      <c r="S162" s="211"/>
      <c r="T162" s="213">
        <f>SUM(T163:T166)</f>
        <v>0</v>
      </c>
      <c r="AR162" s="214" t="s">
        <v>24</v>
      </c>
      <c r="AT162" s="215" t="s">
        <v>81</v>
      </c>
      <c r="AU162" s="215" t="s">
        <v>24</v>
      </c>
      <c r="AY162" s="214" t="s">
        <v>162</v>
      </c>
      <c r="BK162" s="216">
        <f>SUM(BK163:BK166)</f>
        <v>0</v>
      </c>
    </row>
    <row r="163" spans="2:65" s="1" customFormat="1" ht="16.5" customHeight="1">
      <c r="B163" s="42"/>
      <c r="C163" s="163" t="s">
        <v>242</v>
      </c>
      <c r="D163" s="163" t="s">
        <v>156</v>
      </c>
      <c r="E163" s="164" t="s">
        <v>508</v>
      </c>
      <c r="F163" s="165" t="s">
        <v>509</v>
      </c>
      <c r="G163" s="166" t="s">
        <v>159</v>
      </c>
      <c r="H163" s="167">
        <v>2.1</v>
      </c>
      <c r="I163" s="168"/>
      <c r="J163" s="169">
        <f>ROUND(I163*H163,2)</f>
        <v>0</v>
      </c>
      <c r="K163" s="165" t="s">
        <v>428</v>
      </c>
      <c r="L163" s="62"/>
      <c r="M163" s="170" t="s">
        <v>37</v>
      </c>
      <c r="N163" s="171" t="s">
        <v>53</v>
      </c>
      <c r="O163" s="43"/>
      <c r="P163" s="172">
        <f>O163*H163</f>
        <v>0</v>
      </c>
      <c r="Q163" s="172">
        <v>0</v>
      </c>
      <c r="R163" s="172">
        <f>Q163*H163</f>
        <v>0</v>
      </c>
      <c r="S163" s="172">
        <v>0</v>
      </c>
      <c r="T163" s="173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24" t="s">
        <v>24</v>
      </c>
      <c r="BK163" s="174">
        <f>ROUND(I163*H163,2)</f>
        <v>0</v>
      </c>
      <c r="BL163" s="24" t="s">
        <v>161</v>
      </c>
      <c r="BM163" s="24" t="s">
        <v>1937</v>
      </c>
    </row>
    <row r="164" spans="2:65" s="13" customFormat="1" ht="12">
      <c r="B164" s="242"/>
      <c r="C164" s="243"/>
      <c r="D164" s="221" t="s">
        <v>430</v>
      </c>
      <c r="E164" s="244" t="s">
        <v>37</v>
      </c>
      <c r="F164" s="245" t="s">
        <v>1552</v>
      </c>
      <c r="G164" s="243"/>
      <c r="H164" s="244" t="s">
        <v>37</v>
      </c>
      <c r="I164" s="246"/>
      <c r="J164" s="243"/>
      <c r="K164" s="243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430</v>
      </c>
      <c r="AU164" s="251" t="s">
        <v>91</v>
      </c>
      <c r="AV164" s="13" t="s">
        <v>24</v>
      </c>
      <c r="AW164" s="13" t="s">
        <v>45</v>
      </c>
      <c r="AX164" s="13" t="s">
        <v>82</v>
      </c>
      <c r="AY164" s="251" t="s">
        <v>162</v>
      </c>
    </row>
    <row r="165" spans="2:65" s="11" customFormat="1" ht="12">
      <c r="B165" s="219"/>
      <c r="C165" s="220"/>
      <c r="D165" s="221" t="s">
        <v>430</v>
      </c>
      <c r="E165" s="222" t="s">
        <v>37</v>
      </c>
      <c r="F165" s="223" t="s">
        <v>1938</v>
      </c>
      <c r="G165" s="220"/>
      <c r="H165" s="224">
        <v>2.1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430</v>
      </c>
      <c r="AU165" s="230" t="s">
        <v>91</v>
      </c>
      <c r="AV165" s="11" t="s">
        <v>91</v>
      </c>
      <c r="AW165" s="11" t="s">
        <v>45</v>
      </c>
      <c r="AX165" s="11" t="s">
        <v>82</v>
      </c>
      <c r="AY165" s="230" t="s">
        <v>162</v>
      </c>
    </row>
    <row r="166" spans="2:65" s="12" customFormat="1" ht="12">
      <c r="B166" s="231"/>
      <c r="C166" s="232"/>
      <c r="D166" s="221" t="s">
        <v>430</v>
      </c>
      <c r="E166" s="233" t="s">
        <v>37</v>
      </c>
      <c r="F166" s="234" t="s">
        <v>433</v>
      </c>
      <c r="G166" s="232"/>
      <c r="H166" s="235">
        <v>2.1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430</v>
      </c>
      <c r="AU166" s="241" t="s">
        <v>91</v>
      </c>
      <c r="AV166" s="12" t="s">
        <v>161</v>
      </c>
      <c r="AW166" s="12" t="s">
        <v>45</v>
      </c>
      <c r="AX166" s="12" t="s">
        <v>24</v>
      </c>
      <c r="AY166" s="241" t="s">
        <v>162</v>
      </c>
    </row>
    <row r="167" spans="2:65" s="10" customFormat="1" ht="29.85" customHeight="1">
      <c r="B167" s="203"/>
      <c r="C167" s="204"/>
      <c r="D167" s="205" t="s">
        <v>81</v>
      </c>
      <c r="E167" s="217" t="s">
        <v>179</v>
      </c>
      <c r="F167" s="217" t="s">
        <v>513</v>
      </c>
      <c r="G167" s="204"/>
      <c r="H167" s="204"/>
      <c r="I167" s="207"/>
      <c r="J167" s="218">
        <f>BK167</f>
        <v>0</v>
      </c>
      <c r="K167" s="204"/>
      <c r="L167" s="209"/>
      <c r="M167" s="210"/>
      <c r="N167" s="211"/>
      <c r="O167" s="211"/>
      <c r="P167" s="212">
        <f>SUM(P168:P198)</f>
        <v>0</v>
      </c>
      <c r="Q167" s="211"/>
      <c r="R167" s="212">
        <f>SUM(R168:R198)</f>
        <v>0</v>
      </c>
      <c r="S167" s="211"/>
      <c r="T167" s="213">
        <f>SUM(T168:T198)</f>
        <v>0</v>
      </c>
      <c r="AR167" s="214" t="s">
        <v>24</v>
      </c>
      <c r="AT167" s="215" t="s">
        <v>81</v>
      </c>
      <c r="AU167" s="215" t="s">
        <v>24</v>
      </c>
      <c r="AY167" s="214" t="s">
        <v>162</v>
      </c>
      <c r="BK167" s="216">
        <f>SUM(BK168:BK198)</f>
        <v>0</v>
      </c>
    </row>
    <row r="168" spans="2:65" s="1" customFormat="1" ht="25.5" customHeight="1">
      <c r="B168" s="42"/>
      <c r="C168" s="163" t="s">
        <v>246</v>
      </c>
      <c r="D168" s="163" t="s">
        <v>156</v>
      </c>
      <c r="E168" s="164" t="s">
        <v>514</v>
      </c>
      <c r="F168" s="165" t="s">
        <v>515</v>
      </c>
      <c r="G168" s="166" t="s">
        <v>159</v>
      </c>
      <c r="H168" s="167">
        <v>90.427000000000007</v>
      </c>
      <c r="I168" s="168"/>
      <c r="J168" s="169">
        <f>ROUND(I168*H168,2)</f>
        <v>0</v>
      </c>
      <c r="K168" s="165" t="s">
        <v>428</v>
      </c>
      <c r="L168" s="62"/>
      <c r="M168" s="170" t="s">
        <v>37</v>
      </c>
      <c r="N168" s="171" t="s">
        <v>53</v>
      </c>
      <c r="O168" s="43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24" t="s">
        <v>24</v>
      </c>
      <c r="BK168" s="174">
        <f>ROUND(I168*H168,2)</f>
        <v>0</v>
      </c>
      <c r="BL168" s="24" t="s">
        <v>161</v>
      </c>
      <c r="BM168" s="24" t="s">
        <v>1939</v>
      </c>
    </row>
    <row r="169" spans="2:65" s="11" customFormat="1" ht="12">
      <c r="B169" s="219"/>
      <c r="C169" s="220"/>
      <c r="D169" s="221" t="s">
        <v>430</v>
      </c>
      <c r="E169" s="222" t="s">
        <v>37</v>
      </c>
      <c r="F169" s="223" t="s">
        <v>1940</v>
      </c>
      <c r="G169" s="220"/>
      <c r="H169" s="224">
        <v>83.027000000000001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430</v>
      </c>
      <c r="AU169" s="230" t="s">
        <v>91</v>
      </c>
      <c r="AV169" s="11" t="s">
        <v>91</v>
      </c>
      <c r="AW169" s="11" t="s">
        <v>45</v>
      </c>
      <c r="AX169" s="11" t="s">
        <v>82</v>
      </c>
      <c r="AY169" s="230" t="s">
        <v>162</v>
      </c>
    </row>
    <row r="170" spans="2:65" s="13" customFormat="1" ht="12">
      <c r="B170" s="242"/>
      <c r="C170" s="243"/>
      <c r="D170" s="221" t="s">
        <v>430</v>
      </c>
      <c r="E170" s="244" t="s">
        <v>37</v>
      </c>
      <c r="F170" s="245" t="s">
        <v>1568</v>
      </c>
      <c r="G170" s="243"/>
      <c r="H170" s="244" t="s">
        <v>37</v>
      </c>
      <c r="I170" s="246"/>
      <c r="J170" s="243"/>
      <c r="K170" s="243"/>
      <c r="L170" s="247"/>
      <c r="M170" s="248"/>
      <c r="N170" s="249"/>
      <c r="O170" s="249"/>
      <c r="P170" s="249"/>
      <c r="Q170" s="249"/>
      <c r="R170" s="249"/>
      <c r="S170" s="249"/>
      <c r="T170" s="250"/>
      <c r="AT170" s="251" t="s">
        <v>430</v>
      </c>
      <c r="AU170" s="251" t="s">
        <v>91</v>
      </c>
      <c r="AV170" s="13" t="s">
        <v>24</v>
      </c>
      <c r="AW170" s="13" t="s">
        <v>45</v>
      </c>
      <c r="AX170" s="13" t="s">
        <v>82</v>
      </c>
      <c r="AY170" s="251" t="s">
        <v>162</v>
      </c>
    </row>
    <row r="171" spans="2:65" s="11" customFormat="1" ht="12">
      <c r="B171" s="219"/>
      <c r="C171" s="220"/>
      <c r="D171" s="221" t="s">
        <v>430</v>
      </c>
      <c r="E171" s="222" t="s">
        <v>37</v>
      </c>
      <c r="F171" s="223" t="s">
        <v>1941</v>
      </c>
      <c r="G171" s="220"/>
      <c r="H171" s="224">
        <v>5.4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430</v>
      </c>
      <c r="AU171" s="230" t="s">
        <v>91</v>
      </c>
      <c r="AV171" s="11" t="s">
        <v>91</v>
      </c>
      <c r="AW171" s="11" t="s">
        <v>45</v>
      </c>
      <c r="AX171" s="11" t="s">
        <v>82</v>
      </c>
      <c r="AY171" s="230" t="s">
        <v>162</v>
      </c>
    </row>
    <row r="172" spans="2:65" s="13" customFormat="1" ht="12">
      <c r="B172" s="242"/>
      <c r="C172" s="243"/>
      <c r="D172" s="221" t="s">
        <v>430</v>
      </c>
      <c r="E172" s="244" t="s">
        <v>37</v>
      </c>
      <c r="F172" s="245" t="s">
        <v>440</v>
      </c>
      <c r="G172" s="243"/>
      <c r="H172" s="244" t="s">
        <v>37</v>
      </c>
      <c r="I172" s="246"/>
      <c r="J172" s="243"/>
      <c r="K172" s="243"/>
      <c r="L172" s="247"/>
      <c r="M172" s="248"/>
      <c r="N172" s="249"/>
      <c r="O172" s="249"/>
      <c r="P172" s="249"/>
      <c r="Q172" s="249"/>
      <c r="R172" s="249"/>
      <c r="S172" s="249"/>
      <c r="T172" s="250"/>
      <c r="AT172" s="251" t="s">
        <v>430</v>
      </c>
      <c r="AU172" s="251" t="s">
        <v>91</v>
      </c>
      <c r="AV172" s="13" t="s">
        <v>24</v>
      </c>
      <c r="AW172" s="13" t="s">
        <v>45</v>
      </c>
      <c r="AX172" s="13" t="s">
        <v>82</v>
      </c>
      <c r="AY172" s="251" t="s">
        <v>162</v>
      </c>
    </row>
    <row r="173" spans="2:65" s="11" customFormat="1" ht="12">
      <c r="B173" s="219"/>
      <c r="C173" s="220"/>
      <c r="D173" s="221" t="s">
        <v>430</v>
      </c>
      <c r="E173" s="222" t="s">
        <v>37</v>
      </c>
      <c r="F173" s="223" t="s">
        <v>1942</v>
      </c>
      <c r="G173" s="220"/>
      <c r="H173" s="224">
        <v>2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430</v>
      </c>
      <c r="AU173" s="230" t="s">
        <v>91</v>
      </c>
      <c r="AV173" s="11" t="s">
        <v>91</v>
      </c>
      <c r="AW173" s="11" t="s">
        <v>45</v>
      </c>
      <c r="AX173" s="11" t="s">
        <v>82</v>
      </c>
      <c r="AY173" s="230" t="s">
        <v>162</v>
      </c>
    </row>
    <row r="174" spans="2:65" s="12" customFormat="1" ht="12">
      <c r="B174" s="231"/>
      <c r="C174" s="232"/>
      <c r="D174" s="221" t="s">
        <v>430</v>
      </c>
      <c r="E174" s="233" t="s">
        <v>37</v>
      </c>
      <c r="F174" s="234" t="s">
        <v>433</v>
      </c>
      <c r="G174" s="232"/>
      <c r="H174" s="235">
        <v>90.427000000000007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430</v>
      </c>
      <c r="AU174" s="241" t="s">
        <v>91</v>
      </c>
      <c r="AV174" s="12" t="s">
        <v>161</v>
      </c>
      <c r="AW174" s="12" t="s">
        <v>45</v>
      </c>
      <c r="AX174" s="12" t="s">
        <v>24</v>
      </c>
      <c r="AY174" s="241" t="s">
        <v>162</v>
      </c>
    </row>
    <row r="175" spans="2:65" s="1" customFormat="1" ht="16.5" customHeight="1">
      <c r="B175" s="42"/>
      <c r="C175" s="163" t="s">
        <v>250</v>
      </c>
      <c r="D175" s="163" t="s">
        <v>156</v>
      </c>
      <c r="E175" s="164" t="s">
        <v>526</v>
      </c>
      <c r="F175" s="165" t="s">
        <v>527</v>
      </c>
      <c r="G175" s="166" t="s">
        <v>159</v>
      </c>
      <c r="H175" s="167">
        <v>90.427000000000007</v>
      </c>
      <c r="I175" s="168"/>
      <c r="J175" s="169">
        <f>ROUND(I175*H175,2)</f>
        <v>0</v>
      </c>
      <c r="K175" s="165" t="s">
        <v>428</v>
      </c>
      <c r="L175" s="62"/>
      <c r="M175" s="170" t="s">
        <v>37</v>
      </c>
      <c r="N175" s="171" t="s">
        <v>53</v>
      </c>
      <c r="O175" s="43"/>
      <c r="P175" s="172">
        <f>O175*H175</f>
        <v>0</v>
      </c>
      <c r="Q175" s="172">
        <v>0</v>
      </c>
      <c r="R175" s="172">
        <f>Q175*H175</f>
        <v>0</v>
      </c>
      <c r="S175" s="172">
        <v>0</v>
      </c>
      <c r="T175" s="173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174">
        <f>IF(N175="základní",J175,0)</f>
        <v>0</v>
      </c>
      <c r="BF175" s="174">
        <f>IF(N175="snížená",J175,0)</f>
        <v>0</v>
      </c>
      <c r="BG175" s="174">
        <f>IF(N175="zákl. přenesená",J175,0)</f>
        <v>0</v>
      </c>
      <c r="BH175" s="174">
        <f>IF(N175="sníž. přenesená",J175,0)</f>
        <v>0</v>
      </c>
      <c r="BI175" s="174">
        <f>IF(N175="nulová",J175,0)</f>
        <v>0</v>
      </c>
      <c r="BJ175" s="24" t="s">
        <v>24</v>
      </c>
      <c r="BK175" s="174">
        <f>ROUND(I175*H175,2)</f>
        <v>0</v>
      </c>
      <c r="BL175" s="24" t="s">
        <v>161</v>
      </c>
      <c r="BM175" s="24" t="s">
        <v>1943</v>
      </c>
    </row>
    <row r="176" spans="2:65" s="1" customFormat="1" ht="25.5" customHeight="1">
      <c r="B176" s="42"/>
      <c r="C176" s="163" t="s">
        <v>254</v>
      </c>
      <c r="D176" s="163" t="s">
        <v>156</v>
      </c>
      <c r="E176" s="164" t="s">
        <v>1944</v>
      </c>
      <c r="F176" s="165" t="s">
        <v>1945</v>
      </c>
      <c r="G176" s="166" t="s">
        <v>159</v>
      </c>
      <c r="H176" s="167">
        <v>82.2</v>
      </c>
      <c r="I176" s="168"/>
      <c r="J176" s="169">
        <f>ROUND(I176*H176,2)</f>
        <v>0</v>
      </c>
      <c r="K176" s="165" t="s">
        <v>428</v>
      </c>
      <c r="L176" s="62"/>
      <c r="M176" s="170" t="s">
        <v>37</v>
      </c>
      <c r="N176" s="171" t="s">
        <v>53</v>
      </c>
      <c r="O176" s="43"/>
      <c r="P176" s="172">
        <f>O176*H176</f>
        <v>0</v>
      </c>
      <c r="Q176" s="172">
        <v>0</v>
      </c>
      <c r="R176" s="172">
        <f>Q176*H176</f>
        <v>0</v>
      </c>
      <c r="S176" s="172">
        <v>0</v>
      </c>
      <c r="T176" s="173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174">
        <f>IF(N176="základní",J176,0)</f>
        <v>0</v>
      </c>
      <c r="BF176" s="174">
        <f>IF(N176="snížená",J176,0)</f>
        <v>0</v>
      </c>
      <c r="BG176" s="174">
        <f>IF(N176="zákl. přenesená",J176,0)</f>
        <v>0</v>
      </c>
      <c r="BH176" s="174">
        <f>IF(N176="sníž. přenesená",J176,0)</f>
        <v>0</v>
      </c>
      <c r="BI176" s="174">
        <f>IF(N176="nulová",J176,0)</f>
        <v>0</v>
      </c>
      <c r="BJ176" s="24" t="s">
        <v>24</v>
      </c>
      <c r="BK176" s="174">
        <f>ROUND(I176*H176,2)</f>
        <v>0</v>
      </c>
      <c r="BL176" s="24" t="s">
        <v>161</v>
      </c>
      <c r="BM176" s="24" t="s">
        <v>1946</v>
      </c>
    </row>
    <row r="177" spans="2:65" s="1" customFormat="1" ht="25.5" customHeight="1">
      <c r="B177" s="42"/>
      <c r="C177" s="163" t="s">
        <v>256</v>
      </c>
      <c r="D177" s="163" t="s">
        <v>156</v>
      </c>
      <c r="E177" s="164" t="s">
        <v>1947</v>
      </c>
      <c r="F177" s="165" t="s">
        <v>1948</v>
      </c>
      <c r="G177" s="166" t="s">
        <v>159</v>
      </c>
      <c r="H177" s="167">
        <v>82.2</v>
      </c>
      <c r="I177" s="168"/>
      <c r="J177" s="169">
        <f>ROUND(I177*H177,2)</f>
        <v>0</v>
      </c>
      <c r="K177" s="165" t="s">
        <v>428</v>
      </c>
      <c r="L177" s="62"/>
      <c r="M177" s="170" t="s">
        <v>37</v>
      </c>
      <c r="N177" s="171" t="s">
        <v>53</v>
      </c>
      <c r="O177" s="43"/>
      <c r="P177" s="172">
        <f>O177*H177</f>
        <v>0</v>
      </c>
      <c r="Q177" s="172">
        <v>0</v>
      </c>
      <c r="R177" s="172">
        <f>Q177*H177</f>
        <v>0</v>
      </c>
      <c r="S177" s="172">
        <v>0</v>
      </c>
      <c r="T177" s="173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24" t="s">
        <v>24</v>
      </c>
      <c r="BK177" s="174">
        <f>ROUND(I177*H177,2)</f>
        <v>0</v>
      </c>
      <c r="BL177" s="24" t="s">
        <v>161</v>
      </c>
      <c r="BM177" s="24" t="s">
        <v>1949</v>
      </c>
    </row>
    <row r="178" spans="2:65" s="11" customFormat="1" ht="12">
      <c r="B178" s="219"/>
      <c r="C178" s="220"/>
      <c r="D178" s="221" t="s">
        <v>430</v>
      </c>
      <c r="E178" s="222" t="s">
        <v>37</v>
      </c>
      <c r="F178" s="223" t="s">
        <v>1950</v>
      </c>
      <c r="G178" s="220"/>
      <c r="H178" s="224">
        <v>96.72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430</v>
      </c>
      <c r="AU178" s="230" t="s">
        <v>91</v>
      </c>
      <c r="AV178" s="11" t="s">
        <v>91</v>
      </c>
      <c r="AW178" s="11" t="s">
        <v>45</v>
      </c>
      <c r="AX178" s="11" t="s">
        <v>82</v>
      </c>
      <c r="AY178" s="230" t="s">
        <v>162</v>
      </c>
    </row>
    <row r="179" spans="2:65" s="11" customFormat="1" ht="12">
      <c r="B179" s="219"/>
      <c r="C179" s="220"/>
      <c r="D179" s="221" t="s">
        <v>430</v>
      </c>
      <c r="E179" s="222" t="s">
        <v>37</v>
      </c>
      <c r="F179" s="223" t="s">
        <v>1951</v>
      </c>
      <c r="G179" s="220"/>
      <c r="H179" s="224">
        <v>-17.8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430</v>
      </c>
      <c r="AU179" s="230" t="s">
        <v>91</v>
      </c>
      <c r="AV179" s="11" t="s">
        <v>91</v>
      </c>
      <c r="AW179" s="11" t="s">
        <v>45</v>
      </c>
      <c r="AX179" s="11" t="s">
        <v>82</v>
      </c>
      <c r="AY179" s="230" t="s">
        <v>162</v>
      </c>
    </row>
    <row r="180" spans="2:65" s="11" customFormat="1" ht="12">
      <c r="B180" s="219"/>
      <c r="C180" s="220"/>
      <c r="D180" s="221" t="s">
        <v>430</v>
      </c>
      <c r="E180" s="222" t="s">
        <v>37</v>
      </c>
      <c r="F180" s="223" t="s">
        <v>1952</v>
      </c>
      <c r="G180" s="220"/>
      <c r="H180" s="224">
        <v>0.68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430</v>
      </c>
      <c r="AU180" s="230" t="s">
        <v>91</v>
      </c>
      <c r="AV180" s="11" t="s">
        <v>91</v>
      </c>
      <c r="AW180" s="11" t="s">
        <v>45</v>
      </c>
      <c r="AX180" s="11" t="s">
        <v>82</v>
      </c>
      <c r="AY180" s="230" t="s">
        <v>162</v>
      </c>
    </row>
    <row r="181" spans="2:65" s="11" customFormat="1" ht="12">
      <c r="B181" s="219"/>
      <c r="C181" s="220"/>
      <c r="D181" s="221" t="s">
        <v>430</v>
      </c>
      <c r="E181" s="222" t="s">
        <v>37</v>
      </c>
      <c r="F181" s="223" t="s">
        <v>1953</v>
      </c>
      <c r="G181" s="220"/>
      <c r="H181" s="224">
        <v>2.6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430</v>
      </c>
      <c r="AU181" s="230" t="s">
        <v>91</v>
      </c>
      <c r="AV181" s="11" t="s">
        <v>91</v>
      </c>
      <c r="AW181" s="11" t="s">
        <v>45</v>
      </c>
      <c r="AX181" s="11" t="s">
        <v>82</v>
      </c>
      <c r="AY181" s="230" t="s">
        <v>162</v>
      </c>
    </row>
    <row r="182" spans="2:65" s="12" customFormat="1" ht="12">
      <c r="B182" s="231"/>
      <c r="C182" s="232"/>
      <c r="D182" s="221" t="s">
        <v>430</v>
      </c>
      <c r="E182" s="233" t="s">
        <v>37</v>
      </c>
      <c r="F182" s="234" t="s">
        <v>433</v>
      </c>
      <c r="G182" s="232"/>
      <c r="H182" s="235">
        <v>82.2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430</v>
      </c>
      <c r="AU182" s="241" t="s">
        <v>91</v>
      </c>
      <c r="AV182" s="12" t="s">
        <v>161</v>
      </c>
      <c r="AW182" s="12" t="s">
        <v>45</v>
      </c>
      <c r="AX182" s="12" t="s">
        <v>24</v>
      </c>
      <c r="AY182" s="241" t="s">
        <v>162</v>
      </c>
    </row>
    <row r="183" spans="2:65" s="1" customFormat="1" ht="25.5" customHeight="1">
      <c r="B183" s="42"/>
      <c r="C183" s="163" t="s">
        <v>258</v>
      </c>
      <c r="D183" s="163" t="s">
        <v>156</v>
      </c>
      <c r="E183" s="164" t="s">
        <v>1603</v>
      </c>
      <c r="F183" s="165" t="s">
        <v>1604</v>
      </c>
      <c r="G183" s="166" t="s">
        <v>159</v>
      </c>
      <c r="H183" s="167">
        <v>2.0699999999999998</v>
      </c>
      <c r="I183" s="168"/>
      <c r="J183" s="169">
        <f>ROUND(I183*H183,2)</f>
        <v>0</v>
      </c>
      <c r="K183" s="165" t="s">
        <v>428</v>
      </c>
      <c r="L183" s="62"/>
      <c r="M183" s="170" t="s">
        <v>37</v>
      </c>
      <c r="N183" s="171" t="s">
        <v>53</v>
      </c>
      <c r="O183" s="43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24" t="s">
        <v>24</v>
      </c>
      <c r="BK183" s="174">
        <f>ROUND(I183*H183,2)</f>
        <v>0</v>
      </c>
      <c r="BL183" s="24" t="s">
        <v>161</v>
      </c>
      <c r="BM183" s="24" t="s">
        <v>1954</v>
      </c>
    </row>
    <row r="184" spans="2:65" s="13" customFormat="1" ht="12">
      <c r="B184" s="242"/>
      <c r="C184" s="243"/>
      <c r="D184" s="221" t="s">
        <v>430</v>
      </c>
      <c r="E184" s="244" t="s">
        <v>37</v>
      </c>
      <c r="F184" s="245" t="s">
        <v>1606</v>
      </c>
      <c r="G184" s="243"/>
      <c r="H184" s="244" t="s">
        <v>37</v>
      </c>
      <c r="I184" s="246"/>
      <c r="J184" s="243"/>
      <c r="K184" s="243"/>
      <c r="L184" s="247"/>
      <c r="M184" s="248"/>
      <c r="N184" s="249"/>
      <c r="O184" s="249"/>
      <c r="P184" s="249"/>
      <c r="Q184" s="249"/>
      <c r="R184" s="249"/>
      <c r="S184" s="249"/>
      <c r="T184" s="250"/>
      <c r="AT184" s="251" t="s">
        <v>430</v>
      </c>
      <c r="AU184" s="251" t="s">
        <v>91</v>
      </c>
      <c r="AV184" s="13" t="s">
        <v>24</v>
      </c>
      <c r="AW184" s="13" t="s">
        <v>45</v>
      </c>
      <c r="AX184" s="13" t="s">
        <v>82</v>
      </c>
      <c r="AY184" s="251" t="s">
        <v>162</v>
      </c>
    </row>
    <row r="185" spans="2:65" s="11" customFormat="1" ht="12">
      <c r="B185" s="219"/>
      <c r="C185" s="220"/>
      <c r="D185" s="221" t="s">
        <v>430</v>
      </c>
      <c r="E185" s="222" t="s">
        <v>37</v>
      </c>
      <c r="F185" s="223" t="s">
        <v>1955</v>
      </c>
      <c r="G185" s="220"/>
      <c r="H185" s="224">
        <v>2.0699999999999998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430</v>
      </c>
      <c r="AU185" s="230" t="s">
        <v>91</v>
      </c>
      <c r="AV185" s="11" t="s">
        <v>91</v>
      </c>
      <c r="AW185" s="11" t="s">
        <v>45</v>
      </c>
      <c r="AX185" s="11" t="s">
        <v>82</v>
      </c>
      <c r="AY185" s="230" t="s">
        <v>162</v>
      </c>
    </row>
    <row r="186" spans="2:65" s="12" customFormat="1" ht="12">
      <c r="B186" s="231"/>
      <c r="C186" s="232"/>
      <c r="D186" s="221" t="s">
        <v>430</v>
      </c>
      <c r="E186" s="233" t="s">
        <v>37</v>
      </c>
      <c r="F186" s="234" t="s">
        <v>433</v>
      </c>
      <c r="G186" s="232"/>
      <c r="H186" s="235">
        <v>2.0699999999999998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430</v>
      </c>
      <c r="AU186" s="241" t="s">
        <v>91</v>
      </c>
      <c r="AV186" s="12" t="s">
        <v>161</v>
      </c>
      <c r="AW186" s="12" t="s">
        <v>45</v>
      </c>
      <c r="AX186" s="12" t="s">
        <v>24</v>
      </c>
      <c r="AY186" s="241" t="s">
        <v>162</v>
      </c>
    </row>
    <row r="187" spans="2:65" s="1" customFormat="1" ht="25.5" customHeight="1">
      <c r="B187" s="42"/>
      <c r="C187" s="163" t="s">
        <v>260</v>
      </c>
      <c r="D187" s="163" t="s">
        <v>156</v>
      </c>
      <c r="E187" s="164" t="s">
        <v>594</v>
      </c>
      <c r="F187" s="165" t="s">
        <v>595</v>
      </c>
      <c r="G187" s="166" t="s">
        <v>173</v>
      </c>
      <c r="H187" s="167">
        <v>0.32</v>
      </c>
      <c r="I187" s="168"/>
      <c r="J187" s="169">
        <f>ROUND(I187*H187,2)</f>
        <v>0</v>
      </c>
      <c r="K187" s="165" t="s">
        <v>428</v>
      </c>
      <c r="L187" s="62"/>
      <c r="M187" s="170" t="s">
        <v>37</v>
      </c>
      <c r="N187" s="171" t="s">
        <v>53</v>
      </c>
      <c r="O187" s="43"/>
      <c r="P187" s="172">
        <f>O187*H187</f>
        <v>0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24" t="s">
        <v>24</v>
      </c>
      <c r="BK187" s="174">
        <f>ROUND(I187*H187,2)</f>
        <v>0</v>
      </c>
      <c r="BL187" s="24" t="s">
        <v>161</v>
      </c>
      <c r="BM187" s="24" t="s">
        <v>1956</v>
      </c>
    </row>
    <row r="188" spans="2:65" s="13" customFormat="1" ht="12">
      <c r="B188" s="242"/>
      <c r="C188" s="243"/>
      <c r="D188" s="221" t="s">
        <v>430</v>
      </c>
      <c r="E188" s="244" t="s">
        <v>37</v>
      </c>
      <c r="F188" s="245" t="s">
        <v>1613</v>
      </c>
      <c r="G188" s="243"/>
      <c r="H188" s="244" t="s">
        <v>37</v>
      </c>
      <c r="I188" s="246"/>
      <c r="J188" s="243"/>
      <c r="K188" s="243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430</v>
      </c>
      <c r="AU188" s="251" t="s">
        <v>91</v>
      </c>
      <c r="AV188" s="13" t="s">
        <v>24</v>
      </c>
      <c r="AW188" s="13" t="s">
        <v>45</v>
      </c>
      <c r="AX188" s="13" t="s">
        <v>82</v>
      </c>
      <c r="AY188" s="251" t="s">
        <v>162</v>
      </c>
    </row>
    <row r="189" spans="2:65" s="11" customFormat="1" ht="12">
      <c r="B189" s="219"/>
      <c r="C189" s="220"/>
      <c r="D189" s="221" t="s">
        <v>430</v>
      </c>
      <c r="E189" s="222" t="s">
        <v>37</v>
      </c>
      <c r="F189" s="223" t="s">
        <v>1957</v>
      </c>
      <c r="G189" s="220"/>
      <c r="H189" s="224">
        <v>0.32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430</v>
      </c>
      <c r="AU189" s="230" t="s">
        <v>91</v>
      </c>
      <c r="AV189" s="11" t="s">
        <v>91</v>
      </c>
      <c r="AW189" s="11" t="s">
        <v>45</v>
      </c>
      <c r="AX189" s="11" t="s">
        <v>82</v>
      </c>
      <c r="AY189" s="230" t="s">
        <v>162</v>
      </c>
    </row>
    <row r="190" spans="2:65" s="12" customFormat="1" ht="12">
      <c r="B190" s="231"/>
      <c r="C190" s="232"/>
      <c r="D190" s="221" t="s">
        <v>430</v>
      </c>
      <c r="E190" s="233" t="s">
        <v>37</v>
      </c>
      <c r="F190" s="234" t="s">
        <v>433</v>
      </c>
      <c r="G190" s="232"/>
      <c r="H190" s="235">
        <v>0.32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430</v>
      </c>
      <c r="AU190" s="241" t="s">
        <v>91</v>
      </c>
      <c r="AV190" s="12" t="s">
        <v>161</v>
      </c>
      <c r="AW190" s="12" t="s">
        <v>45</v>
      </c>
      <c r="AX190" s="12" t="s">
        <v>24</v>
      </c>
      <c r="AY190" s="241" t="s">
        <v>162</v>
      </c>
    </row>
    <row r="191" spans="2:65" s="1" customFormat="1" ht="16.5" customHeight="1">
      <c r="B191" s="42"/>
      <c r="C191" s="163" t="s">
        <v>264</v>
      </c>
      <c r="D191" s="163" t="s">
        <v>156</v>
      </c>
      <c r="E191" s="164" t="s">
        <v>1958</v>
      </c>
      <c r="F191" s="165" t="s">
        <v>1959</v>
      </c>
      <c r="G191" s="166" t="s">
        <v>173</v>
      </c>
      <c r="H191" s="167">
        <v>0.32</v>
      </c>
      <c r="I191" s="168"/>
      <c r="J191" s="169">
        <f>ROUND(I191*H191,2)</f>
        <v>0</v>
      </c>
      <c r="K191" s="165" t="s">
        <v>428</v>
      </c>
      <c r="L191" s="62"/>
      <c r="M191" s="170" t="s">
        <v>37</v>
      </c>
      <c r="N191" s="171" t="s">
        <v>53</v>
      </c>
      <c r="O191" s="43"/>
      <c r="P191" s="172">
        <f>O191*H191</f>
        <v>0</v>
      </c>
      <c r="Q191" s="172">
        <v>0</v>
      </c>
      <c r="R191" s="172">
        <f>Q191*H191</f>
        <v>0</v>
      </c>
      <c r="S191" s="172">
        <v>0</v>
      </c>
      <c r="T191" s="173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174">
        <f>IF(N191="základní",J191,0)</f>
        <v>0</v>
      </c>
      <c r="BF191" s="174">
        <f>IF(N191="snížená",J191,0)</f>
        <v>0</v>
      </c>
      <c r="BG191" s="174">
        <f>IF(N191="zákl. přenesená",J191,0)</f>
        <v>0</v>
      </c>
      <c r="BH191" s="174">
        <f>IF(N191="sníž. přenesená",J191,0)</f>
        <v>0</v>
      </c>
      <c r="BI191" s="174">
        <f>IF(N191="nulová",J191,0)</f>
        <v>0</v>
      </c>
      <c r="BJ191" s="24" t="s">
        <v>24</v>
      </c>
      <c r="BK191" s="174">
        <f>ROUND(I191*H191,2)</f>
        <v>0</v>
      </c>
      <c r="BL191" s="24" t="s">
        <v>161</v>
      </c>
      <c r="BM191" s="24" t="s">
        <v>1960</v>
      </c>
    </row>
    <row r="192" spans="2:65" s="11" customFormat="1" ht="12">
      <c r="B192" s="219"/>
      <c r="C192" s="220"/>
      <c r="D192" s="221" t="s">
        <v>430</v>
      </c>
      <c r="E192" s="222" t="s">
        <v>37</v>
      </c>
      <c r="F192" s="223" t="s">
        <v>1961</v>
      </c>
      <c r="G192" s="220"/>
      <c r="H192" s="224">
        <v>0.32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430</v>
      </c>
      <c r="AU192" s="230" t="s">
        <v>91</v>
      </c>
      <c r="AV192" s="11" t="s">
        <v>91</v>
      </c>
      <c r="AW192" s="11" t="s">
        <v>45</v>
      </c>
      <c r="AX192" s="11" t="s">
        <v>82</v>
      </c>
      <c r="AY192" s="230" t="s">
        <v>162</v>
      </c>
    </row>
    <row r="193" spans="2:65" s="12" customFormat="1" ht="12">
      <c r="B193" s="231"/>
      <c r="C193" s="232"/>
      <c r="D193" s="221" t="s">
        <v>430</v>
      </c>
      <c r="E193" s="233" t="s">
        <v>37</v>
      </c>
      <c r="F193" s="234" t="s">
        <v>433</v>
      </c>
      <c r="G193" s="232"/>
      <c r="H193" s="235">
        <v>0.32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430</v>
      </c>
      <c r="AU193" s="241" t="s">
        <v>91</v>
      </c>
      <c r="AV193" s="12" t="s">
        <v>161</v>
      </c>
      <c r="AW193" s="12" t="s">
        <v>45</v>
      </c>
      <c r="AX193" s="12" t="s">
        <v>24</v>
      </c>
      <c r="AY193" s="241" t="s">
        <v>162</v>
      </c>
    </row>
    <row r="194" spans="2:65" s="1" customFormat="1" ht="25.5" customHeight="1">
      <c r="B194" s="42"/>
      <c r="C194" s="163" t="s">
        <v>266</v>
      </c>
      <c r="D194" s="163" t="s">
        <v>156</v>
      </c>
      <c r="E194" s="164" t="s">
        <v>634</v>
      </c>
      <c r="F194" s="165" t="s">
        <v>635</v>
      </c>
      <c r="G194" s="166" t="s">
        <v>159</v>
      </c>
      <c r="H194" s="167">
        <v>2.1</v>
      </c>
      <c r="I194" s="168"/>
      <c r="J194" s="169">
        <f>ROUND(I194*H194,2)</f>
        <v>0</v>
      </c>
      <c r="K194" s="165" t="s">
        <v>428</v>
      </c>
      <c r="L194" s="62"/>
      <c r="M194" s="170" t="s">
        <v>37</v>
      </c>
      <c r="N194" s="171" t="s">
        <v>53</v>
      </c>
      <c r="O194" s="43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24" t="s">
        <v>24</v>
      </c>
      <c r="BK194" s="174">
        <f>ROUND(I194*H194,2)</f>
        <v>0</v>
      </c>
      <c r="BL194" s="24" t="s">
        <v>161</v>
      </c>
      <c r="BM194" s="24" t="s">
        <v>1962</v>
      </c>
    </row>
    <row r="195" spans="2:65" s="11" customFormat="1" ht="12">
      <c r="B195" s="219"/>
      <c r="C195" s="220"/>
      <c r="D195" s="221" t="s">
        <v>430</v>
      </c>
      <c r="E195" s="222" t="s">
        <v>37</v>
      </c>
      <c r="F195" s="223" t="s">
        <v>1963</v>
      </c>
      <c r="G195" s="220"/>
      <c r="H195" s="224">
        <v>2.1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430</v>
      </c>
      <c r="AU195" s="230" t="s">
        <v>91</v>
      </c>
      <c r="AV195" s="11" t="s">
        <v>91</v>
      </c>
      <c r="AW195" s="11" t="s">
        <v>45</v>
      </c>
      <c r="AX195" s="11" t="s">
        <v>82</v>
      </c>
      <c r="AY195" s="230" t="s">
        <v>162</v>
      </c>
    </row>
    <row r="196" spans="2:65" s="12" customFormat="1" ht="12">
      <c r="B196" s="231"/>
      <c r="C196" s="232"/>
      <c r="D196" s="221" t="s">
        <v>430</v>
      </c>
      <c r="E196" s="233" t="s">
        <v>37</v>
      </c>
      <c r="F196" s="234" t="s">
        <v>433</v>
      </c>
      <c r="G196" s="232"/>
      <c r="H196" s="235">
        <v>2.1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430</v>
      </c>
      <c r="AU196" s="241" t="s">
        <v>91</v>
      </c>
      <c r="AV196" s="12" t="s">
        <v>161</v>
      </c>
      <c r="AW196" s="12" t="s">
        <v>45</v>
      </c>
      <c r="AX196" s="12" t="s">
        <v>24</v>
      </c>
      <c r="AY196" s="241" t="s">
        <v>162</v>
      </c>
    </row>
    <row r="197" spans="2:65" s="1" customFormat="1" ht="16.5" customHeight="1">
      <c r="B197" s="42"/>
      <c r="C197" s="163" t="s">
        <v>268</v>
      </c>
      <c r="D197" s="163" t="s">
        <v>156</v>
      </c>
      <c r="E197" s="164" t="s">
        <v>1964</v>
      </c>
      <c r="F197" s="165" t="s">
        <v>1965</v>
      </c>
      <c r="G197" s="166" t="s">
        <v>373</v>
      </c>
      <c r="H197" s="167">
        <v>16</v>
      </c>
      <c r="I197" s="168"/>
      <c r="J197" s="169">
        <f>ROUND(I197*H197,2)</f>
        <v>0</v>
      </c>
      <c r="K197" s="165" t="s">
        <v>428</v>
      </c>
      <c r="L197" s="62"/>
      <c r="M197" s="170" t="s">
        <v>37</v>
      </c>
      <c r="N197" s="171" t="s">
        <v>53</v>
      </c>
      <c r="O197" s="43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24" t="s">
        <v>24</v>
      </c>
      <c r="BK197" s="174">
        <f>ROUND(I197*H197,2)</f>
        <v>0</v>
      </c>
      <c r="BL197" s="24" t="s">
        <v>161</v>
      </c>
      <c r="BM197" s="24" t="s">
        <v>1966</v>
      </c>
    </row>
    <row r="198" spans="2:65" s="1" customFormat="1" ht="16.5" customHeight="1">
      <c r="B198" s="42"/>
      <c r="C198" s="175" t="s">
        <v>272</v>
      </c>
      <c r="D198" s="175" t="s">
        <v>277</v>
      </c>
      <c r="E198" s="176" t="s">
        <v>1967</v>
      </c>
      <c r="F198" s="177" t="s">
        <v>1968</v>
      </c>
      <c r="G198" s="178" t="s">
        <v>373</v>
      </c>
      <c r="H198" s="179">
        <v>16</v>
      </c>
      <c r="I198" s="180"/>
      <c r="J198" s="181">
        <f>ROUND(I198*H198,2)</f>
        <v>0</v>
      </c>
      <c r="K198" s="177" t="s">
        <v>428</v>
      </c>
      <c r="L198" s="182"/>
      <c r="M198" s="183" t="s">
        <v>37</v>
      </c>
      <c r="N198" s="184" t="s">
        <v>53</v>
      </c>
      <c r="O198" s="43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AR198" s="24" t="s">
        <v>187</v>
      </c>
      <c r="AT198" s="24" t="s">
        <v>277</v>
      </c>
      <c r="AU198" s="24" t="s">
        <v>91</v>
      </c>
      <c r="AY198" s="24" t="s">
        <v>162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24" t="s">
        <v>24</v>
      </c>
      <c r="BK198" s="174">
        <f>ROUND(I198*H198,2)</f>
        <v>0</v>
      </c>
      <c r="BL198" s="24" t="s">
        <v>161</v>
      </c>
      <c r="BM198" s="24" t="s">
        <v>1969</v>
      </c>
    </row>
    <row r="199" spans="2:65" s="10" customFormat="1" ht="29.85" customHeight="1">
      <c r="B199" s="203"/>
      <c r="C199" s="204"/>
      <c r="D199" s="205" t="s">
        <v>81</v>
      </c>
      <c r="E199" s="217" t="s">
        <v>191</v>
      </c>
      <c r="F199" s="217" t="s">
        <v>655</v>
      </c>
      <c r="G199" s="204"/>
      <c r="H199" s="204"/>
      <c r="I199" s="207"/>
      <c r="J199" s="218">
        <f>BK199</f>
        <v>0</v>
      </c>
      <c r="K199" s="204"/>
      <c r="L199" s="209"/>
      <c r="M199" s="210"/>
      <c r="N199" s="211"/>
      <c r="O199" s="211"/>
      <c r="P199" s="212">
        <f>SUM(P200:P219)</f>
        <v>0</v>
      </c>
      <c r="Q199" s="211"/>
      <c r="R199" s="212">
        <f>SUM(R200:R219)</f>
        <v>0</v>
      </c>
      <c r="S199" s="211"/>
      <c r="T199" s="213">
        <f>SUM(T200:T219)</f>
        <v>0</v>
      </c>
      <c r="AR199" s="214" t="s">
        <v>24</v>
      </c>
      <c r="AT199" s="215" t="s">
        <v>81</v>
      </c>
      <c r="AU199" s="215" t="s">
        <v>24</v>
      </c>
      <c r="AY199" s="214" t="s">
        <v>162</v>
      </c>
      <c r="BK199" s="216">
        <f>SUM(BK200:BK219)</f>
        <v>0</v>
      </c>
    </row>
    <row r="200" spans="2:65" s="1" customFormat="1" ht="25.5" customHeight="1">
      <c r="B200" s="42"/>
      <c r="C200" s="163" t="s">
        <v>276</v>
      </c>
      <c r="D200" s="163" t="s">
        <v>156</v>
      </c>
      <c r="E200" s="164" t="s">
        <v>656</v>
      </c>
      <c r="F200" s="165" t="s">
        <v>657</v>
      </c>
      <c r="G200" s="166" t="s">
        <v>214</v>
      </c>
      <c r="H200" s="167">
        <v>2.6259999999999999</v>
      </c>
      <c r="I200" s="168"/>
      <c r="J200" s="169">
        <f>ROUND(I200*H200,2)</f>
        <v>0</v>
      </c>
      <c r="K200" s="165" t="s">
        <v>428</v>
      </c>
      <c r="L200" s="62"/>
      <c r="M200" s="170" t="s">
        <v>37</v>
      </c>
      <c r="N200" s="171" t="s">
        <v>53</v>
      </c>
      <c r="O200" s="43"/>
      <c r="P200" s="172">
        <f>O200*H200</f>
        <v>0</v>
      </c>
      <c r="Q200" s="172">
        <v>0</v>
      </c>
      <c r="R200" s="172">
        <f>Q200*H200</f>
        <v>0</v>
      </c>
      <c r="S200" s="172">
        <v>0</v>
      </c>
      <c r="T200" s="173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174">
        <f>IF(N200="základní",J200,0)</f>
        <v>0</v>
      </c>
      <c r="BF200" s="174">
        <f>IF(N200="snížená",J200,0)</f>
        <v>0</v>
      </c>
      <c r="BG200" s="174">
        <f>IF(N200="zákl. přenesená",J200,0)</f>
        <v>0</v>
      </c>
      <c r="BH200" s="174">
        <f>IF(N200="sníž. přenesená",J200,0)</f>
        <v>0</v>
      </c>
      <c r="BI200" s="174">
        <f>IF(N200="nulová",J200,0)</f>
        <v>0</v>
      </c>
      <c r="BJ200" s="24" t="s">
        <v>24</v>
      </c>
      <c r="BK200" s="174">
        <f>ROUND(I200*H200,2)</f>
        <v>0</v>
      </c>
      <c r="BL200" s="24" t="s">
        <v>161</v>
      </c>
      <c r="BM200" s="24" t="s">
        <v>1970</v>
      </c>
    </row>
    <row r="201" spans="2:65" s="1" customFormat="1" ht="16.5" customHeight="1">
      <c r="B201" s="42"/>
      <c r="C201" s="175" t="s">
        <v>281</v>
      </c>
      <c r="D201" s="175" t="s">
        <v>277</v>
      </c>
      <c r="E201" s="176" t="s">
        <v>659</v>
      </c>
      <c r="F201" s="177" t="s">
        <v>660</v>
      </c>
      <c r="G201" s="178" t="s">
        <v>373</v>
      </c>
      <c r="H201" s="179">
        <v>2.6520000000000001</v>
      </c>
      <c r="I201" s="180"/>
      <c r="J201" s="181">
        <f>ROUND(I201*H201,2)</f>
        <v>0</v>
      </c>
      <c r="K201" s="177" t="s">
        <v>428</v>
      </c>
      <c r="L201" s="182"/>
      <c r="M201" s="183" t="s">
        <v>37</v>
      </c>
      <c r="N201" s="184" t="s">
        <v>53</v>
      </c>
      <c r="O201" s="43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AR201" s="24" t="s">
        <v>187</v>
      </c>
      <c r="AT201" s="24" t="s">
        <v>277</v>
      </c>
      <c r="AU201" s="24" t="s">
        <v>91</v>
      </c>
      <c r="AY201" s="24" t="s">
        <v>162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24" t="s">
        <v>24</v>
      </c>
      <c r="BK201" s="174">
        <f>ROUND(I201*H201,2)</f>
        <v>0</v>
      </c>
      <c r="BL201" s="24" t="s">
        <v>161</v>
      </c>
      <c r="BM201" s="24" t="s">
        <v>1971</v>
      </c>
    </row>
    <row r="202" spans="2:65" s="1" customFormat="1" ht="25.5" customHeight="1">
      <c r="B202" s="42"/>
      <c r="C202" s="163" t="s">
        <v>285</v>
      </c>
      <c r="D202" s="163" t="s">
        <v>156</v>
      </c>
      <c r="E202" s="164" t="s">
        <v>1972</v>
      </c>
      <c r="F202" s="165" t="s">
        <v>1973</v>
      </c>
      <c r="G202" s="166" t="s">
        <v>159</v>
      </c>
      <c r="H202" s="167">
        <v>183.48</v>
      </c>
      <c r="I202" s="168"/>
      <c r="J202" s="169">
        <f>ROUND(I202*H202,2)</f>
        <v>0</v>
      </c>
      <c r="K202" s="165" t="s">
        <v>428</v>
      </c>
      <c r="L202" s="62"/>
      <c r="M202" s="170" t="s">
        <v>37</v>
      </c>
      <c r="N202" s="171" t="s">
        <v>53</v>
      </c>
      <c r="O202" s="43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24" t="s">
        <v>24</v>
      </c>
      <c r="BK202" s="174">
        <f>ROUND(I202*H202,2)</f>
        <v>0</v>
      </c>
      <c r="BL202" s="24" t="s">
        <v>161</v>
      </c>
      <c r="BM202" s="24" t="s">
        <v>1974</v>
      </c>
    </row>
    <row r="203" spans="2:65" s="11" customFormat="1" ht="12">
      <c r="B203" s="219"/>
      <c r="C203" s="220"/>
      <c r="D203" s="221" t="s">
        <v>430</v>
      </c>
      <c r="E203" s="222" t="s">
        <v>37</v>
      </c>
      <c r="F203" s="223" t="s">
        <v>1975</v>
      </c>
      <c r="G203" s="220"/>
      <c r="H203" s="224">
        <v>183.48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430</v>
      </c>
      <c r="AU203" s="230" t="s">
        <v>91</v>
      </c>
      <c r="AV203" s="11" t="s">
        <v>91</v>
      </c>
      <c r="AW203" s="11" t="s">
        <v>45</v>
      </c>
      <c r="AX203" s="11" t="s">
        <v>82</v>
      </c>
      <c r="AY203" s="230" t="s">
        <v>162</v>
      </c>
    </row>
    <row r="204" spans="2:65" s="12" customFormat="1" ht="12">
      <c r="B204" s="231"/>
      <c r="C204" s="232"/>
      <c r="D204" s="221" t="s">
        <v>430</v>
      </c>
      <c r="E204" s="233" t="s">
        <v>37</v>
      </c>
      <c r="F204" s="234" t="s">
        <v>433</v>
      </c>
      <c r="G204" s="232"/>
      <c r="H204" s="235">
        <v>183.48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430</v>
      </c>
      <c r="AU204" s="241" t="s">
        <v>91</v>
      </c>
      <c r="AV204" s="12" t="s">
        <v>161</v>
      </c>
      <c r="AW204" s="12" t="s">
        <v>45</v>
      </c>
      <c r="AX204" s="12" t="s">
        <v>24</v>
      </c>
      <c r="AY204" s="241" t="s">
        <v>162</v>
      </c>
    </row>
    <row r="205" spans="2:65" s="1" customFormat="1" ht="25.5" customHeight="1">
      <c r="B205" s="42"/>
      <c r="C205" s="163" t="s">
        <v>289</v>
      </c>
      <c r="D205" s="163" t="s">
        <v>156</v>
      </c>
      <c r="E205" s="164" t="s">
        <v>679</v>
      </c>
      <c r="F205" s="165" t="s">
        <v>680</v>
      </c>
      <c r="G205" s="166" t="s">
        <v>159</v>
      </c>
      <c r="H205" s="167">
        <v>11008.8</v>
      </c>
      <c r="I205" s="168"/>
      <c r="J205" s="169">
        <f>ROUND(I205*H205,2)</f>
        <v>0</v>
      </c>
      <c r="K205" s="165" t="s">
        <v>428</v>
      </c>
      <c r="L205" s="62"/>
      <c r="M205" s="170" t="s">
        <v>37</v>
      </c>
      <c r="N205" s="171" t="s">
        <v>53</v>
      </c>
      <c r="O205" s="43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174">
        <f>IF(N205="základní",J205,0)</f>
        <v>0</v>
      </c>
      <c r="BF205" s="174">
        <f>IF(N205="snížená",J205,0)</f>
        <v>0</v>
      </c>
      <c r="BG205" s="174">
        <f>IF(N205="zákl. přenesená",J205,0)</f>
        <v>0</v>
      </c>
      <c r="BH205" s="174">
        <f>IF(N205="sníž. přenesená",J205,0)</f>
        <v>0</v>
      </c>
      <c r="BI205" s="174">
        <f>IF(N205="nulová",J205,0)</f>
        <v>0</v>
      </c>
      <c r="BJ205" s="24" t="s">
        <v>24</v>
      </c>
      <c r="BK205" s="174">
        <f>ROUND(I205*H205,2)</f>
        <v>0</v>
      </c>
      <c r="BL205" s="24" t="s">
        <v>161</v>
      </c>
      <c r="BM205" s="24" t="s">
        <v>1976</v>
      </c>
    </row>
    <row r="206" spans="2:65" s="11" customFormat="1" ht="12">
      <c r="B206" s="219"/>
      <c r="C206" s="220"/>
      <c r="D206" s="221" t="s">
        <v>430</v>
      </c>
      <c r="E206" s="222" t="s">
        <v>37</v>
      </c>
      <c r="F206" s="223" t="s">
        <v>1977</v>
      </c>
      <c r="G206" s="220"/>
      <c r="H206" s="224">
        <v>11008.8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430</v>
      </c>
      <c r="AU206" s="230" t="s">
        <v>91</v>
      </c>
      <c r="AV206" s="11" t="s">
        <v>91</v>
      </c>
      <c r="AW206" s="11" t="s">
        <v>45</v>
      </c>
      <c r="AX206" s="11" t="s">
        <v>82</v>
      </c>
      <c r="AY206" s="230" t="s">
        <v>162</v>
      </c>
    </row>
    <row r="207" spans="2:65" s="12" customFormat="1" ht="12">
      <c r="B207" s="231"/>
      <c r="C207" s="232"/>
      <c r="D207" s="221" t="s">
        <v>430</v>
      </c>
      <c r="E207" s="233" t="s">
        <v>37</v>
      </c>
      <c r="F207" s="234" t="s">
        <v>433</v>
      </c>
      <c r="G207" s="232"/>
      <c r="H207" s="235">
        <v>11008.8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430</v>
      </c>
      <c r="AU207" s="241" t="s">
        <v>91</v>
      </c>
      <c r="AV207" s="12" t="s">
        <v>161</v>
      </c>
      <c r="AW207" s="12" t="s">
        <v>45</v>
      </c>
      <c r="AX207" s="12" t="s">
        <v>24</v>
      </c>
      <c r="AY207" s="241" t="s">
        <v>162</v>
      </c>
    </row>
    <row r="208" spans="2:65" s="1" customFormat="1" ht="25.5" customHeight="1">
      <c r="B208" s="42"/>
      <c r="C208" s="163" t="s">
        <v>293</v>
      </c>
      <c r="D208" s="163" t="s">
        <v>156</v>
      </c>
      <c r="E208" s="164" t="s">
        <v>1978</v>
      </c>
      <c r="F208" s="165" t="s">
        <v>1979</v>
      </c>
      <c r="G208" s="166" t="s">
        <v>159</v>
      </c>
      <c r="H208" s="167">
        <v>183.48</v>
      </c>
      <c r="I208" s="168"/>
      <c r="J208" s="169">
        <f>ROUND(I208*H208,2)</f>
        <v>0</v>
      </c>
      <c r="K208" s="165" t="s">
        <v>428</v>
      </c>
      <c r="L208" s="62"/>
      <c r="M208" s="170" t="s">
        <v>37</v>
      </c>
      <c r="N208" s="171" t="s">
        <v>53</v>
      </c>
      <c r="O208" s="43"/>
      <c r="P208" s="172">
        <f>O208*H208</f>
        <v>0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174">
        <f>IF(N208="základní",J208,0)</f>
        <v>0</v>
      </c>
      <c r="BF208" s="174">
        <f>IF(N208="snížená",J208,0)</f>
        <v>0</v>
      </c>
      <c r="BG208" s="174">
        <f>IF(N208="zákl. přenesená",J208,0)</f>
        <v>0</v>
      </c>
      <c r="BH208" s="174">
        <f>IF(N208="sníž. přenesená",J208,0)</f>
        <v>0</v>
      </c>
      <c r="BI208" s="174">
        <f>IF(N208="nulová",J208,0)</f>
        <v>0</v>
      </c>
      <c r="BJ208" s="24" t="s">
        <v>24</v>
      </c>
      <c r="BK208" s="174">
        <f>ROUND(I208*H208,2)</f>
        <v>0</v>
      </c>
      <c r="BL208" s="24" t="s">
        <v>161</v>
      </c>
      <c r="BM208" s="24" t="s">
        <v>1980</v>
      </c>
    </row>
    <row r="209" spans="2:65" s="1" customFormat="1" ht="25.5" customHeight="1">
      <c r="B209" s="42"/>
      <c r="C209" s="163" t="s">
        <v>297</v>
      </c>
      <c r="D209" s="163" t="s">
        <v>156</v>
      </c>
      <c r="E209" s="164" t="s">
        <v>1981</v>
      </c>
      <c r="F209" s="165" t="s">
        <v>1982</v>
      </c>
      <c r="G209" s="166" t="s">
        <v>214</v>
      </c>
      <c r="H209" s="167">
        <v>12.35</v>
      </c>
      <c r="I209" s="168"/>
      <c r="J209" s="169">
        <f>ROUND(I209*H209,2)</f>
        <v>0</v>
      </c>
      <c r="K209" s="165" t="s">
        <v>428</v>
      </c>
      <c r="L209" s="62"/>
      <c r="M209" s="170" t="s">
        <v>37</v>
      </c>
      <c r="N209" s="171" t="s">
        <v>53</v>
      </c>
      <c r="O209" s="43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174">
        <f>IF(N209="základní",J209,0)</f>
        <v>0</v>
      </c>
      <c r="BF209" s="174">
        <f>IF(N209="snížená",J209,0)</f>
        <v>0</v>
      </c>
      <c r="BG209" s="174">
        <f>IF(N209="zákl. přenesená",J209,0)</f>
        <v>0</v>
      </c>
      <c r="BH209" s="174">
        <f>IF(N209="sníž. přenesená",J209,0)</f>
        <v>0</v>
      </c>
      <c r="BI209" s="174">
        <f>IF(N209="nulová",J209,0)</f>
        <v>0</v>
      </c>
      <c r="BJ209" s="24" t="s">
        <v>24</v>
      </c>
      <c r="BK209" s="174">
        <f>ROUND(I209*H209,2)</f>
        <v>0</v>
      </c>
      <c r="BL209" s="24" t="s">
        <v>161</v>
      </c>
      <c r="BM209" s="24" t="s">
        <v>1983</v>
      </c>
    </row>
    <row r="210" spans="2:65" s="1" customFormat="1" ht="25.5" customHeight="1">
      <c r="B210" s="42"/>
      <c r="C210" s="163" t="s">
        <v>301</v>
      </c>
      <c r="D210" s="163" t="s">
        <v>156</v>
      </c>
      <c r="E210" s="164" t="s">
        <v>1984</v>
      </c>
      <c r="F210" s="165" t="s">
        <v>1985</v>
      </c>
      <c r="G210" s="166" t="s">
        <v>214</v>
      </c>
      <c r="H210" s="167">
        <v>741</v>
      </c>
      <c r="I210" s="168"/>
      <c r="J210" s="169">
        <f>ROUND(I210*H210,2)</f>
        <v>0</v>
      </c>
      <c r="K210" s="165" t="s">
        <v>428</v>
      </c>
      <c r="L210" s="62"/>
      <c r="M210" s="170" t="s">
        <v>37</v>
      </c>
      <c r="N210" s="171" t="s">
        <v>53</v>
      </c>
      <c r="O210" s="43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174">
        <f>IF(N210="základní",J210,0)</f>
        <v>0</v>
      </c>
      <c r="BF210" s="174">
        <f>IF(N210="snížená",J210,0)</f>
        <v>0</v>
      </c>
      <c r="BG210" s="174">
        <f>IF(N210="zákl. přenesená",J210,0)</f>
        <v>0</v>
      </c>
      <c r="BH210" s="174">
        <f>IF(N210="sníž. přenesená",J210,0)</f>
        <v>0</v>
      </c>
      <c r="BI210" s="174">
        <f>IF(N210="nulová",J210,0)</f>
        <v>0</v>
      </c>
      <c r="BJ210" s="24" t="s">
        <v>24</v>
      </c>
      <c r="BK210" s="174">
        <f>ROUND(I210*H210,2)</f>
        <v>0</v>
      </c>
      <c r="BL210" s="24" t="s">
        <v>161</v>
      </c>
      <c r="BM210" s="24" t="s">
        <v>1986</v>
      </c>
    </row>
    <row r="211" spans="2:65" s="11" customFormat="1" ht="12">
      <c r="B211" s="219"/>
      <c r="C211" s="220"/>
      <c r="D211" s="221" t="s">
        <v>430</v>
      </c>
      <c r="E211" s="222" t="s">
        <v>37</v>
      </c>
      <c r="F211" s="223" t="s">
        <v>1987</v>
      </c>
      <c r="G211" s="220"/>
      <c r="H211" s="224">
        <v>741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430</v>
      </c>
      <c r="AU211" s="230" t="s">
        <v>91</v>
      </c>
      <c r="AV211" s="11" t="s">
        <v>91</v>
      </c>
      <c r="AW211" s="11" t="s">
        <v>45</v>
      </c>
      <c r="AX211" s="11" t="s">
        <v>82</v>
      </c>
      <c r="AY211" s="230" t="s">
        <v>162</v>
      </c>
    </row>
    <row r="212" spans="2:65" s="12" customFormat="1" ht="12">
      <c r="B212" s="231"/>
      <c r="C212" s="232"/>
      <c r="D212" s="221" t="s">
        <v>430</v>
      </c>
      <c r="E212" s="233" t="s">
        <v>37</v>
      </c>
      <c r="F212" s="234" t="s">
        <v>433</v>
      </c>
      <c r="G212" s="232"/>
      <c r="H212" s="235">
        <v>741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430</v>
      </c>
      <c r="AU212" s="241" t="s">
        <v>91</v>
      </c>
      <c r="AV212" s="12" t="s">
        <v>161</v>
      </c>
      <c r="AW212" s="12" t="s">
        <v>45</v>
      </c>
      <c r="AX212" s="12" t="s">
        <v>24</v>
      </c>
      <c r="AY212" s="241" t="s">
        <v>162</v>
      </c>
    </row>
    <row r="213" spans="2:65" s="1" customFormat="1" ht="25.5" customHeight="1">
      <c r="B213" s="42"/>
      <c r="C213" s="163" t="s">
        <v>305</v>
      </c>
      <c r="D213" s="163" t="s">
        <v>156</v>
      </c>
      <c r="E213" s="164" t="s">
        <v>1988</v>
      </c>
      <c r="F213" s="165" t="s">
        <v>1989</v>
      </c>
      <c r="G213" s="166" t="s">
        <v>214</v>
      </c>
      <c r="H213" s="167">
        <v>12.35</v>
      </c>
      <c r="I213" s="168"/>
      <c r="J213" s="169">
        <f>ROUND(I213*H213,2)</f>
        <v>0</v>
      </c>
      <c r="K213" s="165" t="s">
        <v>428</v>
      </c>
      <c r="L213" s="62"/>
      <c r="M213" s="170" t="s">
        <v>37</v>
      </c>
      <c r="N213" s="171" t="s">
        <v>53</v>
      </c>
      <c r="O213" s="43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174">
        <f>IF(N213="základní",J213,0)</f>
        <v>0</v>
      </c>
      <c r="BF213" s="174">
        <f>IF(N213="snížená",J213,0)</f>
        <v>0</v>
      </c>
      <c r="BG213" s="174">
        <f>IF(N213="zákl. přenesená",J213,0)</f>
        <v>0</v>
      </c>
      <c r="BH213" s="174">
        <f>IF(N213="sníž. přenesená",J213,0)</f>
        <v>0</v>
      </c>
      <c r="BI213" s="174">
        <f>IF(N213="nulová",J213,0)</f>
        <v>0</v>
      </c>
      <c r="BJ213" s="24" t="s">
        <v>24</v>
      </c>
      <c r="BK213" s="174">
        <f>ROUND(I213*H213,2)</f>
        <v>0</v>
      </c>
      <c r="BL213" s="24" t="s">
        <v>161</v>
      </c>
      <c r="BM213" s="24" t="s">
        <v>1990</v>
      </c>
    </row>
    <row r="214" spans="2:65" s="1" customFormat="1" ht="25.5" customHeight="1">
      <c r="B214" s="42"/>
      <c r="C214" s="163" t="s">
        <v>33</v>
      </c>
      <c r="D214" s="163" t="s">
        <v>156</v>
      </c>
      <c r="E214" s="164" t="s">
        <v>1991</v>
      </c>
      <c r="F214" s="165" t="s">
        <v>1992</v>
      </c>
      <c r="G214" s="166" t="s">
        <v>159</v>
      </c>
      <c r="H214" s="167">
        <v>15.6</v>
      </c>
      <c r="I214" s="168"/>
      <c r="J214" s="169">
        <f>ROUND(I214*H214,2)</f>
        <v>0</v>
      </c>
      <c r="K214" s="165" t="s">
        <v>428</v>
      </c>
      <c r="L214" s="62"/>
      <c r="M214" s="170" t="s">
        <v>37</v>
      </c>
      <c r="N214" s="171" t="s">
        <v>53</v>
      </c>
      <c r="O214" s="43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174">
        <f>IF(N214="základní",J214,0)</f>
        <v>0</v>
      </c>
      <c r="BF214" s="174">
        <f>IF(N214="snížená",J214,0)</f>
        <v>0</v>
      </c>
      <c r="BG214" s="174">
        <f>IF(N214="zákl. přenesená",J214,0)</f>
        <v>0</v>
      </c>
      <c r="BH214" s="174">
        <f>IF(N214="sníž. přenesená",J214,0)</f>
        <v>0</v>
      </c>
      <c r="BI214" s="174">
        <f>IF(N214="nulová",J214,0)</f>
        <v>0</v>
      </c>
      <c r="BJ214" s="24" t="s">
        <v>24</v>
      </c>
      <c r="BK214" s="174">
        <f>ROUND(I214*H214,2)</f>
        <v>0</v>
      </c>
      <c r="BL214" s="24" t="s">
        <v>161</v>
      </c>
      <c r="BM214" s="24" t="s">
        <v>1993</v>
      </c>
    </row>
    <row r="215" spans="2:65" s="11" customFormat="1" ht="12">
      <c r="B215" s="219"/>
      <c r="C215" s="220"/>
      <c r="D215" s="221" t="s">
        <v>430</v>
      </c>
      <c r="E215" s="222" t="s">
        <v>37</v>
      </c>
      <c r="F215" s="223" t="s">
        <v>1994</v>
      </c>
      <c r="G215" s="220"/>
      <c r="H215" s="224">
        <v>15.6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430</v>
      </c>
      <c r="AU215" s="230" t="s">
        <v>91</v>
      </c>
      <c r="AV215" s="11" t="s">
        <v>91</v>
      </c>
      <c r="AW215" s="11" t="s">
        <v>45</v>
      </c>
      <c r="AX215" s="11" t="s">
        <v>82</v>
      </c>
      <c r="AY215" s="230" t="s">
        <v>162</v>
      </c>
    </row>
    <row r="216" spans="2:65" s="12" customFormat="1" ht="12">
      <c r="B216" s="231"/>
      <c r="C216" s="232"/>
      <c r="D216" s="221" t="s">
        <v>430</v>
      </c>
      <c r="E216" s="233" t="s">
        <v>37</v>
      </c>
      <c r="F216" s="234" t="s">
        <v>433</v>
      </c>
      <c r="G216" s="232"/>
      <c r="H216" s="235">
        <v>15.6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430</v>
      </c>
      <c r="AU216" s="241" t="s">
        <v>91</v>
      </c>
      <c r="AV216" s="12" t="s">
        <v>161</v>
      </c>
      <c r="AW216" s="12" t="s">
        <v>45</v>
      </c>
      <c r="AX216" s="12" t="s">
        <v>24</v>
      </c>
      <c r="AY216" s="241" t="s">
        <v>162</v>
      </c>
    </row>
    <row r="217" spans="2:65" s="1" customFormat="1" ht="25.5" customHeight="1">
      <c r="B217" s="42"/>
      <c r="C217" s="163" t="s">
        <v>312</v>
      </c>
      <c r="D217" s="163" t="s">
        <v>156</v>
      </c>
      <c r="E217" s="164" t="s">
        <v>1655</v>
      </c>
      <c r="F217" s="165" t="s">
        <v>1995</v>
      </c>
      <c r="G217" s="166" t="s">
        <v>373</v>
      </c>
      <c r="H217" s="167">
        <v>6</v>
      </c>
      <c r="I217" s="168"/>
      <c r="J217" s="169">
        <f>ROUND(I217*H217,2)</f>
        <v>0</v>
      </c>
      <c r="K217" s="165" t="s">
        <v>428</v>
      </c>
      <c r="L217" s="62"/>
      <c r="M217" s="170" t="s">
        <v>37</v>
      </c>
      <c r="N217" s="171" t="s">
        <v>53</v>
      </c>
      <c r="O217" s="43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174">
        <f>IF(N217="základní",J217,0)</f>
        <v>0</v>
      </c>
      <c r="BF217" s="174">
        <f>IF(N217="snížená",J217,0)</f>
        <v>0</v>
      </c>
      <c r="BG217" s="174">
        <f>IF(N217="zákl. přenesená",J217,0)</f>
        <v>0</v>
      </c>
      <c r="BH217" s="174">
        <f>IF(N217="sníž. přenesená",J217,0)</f>
        <v>0</v>
      </c>
      <c r="BI217" s="174">
        <f>IF(N217="nulová",J217,0)</f>
        <v>0</v>
      </c>
      <c r="BJ217" s="24" t="s">
        <v>24</v>
      </c>
      <c r="BK217" s="174">
        <f>ROUND(I217*H217,2)</f>
        <v>0</v>
      </c>
      <c r="BL217" s="24" t="s">
        <v>161</v>
      </c>
      <c r="BM217" s="24" t="s">
        <v>1996</v>
      </c>
    </row>
    <row r="218" spans="2:65" s="1" customFormat="1" ht="25.5" customHeight="1">
      <c r="B218" s="42"/>
      <c r="C218" s="163" t="s">
        <v>316</v>
      </c>
      <c r="D218" s="163" t="s">
        <v>156</v>
      </c>
      <c r="E218" s="164" t="s">
        <v>1658</v>
      </c>
      <c r="F218" s="165" t="s">
        <v>1659</v>
      </c>
      <c r="G218" s="166" t="s">
        <v>373</v>
      </c>
      <c r="H218" s="167">
        <v>6</v>
      </c>
      <c r="I218" s="168"/>
      <c r="J218" s="169">
        <f>ROUND(I218*H218,2)</f>
        <v>0</v>
      </c>
      <c r="K218" s="165" t="s">
        <v>428</v>
      </c>
      <c r="L218" s="62"/>
      <c r="M218" s="170" t="s">
        <v>37</v>
      </c>
      <c r="N218" s="171" t="s">
        <v>53</v>
      </c>
      <c r="O218" s="43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24" t="s">
        <v>24</v>
      </c>
      <c r="BK218" s="174">
        <f>ROUND(I218*H218,2)</f>
        <v>0</v>
      </c>
      <c r="BL218" s="24" t="s">
        <v>161</v>
      </c>
      <c r="BM218" s="24" t="s">
        <v>1997</v>
      </c>
    </row>
    <row r="219" spans="2:65" s="1" customFormat="1" ht="16.5" customHeight="1">
      <c r="B219" s="42"/>
      <c r="C219" s="163" t="s">
        <v>320</v>
      </c>
      <c r="D219" s="163" t="s">
        <v>156</v>
      </c>
      <c r="E219" s="164" t="s">
        <v>1662</v>
      </c>
      <c r="F219" s="165" t="s">
        <v>1663</v>
      </c>
      <c r="G219" s="166" t="s">
        <v>373</v>
      </c>
      <c r="H219" s="167">
        <v>6</v>
      </c>
      <c r="I219" s="168"/>
      <c r="J219" s="169">
        <f>ROUND(I219*H219,2)</f>
        <v>0</v>
      </c>
      <c r="K219" s="165" t="s">
        <v>428</v>
      </c>
      <c r="L219" s="62"/>
      <c r="M219" s="170" t="s">
        <v>37</v>
      </c>
      <c r="N219" s="171" t="s">
        <v>53</v>
      </c>
      <c r="O219" s="43"/>
      <c r="P219" s="172">
        <f>O219*H219</f>
        <v>0</v>
      </c>
      <c r="Q219" s="172">
        <v>0</v>
      </c>
      <c r="R219" s="172">
        <f>Q219*H219</f>
        <v>0</v>
      </c>
      <c r="S219" s="172">
        <v>0</v>
      </c>
      <c r="T219" s="173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174">
        <f>IF(N219="základní",J219,0)</f>
        <v>0</v>
      </c>
      <c r="BF219" s="174">
        <f>IF(N219="snížená",J219,0)</f>
        <v>0</v>
      </c>
      <c r="BG219" s="174">
        <f>IF(N219="zákl. přenesená",J219,0)</f>
        <v>0</v>
      </c>
      <c r="BH219" s="174">
        <f>IF(N219="sníž. přenesená",J219,0)</f>
        <v>0</v>
      </c>
      <c r="BI219" s="174">
        <f>IF(N219="nulová",J219,0)</f>
        <v>0</v>
      </c>
      <c r="BJ219" s="24" t="s">
        <v>24</v>
      </c>
      <c r="BK219" s="174">
        <f>ROUND(I219*H219,2)</f>
        <v>0</v>
      </c>
      <c r="BL219" s="24" t="s">
        <v>161</v>
      </c>
      <c r="BM219" s="24" t="s">
        <v>1998</v>
      </c>
    </row>
    <row r="220" spans="2:65" s="10" customFormat="1" ht="29.85" customHeight="1">
      <c r="B220" s="203"/>
      <c r="C220" s="204"/>
      <c r="D220" s="205" t="s">
        <v>81</v>
      </c>
      <c r="E220" s="217" t="s">
        <v>787</v>
      </c>
      <c r="F220" s="217" t="s">
        <v>788</v>
      </c>
      <c r="G220" s="204"/>
      <c r="H220" s="204"/>
      <c r="I220" s="207"/>
      <c r="J220" s="218">
        <f>BK220</f>
        <v>0</v>
      </c>
      <c r="K220" s="204"/>
      <c r="L220" s="209"/>
      <c r="M220" s="210"/>
      <c r="N220" s="211"/>
      <c r="O220" s="211"/>
      <c r="P220" s="212">
        <f>SUM(P221:P225)</f>
        <v>0</v>
      </c>
      <c r="Q220" s="211"/>
      <c r="R220" s="212">
        <f>SUM(R221:R225)</f>
        <v>0</v>
      </c>
      <c r="S220" s="211"/>
      <c r="T220" s="213">
        <f>SUM(T221:T225)</f>
        <v>0</v>
      </c>
      <c r="AR220" s="214" t="s">
        <v>24</v>
      </c>
      <c r="AT220" s="215" t="s">
        <v>81</v>
      </c>
      <c r="AU220" s="215" t="s">
        <v>24</v>
      </c>
      <c r="AY220" s="214" t="s">
        <v>162</v>
      </c>
      <c r="BK220" s="216">
        <f>SUM(BK221:BK225)</f>
        <v>0</v>
      </c>
    </row>
    <row r="221" spans="2:65" s="1" customFormat="1" ht="25.5" customHeight="1">
      <c r="B221" s="42"/>
      <c r="C221" s="163" t="s">
        <v>324</v>
      </c>
      <c r="D221" s="163" t="s">
        <v>156</v>
      </c>
      <c r="E221" s="164" t="s">
        <v>1999</v>
      </c>
      <c r="F221" s="165" t="s">
        <v>2000</v>
      </c>
      <c r="G221" s="166" t="s">
        <v>201</v>
      </c>
      <c r="H221" s="167">
        <v>4.6280000000000001</v>
      </c>
      <c r="I221" s="168"/>
      <c r="J221" s="169">
        <f>ROUND(I221*H221,2)</f>
        <v>0</v>
      </c>
      <c r="K221" s="165" t="s">
        <v>428</v>
      </c>
      <c r="L221" s="62"/>
      <c r="M221" s="170" t="s">
        <v>37</v>
      </c>
      <c r="N221" s="171" t="s">
        <v>53</v>
      </c>
      <c r="O221" s="43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174">
        <f>IF(N221="základní",J221,0)</f>
        <v>0</v>
      </c>
      <c r="BF221" s="174">
        <f>IF(N221="snížená",J221,0)</f>
        <v>0</v>
      </c>
      <c r="BG221" s="174">
        <f>IF(N221="zákl. přenesená",J221,0)</f>
        <v>0</v>
      </c>
      <c r="BH221" s="174">
        <f>IF(N221="sníž. přenesená",J221,0)</f>
        <v>0</v>
      </c>
      <c r="BI221" s="174">
        <f>IF(N221="nulová",J221,0)</f>
        <v>0</v>
      </c>
      <c r="BJ221" s="24" t="s">
        <v>24</v>
      </c>
      <c r="BK221" s="174">
        <f>ROUND(I221*H221,2)</f>
        <v>0</v>
      </c>
      <c r="BL221" s="24" t="s">
        <v>161</v>
      </c>
      <c r="BM221" s="24" t="s">
        <v>2001</v>
      </c>
    </row>
    <row r="222" spans="2:65" s="1" customFormat="1" ht="25.5" customHeight="1">
      <c r="B222" s="42"/>
      <c r="C222" s="163" t="s">
        <v>328</v>
      </c>
      <c r="D222" s="163" t="s">
        <v>156</v>
      </c>
      <c r="E222" s="164" t="s">
        <v>794</v>
      </c>
      <c r="F222" s="165" t="s">
        <v>795</v>
      </c>
      <c r="G222" s="166" t="s">
        <v>201</v>
      </c>
      <c r="H222" s="167">
        <v>64.792000000000002</v>
      </c>
      <c r="I222" s="168"/>
      <c r="J222" s="169">
        <f>ROUND(I222*H222,2)</f>
        <v>0</v>
      </c>
      <c r="K222" s="165" t="s">
        <v>428</v>
      </c>
      <c r="L222" s="62"/>
      <c r="M222" s="170" t="s">
        <v>37</v>
      </c>
      <c r="N222" s="171" t="s">
        <v>53</v>
      </c>
      <c r="O222" s="43"/>
      <c r="P222" s="172">
        <f>O222*H222</f>
        <v>0</v>
      </c>
      <c r="Q222" s="172">
        <v>0</v>
      </c>
      <c r="R222" s="172">
        <f>Q222*H222</f>
        <v>0</v>
      </c>
      <c r="S222" s="172">
        <v>0</v>
      </c>
      <c r="T222" s="173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174">
        <f>IF(N222="základní",J222,0)</f>
        <v>0</v>
      </c>
      <c r="BF222" s="174">
        <f>IF(N222="snížená",J222,0)</f>
        <v>0</v>
      </c>
      <c r="BG222" s="174">
        <f>IF(N222="zákl. přenesená",J222,0)</f>
        <v>0</v>
      </c>
      <c r="BH222" s="174">
        <f>IF(N222="sníž. přenesená",J222,0)</f>
        <v>0</v>
      </c>
      <c r="BI222" s="174">
        <f>IF(N222="nulová",J222,0)</f>
        <v>0</v>
      </c>
      <c r="BJ222" s="24" t="s">
        <v>24</v>
      </c>
      <c r="BK222" s="174">
        <f>ROUND(I222*H222,2)</f>
        <v>0</v>
      </c>
      <c r="BL222" s="24" t="s">
        <v>161</v>
      </c>
      <c r="BM222" s="24" t="s">
        <v>2002</v>
      </c>
    </row>
    <row r="223" spans="2:65" s="11" customFormat="1" ht="12">
      <c r="B223" s="219"/>
      <c r="C223" s="220"/>
      <c r="D223" s="221" t="s">
        <v>430</v>
      </c>
      <c r="E223" s="222" t="s">
        <v>37</v>
      </c>
      <c r="F223" s="223" t="s">
        <v>2003</v>
      </c>
      <c r="G223" s="220"/>
      <c r="H223" s="224">
        <v>64.792000000000002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430</v>
      </c>
      <c r="AU223" s="230" t="s">
        <v>91</v>
      </c>
      <c r="AV223" s="11" t="s">
        <v>91</v>
      </c>
      <c r="AW223" s="11" t="s">
        <v>45</v>
      </c>
      <c r="AX223" s="11" t="s">
        <v>82</v>
      </c>
      <c r="AY223" s="230" t="s">
        <v>162</v>
      </c>
    </row>
    <row r="224" spans="2:65" s="12" customFormat="1" ht="12">
      <c r="B224" s="231"/>
      <c r="C224" s="232"/>
      <c r="D224" s="221" t="s">
        <v>430</v>
      </c>
      <c r="E224" s="233" t="s">
        <v>37</v>
      </c>
      <c r="F224" s="234" t="s">
        <v>433</v>
      </c>
      <c r="G224" s="232"/>
      <c r="H224" s="235">
        <v>64.792000000000002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430</v>
      </c>
      <c r="AU224" s="241" t="s">
        <v>91</v>
      </c>
      <c r="AV224" s="12" t="s">
        <v>161</v>
      </c>
      <c r="AW224" s="12" t="s">
        <v>45</v>
      </c>
      <c r="AX224" s="12" t="s">
        <v>24</v>
      </c>
      <c r="AY224" s="241" t="s">
        <v>162</v>
      </c>
    </row>
    <row r="225" spans="2:65" s="1" customFormat="1" ht="25.5" customHeight="1">
      <c r="B225" s="42"/>
      <c r="C225" s="163" t="s">
        <v>330</v>
      </c>
      <c r="D225" s="163" t="s">
        <v>156</v>
      </c>
      <c r="E225" s="164" t="s">
        <v>799</v>
      </c>
      <c r="F225" s="165" t="s">
        <v>800</v>
      </c>
      <c r="G225" s="166" t="s">
        <v>201</v>
      </c>
      <c r="H225" s="167">
        <v>4.6280000000000001</v>
      </c>
      <c r="I225" s="168"/>
      <c r="J225" s="169">
        <f>ROUND(I225*H225,2)</f>
        <v>0</v>
      </c>
      <c r="K225" s="165" t="s">
        <v>428</v>
      </c>
      <c r="L225" s="62"/>
      <c r="M225" s="170" t="s">
        <v>37</v>
      </c>
      <c r="N225" s="171" t="s">
        <v>53</v>
      </c>
      <c r="O225" s="43"/>
      <c r="P225" s="172">
        <f>O225*H225</f>
        <v>0</v>
      </c>
      <c r="Q225" s="172">
        <v>0</v>
      </c>
      <c r="R225" s="172">
        <f>Q225*H225</f>
        <v>0</v>
      </c>
      <c r="S225" s="172">
        <v>0</v>
      </c>
      <c r="T225" s="173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174">
        <f>IF(N225="základní",J225,0)</f>
        <v>0</v>
      </c>
      <c r="BF225" s="174">
        <f>IF(N225="snížená",J225,0)</f>
        <v>0</v>
      </c>
      <c r="BG225" s="174">
        <f>IF(N225="zákl. přenesená",J225,0)</f>
        <v>0</v>
      </c>
      <c r="BH225" s="174">
        <f>IF(N225="sníž. přenesená",J225,0)</f>
        <v>0</v>
      </c>
      <c r="BI225" s="174">
        <f>IF(N225="nulová",J225,0)</f>
        <v>0</v>
      </c>
      <c r="BJ225" s="24" t="s">
        <v>24</v>
      </c>
      <c r="BK225" s="174">
        <f>ROUND(I225*H225,2)</f>
        <v>0</v>
      </c>
      <c r="BL225" s="24" t="s">
        <v>161</v>
      </c>
      <c r="BM225" s="24" t="s">
        <v>2004</v>
      </c>
    </row>
    <row r="226" spans="2:65" s="10" customFormat="1" ht="29.85" customHeight="1">
      <c r="B226" s="203"/>
      <c r="C226" s="204"/>
      <c r="D226" s="205" t="s">
        <v>81</v>
      </c>
      <c r="E226" s="217" t="s">
        <v>832</v>
      </c>
      <c r="F226" s="217" t="s">
        <v>833</v>
      </c>
      <c r="G226" s="204"/>
      <c r="H226" s="204"/>
      <c r="I226" s="207"/>
      <c r="J226" s="218">
        <f>BK226</f>
        <v>0</v>
      </c>
      <c r="K226" s="204"/>
      <c r="L226" s="209"/>
      <c r="M226" s="210"/>
      <c r="N226" s="211"/>
      <c r="O226" s="211"/>
      <c r="P226" s="212">
        <f>P227</f>
        <v>0</v>
      </c>
      <c r="Q226" s="211"/>
      <c r="R226" s="212">
        <f>R227</f>
        <v>0</v>
      </c>
      <c r="S226" s="211"/>
      <c r="T226" s="213">
        <f>T227</f>
        <v>0</v>
      </c>
      <c r="AR226" s="214" t="s">
        <v>24</v>
      </c>
      <c r="AT226" s="215" t="s">
        <v>81</v>
      </c>
      <c r="AU226" s="215" t="s">
        <v>24</v>
      </c>
      <c r="AY226" s="214" t="s">
        <v>162</v>
      </c>
      <c r="BK226" s="216">
        <f>BK227</f>
        <v>0</v>
      </c>
    </row>
    <row r="227" spans="2:65" s="1" customFormat="1" ht="16.5" customHeight="1">
      <c r="B227" s="42"/>
      <c r="C227" s="163" t="s">
        <v>334</v>
      </c>
      <c r="D227" s="163" t="s">
        <v>156</v>
      </c>
      <c r="E227" s="164" t="s">
        <v>835</v>
      </c>
      <c r="F227" s="165" t="s">
        <v>836</v>
      </c>
      <c r="G227" s="166" t="s">
        <v>201</v>
      </c>
      <c r="H227" s="167">
        <v>36.936</v>
      </c>
      <c r="I227" s="168"/>
      <c r="J227" s="169">
        <f>ROUND(I227*H227,2)</f>
        <v>0</v>
      </c>
      <c r="K227" s="165" t="s">
        <v>428</v>
      </c>
      <c r="L227" s="62"/>
      <c r="M227" s="170" t="s">
        <v>37</v>
      </c>
      <c r="N227" s="171" t="s">
        <v>53</v>
      </c>
      <c r="O227" s="43"/>
      <c r="P227" s="172">
        <f>O227*H227</f>
        <v>0</v>
      </c>
      <c r="Q227" s="172">
        <v>0</v>
      </c>
      <c r="R227" s="172">
        <f>Q227*H227</f>
        <v>0</v>
      </c>
      <c r="S227" s="172">
        <v>0</v>
      </c>
      <c r="T227" s="173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174">
        <f>IF(N227="základní",J227,0)</f>
        <v>0</v>
      </c>
      <c r="BF227" s="174">
        <f>IF(N227="snížená",J227,0)</f>
        <v>0</v>
      </c>
      <c r="BG227" s="174">
        <f>IF(N227="zákl. přenesená",J227,0)</f>
        <v>0</v>
      </c>
      <c r="BH227" s="174">
        <f>IF(N227="sníž. přenesená",J227,0)</f>
        <v>0</v>
      </c>
      <c r="BI227" s="174">
        <f>IF(N227="nulová",J227,0)</f>
        <v>0</v>
      </c>
      <c r="BJ227" s="24" t="s">
        <v>24</v>
      </c>
      <c r="BK227" s="174">
        <f>ROUND(I227*H227,2)</f>
        <v>0</v>
      </c>
      <c r="BL227" s="24" t="s">
        <v>161</v>
      </c>
      <c r="BM227" s="24" t="s">
        <v>2005</v>
      </c>
    </row>
    <row r="228" spans="2:65" s="10" customFormat="1" ht="37.35" customHeight="1">
      <c r="B228" s="203"/>
      <c r="C228" s="204"/>
      <c r="D228" s="205" t="s">
        <v>81</v>
      </c>
      <c r="E228" s="206" t="s">
        <v>838</v>
      </c>
      <c r="F228" s="206" t="s">
        <v>839</v>
      </c>
      <c r="G228" s="204"/>
      <c r="H228" s="204"/>
      <c r="I228" s="207"/>
      <c r="J228" s="208">
        <f>BK228</f>
        <v>0</v>
      </c>
      <c r="K228" s="204"/>
      <c r="L228" s="209"/>
      <c r="M228" s="210"/>
      <c r="N228" s="211"/>
      <c r="O228" s="211"/>
      <c r="P228" s="212">
        <f>P229+P246+P250+P275+P294+P301+P307</f>
        <v>0</v>
      </c>
      <c r="Q228" s="211"/>
      <c r="R228" s="212">
        <f>R229+R246+R250+R275+R294+R301+R307</f>
        <v>0</v>
      </c>
      <c r="S228" s="211"/>
      <c r="T228" s="213">
        <f>T229+T246+T250+T275+T294+T301+T307</f>
        <v>0</v>
      </c>
      <c r="AR228" s="214" t="s">
        <v>91</v>
      </c>
      <c r="AT228" s="215" t="s">
        <v>81</v>
      </c>
      <c r="AU228" s="215" t="s">
        <v>82</v>
      </c>
      <c r="AY228" s="214" t="s">
        <v>162</v>
      </c>
      <c r="BK228" s="216">
        <f>BK229+BK246+BK250+BK275+BK294+BK301+BK307</f>
        <v>0</v>
      </c>
    </row>
    <row r="229" spans="2:65" s="10" customFormat="1" ht="19.95" customHeight="1">
      <c r="B229" s="203"/>
      <c r="C229" s="204"/>
      <c r="D229" s="205" t="s">
        <v>81</v>
      </c>
      <c r="E229" s="217" t="s">
        <v>840</v>
      </c>
      <c r="F229" s="217" t="s">
        <v>841</v>
      </c>
      <c r="G229" s="204"/>
      <c r="H229" s="204"/>
      <c r="I229" s="207"/>
      <c r="J229" s="218">
        <f>BK229</f>
        <v>0</v>
      </c>
      <c r="K229" s="204"/>
      <c r="L229" s="209"/>
      <c r="M229" s="210"/>
      <c r="N229" s="211"/>
      <c r="O229" s="211"/>
      <c r="P229" s="212">
        <f>SUM(P230:P245)</f>
        <v>0</v>
      </c>
      <c r="Q229" s="211"/>
      <c r="R229" s="212">
        <f>SUM(R230:R245)</f>
        <v>0</v>
      </c>
      <c r="S229" s="211"/>
      <c r="T229" s="213">
        <f>SUM(T230:T245)</f>
        <v>0</v>
      </c>
      <c r="AR229" s="214" t="s">
        <v>91</v>
      </c>
      <c r="AT229" s="215" t="s">
        <v>81</v>
      </c>
      <c r="AU229" s="215" t="s">
        <v>24</v>
      </c>
      <c r="AY229" s="214" t="s">
        <v>162</v>
      </c>
      <c r="BK229" s="216">
        <f>SUM(BK230:BK245)</f>
        <v>0</v>
      </c>
    </row>
    <row r="230" spans="2:65" s="1" customFormat="1" ht="25.5" customHeight="1">
      <c r="B230" s="42"/>
      <c r="C230" s="163" t="s">
        <v>338</v>
      </c>
      <c r="D230" s="163" t="s">
        <v>156</v>
      </c>
      <c r="E230" s="164" t="s">
        <v>843</v>
      </c>
      <c r="F230" s="165" t="s">
        <v>844</v>
      </c>
      <c r="G230" s="166" t="s">
        <v>159</v>
      </c>
      <c r="H230" s="167">
        <v>7.1849999999999996</v>
      </c>
      <c r="I230" s="168"/>
      <c r="J230" s="169">
        <f>ROUND(I230*H230,2)</f>
        <v>0</v>
      </c>
      <c r="K230" s="165" t="s">
        <v>428</v>
      </c>
      <c r="L230" s="62"/>
      <c r="M230" s="170" t="s">
        <v>37</v>
      </c>
      <c r="N230" s="171" t="s">
        <v>53</v>
      </c>
      <c r="O230" s="43"/>
      <c r="P230" s="172">
        <f>O230*H230</f>
        <v>0</v>
      </c>
      <c r="Q230" s="172">
        <v>0</v>
      </c>
      <c r="R230" s="172">
        <f>Q230*H230</f>
        <v>0</v>
      </c>
      <c r="S230" s="172">
        <v>0</v>
      </c>
      <c r="T230" s="173">
        <f>S230*H230</f>
        <v>0</v>
      </c>
      <c r="AR230" s="24" t="s">
        <v>219</v>
      </c>
      <c r="AT230" s="24" t="s">
        <v>156</v>
      </c>
      <c r="AU230" s="24" t="s">
        <v>91</v>
      </c>
      <c r="AY230" s="24" t="s">
        <v>162</v>
      </c>
      <c r="BE230" s="174">
        <f>IF(N230="základní",J230,0)</f>
        <v>0</v>
      </c>
      <c r="BF230" s="174">
        <f>IF(N230="snížená",J230,0)</f>
        <v>0</v>
      </c>
      <c r="BG230" s="174">
        <f>IF(N230="zákl. přenesená",J230,0)</f>
        <v>0</v>
      </c>
      <c r="BH230" s="174">
        <f>IF(N230="sníž. přenesená",J230,0)</f>
        <v>0</v>
      </c>
      <c r="BI230" s="174">
        <f>IF(N230="nulová",J230,0)</f>
        <v>0</v>
      </c>
      <c r="BJ230" s="24" t="s">
        <v>24</v>
      </c>
      <c r="BK230" s="174">
        <f>ROUND(I230*H230,2)</f>
        <v>0</v>
      </c>
      <c r="BL230" s="24" t="s">
        <v>219</v>
      </c>
      <c r="BM230" s="24" t="s">
        <v>2006</v>
      </c>
    </row>
    <row r="231" spans="2:65" s="11" customFormat="1" ht="12">
      <c r="B231" s="219"/>
      <c r="C231" s="220"/>
      <c r="D231" s="221" t="s">
        <v>430</v>
      </c>
      <c r="E231" s="222" t="s">
        <v>37</v>
      </c>
      <c r="F231" s="223" t="s">
        <v>2007</v>
      </c>
      <c r="G231" s="220"/>
      <c r="H231" s="224">
        <v>7.1849999999999996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430</v>
      </c>
      <c r="AU231" s="230" t="s">
        <v>91</v>
      </c>
      <c r="AV231" s="11" t="s">
        <v>91</v>
      </c>
      <c r="AW231" s="11" t="s">
        <v>45</v>
      </c>
      <c r="AX231" s="11" t="s">
        <v>82</v>
      </c>
      <c r="AY231" s="230" t="s">
        <v>162</v>
      </c>
    </row>
    <row r="232" spans="2:65" s="12" customFormat="1" ht="12">
      <c r="B232" s="231"/>
      <c r="C232" s="232"/>
      <c r="D232" s="221" t="s">
        <v>430</v>
      </c>
      <c r="E232" s="233" t="s">
        <v>37</v>
      </c>
      <c r="F232" s="234" t="s">
        <v>433</v>
      </c>
      <c r="G232" s="232"/>
      <c r="H232" s="235">
        <v>7.1849999999999996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430</v>
      </c>
      <c r="AU232" s="241" t="s">
        <v>91</v>
      </c>
      <c r="AV232" s="12" t="s">
        <v>161</v>
      </c>
      <c r="AW232" s="12" t="s">
        <v>45</v>
      </c>
      <c r="AX232" s="12" t="s">
        <v>24</v>
      </c>
      <c r="AY232" s="241" t="s">
        <v>162</v>
      </c>
    </row>
    <row r="233" spans="2:65" s="1" customFormat="1" ht="16.5" customHeight="1">
      <c r="B233" s="42"/>
      <c r="C233" s="175" t="s">
        <v>342</v>
      </c>
      <c r="D233" s="175" t="s">
        <v>277</v>
      </c>
      <c r="E233" s="176" t="s">
        <v>848</v>
      </c>
      <c r="F233" s="177" t="s">
        <v>849</v>
      </c>
      <c r="G233" s="178" t="s">
        <v>201</v>
      </c>
      <c r="H233" s="179">
        <v>2E-3</v>
      </c>
      <c r="I233" s="180"/>
      <c r="J233" s="181">
        <f>ROUND(I233*H233,2)</f>
        <v>0</v>
      </c>
      <c r="K233" s="177" t="s">
        <v>428</v>
      </c>
      <c r="L233" s="182"/>
      <c r="M233" s="183" t="s">
        <v>37</v>
      </c>
      <c r="N233" s="184" t="s">
        <v>53</v>
      </c>
      <c r="O233" s="43"/>
      <c r="P233" s="172">
        <f>O233*H233</f>
        <v>0</v>
      </c>
      <c r="Q233" s="172">
        <v>0</v>
      </c>
      <c r="R233" s="172">
        <f>Q233*H233</f>
        <v>0</v>
      </c>
      <c r="S233" s="172">
        <v>0</v>
      </c>
      <c r="T233" s="173">
        <f>S233*H233</f>
        <v>0</v>
      </c>
      <c r="AR233" s="24" t="s">
        <v>272</v>
      </c>
      <c r="AT233" s="24" t="s">
        <v>277</v>
      </c>
      <c r="AU233" s="24" t="s">
        <v>91</v>
      </c>
      <c r="AY233" s="24" t="s">
        <v>162</v>
      </c>
      <c r="BE233" s="174">
        <f>IF(N233="základní",J233,0)</f>
        <v>0</v>
      </c>
      <c r="BF233" s="174">
        <f>IF(N233="snížená",J233,0)</f>
        <v>0</v>
      </c>
      <c r="BG233" s="174">
        <f>IF(N233="zákl. přenesená",J233,0)</f>
        <v>0</v>
      </c>
      <c r="BH233" s="174">
        <f>IF(N233="sníž. přenesená",J233,0)</f>
        <v>0</v>
      </c>
      <c r="BI233" s="174">
        <f>IF(N233="nulová",J233,0)</f>
        <v>0</v>
      </c>
      <c r="BJ233" s="24" t="s">
        <v>24</v>
      </c>
      <c r="BK233" s="174">
        <f>ROUND(I233*H233,2)</f>
        <v>0</v>
      </c>
      <c r="BL233" s="24" t="s">
        <v>219</v>
      </c>
      <c r="BM233" s="24" t="s">
        <v>2008</v>
      </c>
    </row>
    <row r="234" spans="2:65" s="1" customFormat="1" ht="25.5" customHeight="1">
      <c r="B234" s="42"/>
      <c r="C234" s="163" t="s">
        <v>346</v>
      </c>
      <c r="D234" s="163" t="s">
        <v>156</v>
      </c>
      <c r="E234" s="164" t="s">
        <v>852</v>
      </c>
      <c r="F234" s="165" t="s">
        <v>853</v>
      </c>
      <c r="G234" s="166" t="s">
        <v>159</v>
      </c>
      <c r="H234" s="167">
        <v>14.37</v>
      </c>
      <c r="I234" s="168"/>
      <c r="J234" s="169">
        <f>ROUND(I234*H234,2)</f>
        <v>0</v>
      </c>
      <c r="K234" s="165" t="s">
        <v>428</v>
      </c>
      <c r="L234" s="62"/>
      <c r="M234" s="170" t="s">
        <v>37</v>
      </c>
      <c r="N234" s="171" t="s">
        <v>53</v>
      </c>
      <c r="O234" s="43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24" t="s">
        <v>24</v>
      </c>
      <c r="BK234" s="174">
        <f>ROUND(I234*H234,2)</f>
        <v>0</v>
      </c>
      <c r="BL234" s="24" t="s">
        <v>219</v>
      </c>
      <c r="BM234" s="24" t="s">
        <v>2009</v>
      </c>
    </row>
    <row r="235" spans="2:65" s="11" customFormat="1" ht="12">
      <c r="B235" s="219"/>
      <c r="C235" s="220"/>
      <c r="D235" s="221" t="s">
        <v>430</v>
      </c>
      <c r="E235" s="222" t="s">
        <v>37</v>
      </c>
      <c r="F235" s="223" t="s">
        <v>2010</v>
      </c>
      <c r="G235" s="220"/>
      <c r="H235" s="224">
        <v>14.37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430</v>
      </c>
      <c r="AU235" s="230" t="s">
        <v>91</v>
      </c>
      <c r="AV235" s="11" t="s">
        <v>91</v>
      </c>
      <c r="AW235" s="11" t="s">
        <v>45</v>
      </c>
      <c r="AX235" s="11" t="s">
        <v>82</v>
      </c>
      <c r="AY235" s="230" t="s">
        <v>162</v>
      </c>
    </row>
    <row r="236" spans="2:65" s="12" customFormat="1" ht="12">
      <c r="B236" s="231"/>
      <c r="C236" s="232"/>
      <c r="D236" s="221" t="s">
        <v>430</v>
      </c>
      <c r="E236" s="233" t="s">
        <v>37</v>
      </c>
      <c r="F236" s="234" t="s">
        <v>433</v>
      </c>
      <c r="G236" s="232"/>
      <c r="H236" s="235">
        <v>14.37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430</v>
      </c>
      <c r="AU236" s="241" t="s">
        <v>91</v>
      </c>
      <c r="AV236" s="12" t="s">
        <v>161</v>
      </c>
      <c r="AW236" s="12" t="s">
        <v>45</v>
      </c>
      <c r="AX236" s="12" t="s">
        <v>24</v>
      </c>
      <c r="AY236" s="241" t="s">
        <v>162</v>
      </c>
    </row>
    <row r="237" spans="2:65" s="1" customFormat="1" ht="16.5" customHeight="1">
      <c r="B237" s="42"/>
      <c r="C237" s="175" t="s">
        <v>350</v>
      </c>
      <c r="D237" s="175" t="s">
        <v>277</v>
      </c>
      <c r="E237" s="176" t="s">
        <v>1683</v>
      </c>
      <c r="F237" s="177" t="s">
        <v>1684</v>
      </c>
      <c r="G237" s="178" t="s">
        <v>201</v>
      </c>
      <c r="H237" s="179">
        <v>2.1999999999999999E-2</v>
      </c>
      <c r="I237" s="180"/>
      <c r="J237" s="181">
        <f>ROUND(I237*H237,2)</f>
        <v>0</v>
      </c>
      <c r="K237" s="177" t="s">
        <v>428</v>
      </c>
      <c r="L237" s="182"/>
      <c r="M237" s="183" t="s">
        <v>37</v>
      </c>
      <c r="N237" s="184" t="s">
        <v>53</v>
      </c>
      <c r="O237" s="43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AR237" s="24" t="s">
        <v>272</v>
      </c>
      <c r="AT237" s="24" t="s">
        <v>277</v>
      </c>
      <c r="AU237" s="24" t="s">
        <v>91</v>
      </c>
      <c r="AY237" s="24" t="s">
        <v>162</v>
      </c>
      <c r="BE237" s="174">
        <f>IF(N237="základní",J237,0)</f>
        <v>0</v>
      </c>
      <c r="BF237" s="174">
        <f>IF(N237="snížená",J237,0)</f>
        <v>0</v>
      </c>
      <c r="BG237" s="174">
        <f>IF(N237="zákl. přenesená",J237,0)</f>
        <v>0</v>
      </c>
      <c r="BH237" s="174">
        <f>IF(N237="sníž. přenesená",J237,0)</f>
        <v>0</v>
      </c>
      <c r="BI237" s="174">
        <f>IF(N237="nulová",J237,0)</f>
        <v>0</v>
      </c>
      <c r="BJ237" s="24" t="s">
        <v>24</v>
      </c>
      <c r="BK237" s="174">
        <f>ROUND(I237*H237,2)</f>
        <v>0</v>
      </c>
      <c r="BL237" s="24" t="s">
        <v>219</v>
      </c>
      <c r="BM237" s="24" t="s">
        <v>2011</v>
      </c>
    </row>
    <row r="238" spans="2:65" s="1" customFormat="1" ht="25.5" customHeight="1">
      <c r="B238" s="42"/>
      <c r="C238" s="163" t="s">
        <v>354</v>
      </c>
      <c r="D238" s="163" t="s">
        <v>156</v>
      </c>
      <c r="E238" s="164" t="s">
        <v>2012</v>
      </c>
      <c r="F238" s="165" t="s">
        <v>2013</v>
      </c>
      <c r="G238" s="166" t="s">
        <v>159</v>
      </c>
      <c r="H238" s="167">
        <v>2.76</v>
      </c>
      <c r="I238" s="168"/>
      <c r="J238" s="169">
        <f>ROUND(I238*H238,2)</f>
        <v>0</v>
      </c>
      <c r="K238" s="165" t="s">
        <v>428</v>
      </c>
      <c r="L238" s="62"/>
      <c r="M238" s="170" t="s">
        <v>37</v>
      </c>
      <c r="N238" s="171" t="s">
        <v>53</v>
      </c>
      <c r="O238" s="43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24" t="s">
        <v>24</v>
      </c>
      <c r="BK238" s="174">
        <f>ROUND(I238*H238,2)</f>
        <v>0</v>
      </c>
      <c r="BL238" s="24" t="s">
        <v>219</v>
      </c>
      <c r="BM238" s="24" t="s">
        <v>2014</v>
      </c>
    </row>
    <row r="239" spans="2:65" s="13" customFormat="1" ht="12">
      <c r="B239" s="242"/>
      <c r="C239" s="243"/>
      <c r="D239" s="221" t="s">
        <v>430</v>
      </c>
      <c r="E239" s="244" t="s">
        <v>37</v>
      </c>
      <c r="F239" s="245" t="s">
        <v>2015</v>
      </c>
      <c r="G239" s="243"/>
      <c r="H239" s="244" t="s">
        <v>37</v>
      </c>
      <c r="I239" s="246"/>
      <c r="J239" s="243"/>
      <c r="K239" s="243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430</v>
      </c>
      <c r="AU239" s="251" t="s">
        <v>91</v>
      </c>
      <c r="AV239" s="13" t="s">
        <v>24</v>
      </c>
      <c r="AW239" s="13" t="s">
        <v>45</v>
      </c>
      <c r="AX239" s="13" t="s">
        <v>82</v>
      </c>
      <c r="AY239" s="251" t="s">
        <v>162</v>
      </c>
    </row>
    <row r="240" spans="2:65" s="11" customFormat="1" ht="12">
      <c r="B240" s="219"/>
      <c r="C240" s="220"/>
      <c r="D240" s="221" t="s">
        <v>430</v>
      </c>
      <c r="E240" s="222" t="s">
        <v>37</v>
      </c>
      <c r="F240" s="223" t="s">
        <v>2016</v>
      </c>
      <c r="G240" s="220"/>
      <c r="H240" s="224">
        <v>2.76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430</v>
      </c>
      <c r="AU240" s="230" t="s">
        <v>91</v>
      </c>
      <c r="AV240" s="11" t="s">
        <v>91</v>
      </c>
      <c r="AW240" s="11" t="s">
        <v>45</v>
      </c>
      <c r="AX240" s="11" t="s">
        <v>82</v>
      </c>
      <c r="AY240" s="230" t="s">
        <v>162</v>
      </c>
    </row>
    <row r="241" spans="2:65" s="12" customFormat="1" ht="12">
      <c r="B241" s="231"/>
      <c r="C241" s="232"/>
      <c r="D241" s="221" t="s">
        <v>430</v>
      </c>
      <c r="E241" s="233" t="s">
        <v>37</v>
      </c>
      <c r="F241" s="234" t="s">
        <v>433</v>
      </c>
      <c r="G241" s="232"/>
      <c r="H241" s="235">
        <v>2.76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430</v>
      </c>
      <c r="AU241" s="241" t="s">
        <v>91</v>
      </c>
      <c r="AV241" s="12" t="s">
        <v>161</v>
      </c>
      <c r="AW241" s="12" t="s">
        <v>45</v>
      </c>
      <c r="AX241" s="12" t="s">
        <v>24</v>
      </c>
      <c r="AY241" s="241" t="s">
        <v>162</v>
      </c>
    </row>
    <row r="242" spans="2:65" s="1" customFormat="1" ht="16.5" customHeight="1">
      <c r="B242" s="42"/>
      <c r="C242" s="175" t="s">
        <v>358</v>
      </c>
      <c r="D242" s="175" t="s">
        <v>277</v>
      </c>
      <c r="E242" s="176" t="s">
        <v>2017</v>
      </c>
      <c r="F242" s="177" t="s">
        <v>2018</v>
      </c>
      <c r="G242" s="178" t="s">
        <v>159</v>
      </c>
      <c r="H242" s="179">
        <v>3.1739999999999999</v>
      </c>
      <c r="I242" s="180"/>
      <c r="J242" s="181">
        <f>ROUND(I242*H242,2)</f>
        <v>0</v>
      </c>
      <c r="K242" s="177" t="s">
        <v>428</v>
      </c>
      <c r="L242" s="182"/>
      <c r="M242" s="183" t="s">
        <v>37</v>
      </c>
      <c r="N242" s="184" t="s">
        <v>53</v>
      </c>
      <c r="O242" s="43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AR242" s="24" t="s">
        <v>272</v>
      </c>
      <c r="AT242" s="24" t="s">
        <v>277</v>
      </c>
      <c r="AU242" s="24" t="s">
        <v>91</v>
      </c>
      <c r="AY242" s="24" t="s">
        <v>162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24" t="s">
        <v>24</v>
      </c>
      <c r="BK242" s="174">
        <f>ROUND(I242*H242,2)</f>
        <v>0</v>
      </c>
      <c r="BL242" s="24" t="s">
        <v>219</v>
      </c>
      <c r="BM242" s="24" t="s">
        <v>2019</v>
      </c>
    </row>
    <row r="243" spans="2:65" s="1" customFormat="1" ht="16.5" customHeight="1">
      <c r="B243" s="42"/>
      <c r="C243" s="163" t="s">
        <v>362</v>
      </c>
      <c r="D243" s="163" t="s">
        <v>156</v>
      </c>
      <c r="E243" s="164" t="s">
        <v>866</v>
      </c>
      <c r="F243" s="165" t="s">
        <v>867</v>
      </c>
      <c r="G243" s="166" t="s">
        <v>159</v>
      </c>
      <c r="H243" s="167">
        <v>14.37</v>
      </c>
      <c r="I243" s="168"/>
      <c r="J243" s="169">
        <f>ROUND(I243*H243,2)</f>
        <v>0</v>
      </c>
      <c r="K243" s="165" t="s">
        <v>428</v>
      </c>
      <c r="L243" s="62"/>
      <c r="M243" s="170" t="s">
        <v>37</v>
      </c>
      <c r="N243" s="171" t="s">
        <v>53</v>
      </c>
      <c r="O243" s="43"/>
      <c r="P243" s="172">
        <f>O243*H243</f>
        <v>0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174">
        <f>IF(N243="základní",J243,0)</f>
        <v>0</v>
      </c>
      <c r="BF243" s="174">
        <f>IF(N243="snížená",J243,0)</f>
        <v>0</v>
      </c>
      <c r="BG243" s="174">
        <f>IF(N243="zákl. přenesená",J243,0)</f>
        <v>0</v>
      </c>
      <c r="BH243" s="174">
        <f>IF(N243="sníž. přenesená",J243,0)</f>
        <v>0</v>
      </c>
      <c r="BI243" s="174">
        <f>IF(N243="nulová",J243,0)</f>
        <v>0</v>
      </c>
      <c r="BJ243" s="24" t="s">
        <v>24</v>
      </c>
      <c r="BK243" s="174">
        <f>ROUND(I243*H243,2)</f>
        <v>0</v>
      </c>
      <c r="BL243" s="24" t="s">
        <v>219</v>
      </c>
      <c r="BM243" s="24" t="s">
        <v>2020</v>
      </c>
    </row>
    <row r="244" spans="2:65" s="1" customFormat="1" ht="16.5" customHeight="1">
      <c r="B244" s="42"/>
      <c r="C244" s="175" t="s">
        <v>366</v>
      </c>
      <c r="D244" s="175" t="s">
        <v>277</v>
      </c>
      <c r="E244" s="176" t="s">
        <v>872</v>
      </c>
      <c r="F244" s="177" t="s">
        <v>873</v>
      </c>
      <c r="G244" s="178" t="s">
        <v>159</v>
      </c>
      <c r="H244" s="179">
        <v>16.526</v>
      </c>
      <c r="I244" s="180"/>
      <c r="J244" s="181">
        <f>ROUND(I244*H244,2)</f>
        <v>0</v>
      </c>
      <c r="K244" s="177" t="s">
        <v>428</v>
      </c>
      <c r="L244" s="182"/>
      <c r="M244" s="183" t="s">
        <v>37</v>
      </c>
      <c r="N244" s="184" t="s">
        <v>53</v>
      </c>
      <c r="O244" s="43"/>
      <c r="P244" s="172">
        <f>O244*H244</f>
        <v>0</v>
      </c>
      <c r="Q244" s="172">
        <v>0</v>
      </c>
      <c r="R244" s="172">
        <f>Q244*H244</f>
        <v>0</v>
      </c>
      <c r="S244" s="172">
        <v>0</v>
      </c>
      <c r="T244" s="173">
        <f>S244*H244</f>
        <v>0</v>
      </c>
      <c r="AR244" s="24" t="s">
        <v>272</v>
      </c>
      <c r="AT244" s="24" t="s">
        <v>277</v>
      </c>
      <c r="AU244" s="24" t="s">
        <v>91</v>
      </c>
      <c r="AY244" s="24" t="s">
        <v>162</v>
      </c>
      <c r="BE244" s="174">
        <f>IF(N244="základní",J244,0)</f>
        <v>0</v>
      </c>
      <c r="BF244" s="174">
        <f>IF(N244="snížená",J244,0)</f>
        <v>0</v>
      </c>
      <c r="BG244" s="174">
        <f>IF(N244="zákl. přenesená",J244,0)</f>
        <v>0</v>
      </c>
      <c r="BH244" s="174">
        <f>IF(N244="sníž. přenesená",J244,0)</f>
        <v>0</v>
      </c>
      <c r="BI244" s="174">
        <f>IF(N244="nulová",J244,0)</f>
        <v>0</v>
      </c>
      <c r="BJ244" s="24" t="s">
        <v>24</v>
      </c>
      <c r="BK244" s="174">
        <f>ROUND(I244*H244,2)</f>
        <v>0</v>
      </c>
      <c r="BL244" s="24" t="s">
        <v>219</v>
      </c>
      <c r="BM244" s="24" t="s">
        <v>2021</v>
      </c>
    </row>
    <row r="245" spans="2:65" s="1" customFormat="1" ht="25.5" customHeight="1">
      <c r="B245" s="42"/>
      <c r="C245" s="163" t="s">
        <v>370</v>
      </c>
      <c r="D245" s="163" t="s">
        <v>156</v>
      </c>
      <c r="E245" s="164" t="s">
        <v>1699</v>
      </c>
      <c r="F245" s="165" t="s">
        <v>1700</v>
      </c>
      <c r="G245" s="166" t="s">
        <v>201</v>
      </c>
      <c r="H245" s="167">
        <v>9.6000000000000002E-2</v>
      </c>
      <c r="I245" s="168"/>
      <c r="J245" s="169">
        <f>ROUND(I245*H245,2)</f>
        <v>0</v>
      </c>
      <c r="K245" s="165" t="s">
        <v>428</v>
      </c>
      <c r="L245" s="62"/>
      <c r="M245" s="170" t="s">
        <v>37</v>
      </c>
      <c r="N245" s="171" t="s">
        <v>53</v>
      </c>
      <c r="O245" s="43"/>
      <c r="P245" s="172">
        <f>O245*H245</f>
        <v>0</v>
      </c>
      <c r="Q245" s="172">
        <v>0</v>
      </c>
      <c r="R245" s="172">
        <f>Q245*H245</f>
        <v>0</v>
      </c>
      <c r="S245" s="172">
        <v>0</v>
      </c>
      <c r="T245" s="173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174">
        <f>IF(N245="základní",J245,0)</f>
        <v>0</v>
      </c>
      <c r="BF245" s="174">
        <f>IF(N245="snížená",J245,0)</f>
        <v>0</v>
      </c>
      <c r="BG245" s="174">
        <f>IF(N245="zákl. přenesená",J245,0)</f>
        <v>0</v>
      </c>
      <c r="BH245" s="174">
        <f>IF(N245="sníž. přenesená",J245,0)</f>
        <v>0</v>
      </c>
      <c r="BI245" s="174">
        <f>IF(N245="nulová",J245,0)</f>
        <v>0</v>
      </c>
      <c r="BJ245" s="24" t="s">
        <v>24</v>
      </c>
      <c r="BK245" s="174">
        <f>ROUND(I245*H245,2)</f>
        <v>0</v>
      </c>
      <c r="BL245" s="24" t="s">
        <v>219</v>
      </c>
      <c r="BM245" s="24" t="s">
        <v>2022</v>
      </c>
    </row>
    <row r="246" spans="2:65" s="10" customFormat="1" ht="29.85" customHeight="1">
      <c r="B246" s="203"/>
      <c r="C246" s="204"/>
      <c r="D246" s="205" t="s">
        <v>81</v>
      </c>
      <c r="E246" s="217" t="s">
        <v>2023</v>
      </c>
      <c r="F246" s="217" t="s">
        <v>2024</v>
      </c>
      <c r="G246" s="204"/>
      <c r="H246" s="204"/>
      <c r="I246" s="207"/>
      <c r="J246" s="218">
        <f>BK246</f>
        <v>0</v>
      </c>
      <c r="K246" s="204"/>
      <c r="L246" s="209"/>
      <c r="M246" s="210"/>
      <c r="N246" s="211"/>
      <c r="O246" s="211"/>
      <c r="P246" s="212">
        <f>SUM(P247:P249)</f>
        <v>0</v>
      </c>
      <c r="Q246" s="211"/>
      <c r="R246" s="212">
        <f>SUM(R247:R249)</f>
        <v>0</v>
      </c>
      <c r="S246" s="211"/>
      <c r="T246" s="213">
        <f>SUM(T247:T249)</f>
        <v>0</v>
      </c>
      <c r="AR246" s="214" t="s">
        <v>91</v>
      </c>
      <c r="AT246" s="215" t="s">
        <v>81</v>
      </c>
      <c r="AU246" s="215" t="s">
        <v>24</v>
      </c>
      <c r="AY246" s="214" t="s">
        <v>162</v>
      </c>
      <c r="BK246" s="216">
        <f>SUM(BK247:BK249)</f>
        <v>0</v>
      </c>
    </row>
    <row r="247" spans="2:65" s="1" customFormat="1" ht="16.5" customHeight="1">
      <c r="B247" s="42"/>
      <c r="C247" s="163" t="s">
        <v>375</v>
      </c>
      <c r="D247" s="163" t="s">
        <v>156</v>
      </c>
      <c r="E247" s="164" t="s">
        <v>2025</v>
      </c>
      <c r="F247" s="165" t="s">
        <v>2026</v>
      </c>
      <c r="G247" s="166" t="s">
        <v>159</v>
      </c>
      <c r="H247" s="167">
        <v>16</v>
      </c>
      <c r="I247" s="168"/>
      <c r="J247" s="169">
        <f>ROUND(I247*H247,2)</f>
        <v>0</v>
      </c>
      <c r="K247" s="165" t="s">
        <v>428</v>
      </c>
      <c r="L247" s="62"/>
      <c r="M247" s="170" t="s">
        <v>37</v>
      </c>
      <c r="N247" s="171" t="s">
        <v>53</v>
      </c>
      <c r="O247" s="43"/>
      <c r="P247" s="172">
        <f>O247*H247</f>
        <v>0</v>
      </c>
      <c r="Q247" s="172">
        <v>0</v>
      </c>
      <c r="R247" s="172">
        <f>Q247*H247</f>
        <v>0</v>
      </c>
      <c r="S247" s="172">
        <v>0</v>
      </c>
      <c r="T247" s="173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24" t="s">
        <v>24</v>
      </c>
      <c r="BK247" s="174">
        <f>ROUND(I247*H247,2)</f>
        <v>0</v>
      </c>
      <c r="BL247" s="24" t="s">
        <v>219</v>
      </c>
      <c r="BM247" s="24" t="s">
        <v>2027</v>
      </c>
    </row>
    <row r="248" spans="2:65" s="1" customFormat="1" ht="16.5" customHeight="1">
      <c r="B248" s="42"/>
      <c r="C248" s="175" t="s">
        <v>379</v>
      </c>
      <c r="D248" s="175" t="s">
        <v>277</v>
      </c>
      <c r="E248" s="176" t="s">
        <v>2017</v>
      </c>
      <c r="F248" s="177" t="s">
        <v>2018</v>
      </c>
      <c r="G248" s="178" t="s">
        <v>159</v>
      </c>
      <c r="H248" s="179">
        <v>18.399999999999999</v>
      </c>
      <c r="I248" s="180"/>
      <c r="J248" s="181">
        <f>ROUND(I248*H248,2)</f>
        <v>0</v>
      </c>
      <c r="K248" s="177" t="s">
        <v>428</v>
      </c>
      <c r="L248" s="182"/>
      <c r="M248" s="183" t="s">
        <v>37</v>
      </c>
      <c r="N248" s="184" t="s">
        <v>53</v>
      </c>
      <c r="O248" s="43"/>
      <c r="P248" s="172">
        <f>O248*H248</f>
        <v>0</v>
      </c>
      <c r="Q248" s="172">
        <v>0</v>
      </c>
      <c r="R248" s="172">
        <f>Q248*H248</f>
        <v>0</v>
      </c>
      <c r="S248" s="172">
        <v>0</v>
      </c>
      <c r="T248" s="173">
        <f>S248*H248</f>
        <v>0</v>
      </c>
      <c r="AR248" s="24" t="s">
        <v>272</v>
      </c>
      <c r="AT248" s="24" t="s">
        <v>277</v>
      </c>
      <c r="AU248" s="24" t="s">
        <v>91</v>
      </c>
      <c r="AY248" s="24" t="s">
        <v>162</v>
      </c>
      <c r="BE248" s="174">
        <f>IF(N248="základní",J248,0)</f>
        <v>0</v>
      </c>
      <c r="BF248" s="174">
        <f>IF(N248="snížená",J248,0)</f>
        <v>0</v>
      </c>
      <c r="BG248" s="174">
        <f>IF(N248="zákl. přenesená",J248,0)</f>
        <v>0</v>
      </c>
      <c r="BH248" s="174">
        <f>IF(N248="sníž. přenesená",J248,0)</f>
        <v>0</v>
      </c>
      <c r="BI248" s="174">
        <f>IF(N248="nulová",J248,0)</f>
        <v>0</v>
      </c>
      <c r="BJ248" s="24" t="s">
        <v>24</v>
      </c>
      <c r="BK248" s="174">
        <f>ROUND(I248*H248,2)</f>
        <v>0</v>
      </c>
      <c r="BL248" s="24" t="s">
        <v>219</v>
      </c>
      <c r="BM248" s="24" t="s">
        <v>2028</v>
      </c>
    </row>
    <row r="249" spans="2:65" s="1" customFormat="1" ht="16.5" customHeight="1">
      <c r="B249" s="42"/>
      <c r="C249" s="163" t="s">
        <v>383</v>
      </c>
      <c r="D249" s="163" t="s">
        <v>156</v>
      </c>
      <c r="E249" s="164" t="s">
        <v>2029</v>
      </c>
      <c r="F249" s="165" t="s">
        <v>2030</v>
      </c>
      <c r="G249" s="166" t="s">
        <v>201</v>
      </c>
      <c r="H249" s="167">
        <v>1.2E-2</v>
      </c>
      <c r="I249" s="168"/>
      <c r="J249" s="169">
        <f>ROUND(I249*H249,2)</f>
        <v>0</v>
      </c>
      <c r="K249" s="165" t="s">
        <v>428</v>
      </c>
      <c r="L249" s="62"/>
      <c r="M249" s="170" t="s">
        <v>37</v>
      </c>
      <c r="N249" s="171" t="s">
        <v>53</v>
      </c>
      <c r="O249" s="43"/>
      <c r="P249" s="172">
        <f>O249*H249</f>
        <v>0</v>
      </c>
      <c r="Q249" s="172">
        <v>0</v>
      </c>
      <c r="R249" s="172">
        <f>Q249*H249</f>
        <v>0</v>
      </c>
      <c r="S249" s="172">
        <v>0</v>
      </c>
      <c r="T249" s="173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174">
        <f>IF(N249="základní",J249,0)</f>
        <v>0</v>
      </c>
      <c r="BF249" s="174">
        <f>IF(N249="snížená",J249,0)</f>
        <v>0</v>
      </c>
      <c r="BG249" s="174">
        <f>IF(N249="zákl. přenesená",J249,0)</f>
        <v>0</v>
      </c>
      <c r="BH249" s="174">
        <f>IF(N249="sníž. přenesená",J249,0)</f>
        <v>0</v>
      </c>
      <c r="BI249" s="174">
        <f>IF(N249="nulová",J249,0)</f>
        <v>0</v>
      </c>
      <c r="BJ249" s="24" t="s">
        <v>24</v>
      </c>
      <c r="BK249" s="174">
        <f>ROUND(I249*H249,2)</f>
        <v>0</v>
      </c>
      <c r="BL249" s="24" t="s">
        <v>219</v>
      </c>
      <c r="BM249" s="24" t="s">
        <v>2031</v>
      </c>
    </row>
    <row r="250" spans="2:65" s="10" customFormat="1" ht="29.85" customHeight="1">
      <c r="B250" s="203"/>
      <c r="C250" s="204"/>
      <c r="D250" s="205" t="s">
        <v>81</v>
      </c>
      <c r="E250" s="217" t="s">
        <v>924</v>
      </c>
      <c r="F250" s="217" t="s">
        <v>925</v>
      </c>
      <c r="G250" s="204"/>
      <c r="H250" s="204"/>
      <c r="I250" s="207"/>
      <c r="J250" s="218">
        <f>BK250</f>
        <v>0</v>
      </c>
      <c r="K250" s="204"/>
      <c r="L250" s="209"/>
      <c r="M250" s="210"/>
      <c r="N250" s="211"/>
      <c r="O250" s="211"/>
      <c r="P250" s="212">
        <f>SUM(P251:P274)</f>
        <v>0</v>
      </c>
      <c r="Q250" s="211"/>
      <c r="R250" s="212">
        <f>SUM(R251:R274)</f>
        <v>0</v>
      </c>
      <c r="S250" s="211"/>
      <c r="T250" s="213">
        <f>SUM(T251:T274)</f>
        <v>0</v>
      </c>
      <c r="AR250" s="214" t="s">
        <v>91</v>
      </c>
      <c r="AT250" s="215" t="s">
        <v>81</v>
      </c>
      <c r="AU250" s="215" t="s">
        <v>24</v>
      </c>
      <c r="AY250" s="214" t="s">
        <v>162</v>
      </c>
      <c r="BK250" s="216">
        <f>SUM(BK251:BK274)</f>
        <v>0</v>
      </c>
    </row>
    <row r="251" spans="2:65" s="1" customFormat="1" ht="25.5" customHeight="1">
      <c r="B251" s="42"/>
      <c r="C251" s="163" t="s">
        <v>387</v>
      </c>
      <c r="D251" s="163" t="s">
        <v>156</v>
      </c>
      <c r="E251" s="164" t="s">
        <v>2032</v>
      </c>
      <c r="F251" s="165" t="s">
        <v>2033</v>
      </c>
      <c r="G251" s="166" t="s">
        <v>173</v>
      </c>
      <c r="H251" s="167">
        <v>1.0629999999999999</v>
      </c>
      <c r="I251" s="168"/>
      <c r="J251" s="169">
        <f>ROUND(I251*H251,2)</f>
        <v>0</v>
      </c>
      <c r="K251" s="165" t="s">
        <v>428</v>
      </c>
      <c r="L251" s="62"/>
      <c r="M251" s="170" t="s">
        <v>37</v>
      </c>
      <c r="N251" s="171" t="s">
        <v>53</v>
      </c>
      <c r="O251" s="43"/>
      <c r="P251" s="172">
        <f>O251*H251</f>
        <v>0</v>
      </c>
      <c r="Q251" s="172">
        <v>0</v>
      </c>
      <c r="R251" s="172">
        <f>Q251*H251</f>
        <v>0</v>
      </c>
      <c r="S251" s="172">
        <v>0</v>
      </c>
      <c r="T251" s="173">
        <f>S251*H251</f>
        <v>0</v>
      </c>
      <c r="AR251" s="24" t="s">
        <v>219</v>
      </c>
      <c r="AT251" s="24" t="s">
        <v>156</v>
      </c>
      <c r="AU251" s="24" t="s">
        <v>91</v>
      </c>
      <c r="AY251" s="24" t="s">
        <v>162</v>
      </c>
      <c r="BE251" s="174">
        <f>IF(N251="základní",J251,0)</f>
        <v>0</v>
      </c>
      <c r="BF251" s="174">
        <f>IF(N251="snížená",J251,0)</f>
        <v>0</v>
      </c>
      <c r="BG251" s="174">
        <f>IF(N251="zákl. přenesená",J251,0)</f>
        <v>0</v>
      </c>
      <c r="BH251" s="174">
        <f>IF(N251="sníž. přenesená",J251,0)</f>
        <v>0</v>
      </c>
      <c r="BI251" s="174">
        <f>IF(N251="nulová",J251,0)</f>
        <v>0</v>
      </c>
      <c r="BJ251" s="24" t="s">
        <v>24</v>
      </c>
      <c r="BK251" s="174">
        <f>ROUND(I251*H251,2)</f>
        <v>0</v>
      </c>
      <c r="BL251" s="24" t="s">
        <v>219</v>
      </c>
      <c r="BM251" s="24" t="s">
        <v>2034</v>
      </c>
    </row>
    <row r="252" spans="2:65" s="11" customFormat="1" ht="12">
      <c r="B252" s="219"/>
      <c r="C252" s="220"/>
      <c r="D252" s="221" t="s">
        <v>430</v>
      </c>
      <c r="E252" s="222" t="s">
        <v>37</v>
      </c>
      <c r="F252" s="223" t="s">
        <v>2035</v>
      </c>
      <c r="G252" s="220"/>
      <c r="H252" s="224">
        <v>1.0629999999999999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430</v>
      </c>
      <c r="AU252" s="230" t="s">
        <v>91</v>
      </c>
      <c r="AV252" s="11" t="s">
        <v>91</v>
      </c>
      <c r="AW252" s="11" t="s">
        <v>45</v>
      </c>
      <c r="AX252" s="11" t="s">
        <v>82</v>
      </c>
      <c r="AY252" s="230" t="s">
        <v>162</v>
      </c>
    </row>
    <row r="253" spans="2:65" s="12" customFormat="1" ht="12">
      <c r="B253" s="231"/>
      <c r="C253" s="232"/>
      <c r="D253" s="221" t="s">
        <v>430</v>
      </c>
      <c r="E253" s="233" t="s">
        <v>37</v>
      </c>
      <c r="F253" s="234" t="s">
        <v>433</v>
      </c>
      <c r="G253" s="232"/>
      <c r="H253" s="235">
        <v>1.0629999999999999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430</v>
      </c>
      <c r="AU253" s="241" t="s">
        <v>91</v>
      </c>
      <c r="AV253" s="12" t="s">
        <v>161</v>
      </c>
      <c r="AW253" s="12" t="s">
        <v>45</v>
      </c>
      <c r="AX253" s="12" t="s">
        <v>24</v>
      </c>
      <c r="AY253" s="241" t="s">
        <v>162</v>
      </c>
    </row>
    <row r="254" spans="2:65" s="1" customFormat="1" ht="16.5" customHeight="1">
      <c r="B254" s="42"/>
      <c r="C254" s="163" t="s">
        <v>391</v>
      </c>
      <c r="D254" s="163" t="s">
        <v>156</v>
      </c>
      <c r="E254" s="164" t="s">
        <v>1736</v>
      </c>
      <c r="F254" s="165" t="s">
        <v>1737</v>
      </c>
      <c r="G254" s="166" t="s">
        <v>373</v>
      </c>
      <c r="H254" s="167">
        <v>18</v>
      </c>
      <c r="I254" s="168"/>
      <c r="J254" s="169">
        <f>ROUND(I254*H254,2)</f>
        <v>0</v>
      </c>
      <c r="K254" s="165" t="s">
        <v>428</v>
      </c>
      <c r="L254" s="62"/>
      <c r="M254" s="170" t="s">
        <v>37</v>
      </c>
      <c r="N254" s="171" t="s">
        <v>53</v>
      </c>
      <c r="O254" s="43"/>
      <c r="P254" s="172">
        <f>O254*H254</f>
        <v>0</v>
      </c>
      <c r="Q254" s="172">
        <v>0</v>
      </c>
      <c r="R254" s="172">
        <f>Q254*H254</f>
        <v>0</v>
      </c>
      <c r="S254" s="172">
        <v>0</v>
      </c>
      <c r="T254" s="173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24" t="s">
        <v>24</v>
      </c>
      <c r="BK254" s="174">
        <f>ROUND(I254*H254,2)</f>
        <v>0</v>
      </c>
      <c r="BL254" s="24" t="s">
        <v>219</v>
      </c>
      <c r="BM254" s="24" t="s">
        <v>2036</v>
      </c>
    </row>
    <row r="255" spans="2:65" s="1" customFormat="1" ht="16.5" customHeight="1">
      <c r="B255" s="42"/>
      <c r="C255" s="175" t="s">
        <v>395</v>
      </c>
      <c r="D255" s="175" t="s">
        <v>277</v>
      </c>
      <c r="E255" s="176" t="s">
        <v>2037</v>
      </c>
      <c r="F255" s="177" t="s">
        <v>2038</v>
      </c>
      <c r="G255" s="178" t="s">
        <v>1743</v>
      </c>
      <c r="H255" s="179">
        <v>18</v>
      </c>
      <c r="I255" s="180"/>
      <c r="J255" s="181">
        <f>ROUND(I255*H255,2)</f>
        <v>0</v>
      </c>
      <c r="K255" s="177" t="s">
        <v>428</v>
      </c>
      <c r="L255" s="182"/>
      <c r="M255" s="183" t="s">
        <v>37</v>
      </c>
      <c r="N255" s="184" t="s">
        <v>53</v>
      </c>
      <c r="O255" s="43"/>
      <c r="P255" s="172">
        <f>O255*H255</f>
        <v>0</v>
      </c>
      <c r="Q255" s="172">
        <v>0</v>
      </c>
      <c r="R255" s="172">
        <f>Q255*H255</f>
        <v>0</v>
      </c>
      <c r="S255" s="172">
        <v>0</v>
      </c>
      <c r="T255" s="173">
        <f>S255*H255</f>
        <v>0</v>
      </c>
      <c r="AR255" s="24" t="s">
        <v>272</v>
      </c>
      <c r="AT255" s="24" t="s">
        <v>277</v>
      </c>
      <c r="AU255" s="24" t="s">
        <v>91</v>
      </c>
      <c r="AY255" s="24" t="s">
        <v>162</v>
      </c>
      <c r="BE255" s="174">
        <f>IF(N255="základní",J255,0)</f>
        <v>0</v>
      </c>
      <c r="BF255" s="174">
        <f>IF(N255="snížená",J255,0)</f>
        <v>0</v>
      </c>
      <c r="BG255" s="174">
        <f>IF(N255="zákl. přenesená",J255,0)</f>
        <v>0</v>
      </c>
      <c r="BH255" s="174">
        <f>IF(N255="sníž. přenesená",J255,0)</f>
        <v>0</v>
      </c>
      <c r="BI255" s="174">
        <f>IF(N255="nulová",J255,0)</f>
        <v>0</v>
      </c>
      <c r="BJ255" s="24" t="s">
        <v>24</v>
      </c>
      <c r="BK255" s="174">
        <f>ROUND(I255*H255,2)</f>
        <v>0</v>
      </c>
      <c r="BL255" s="24" t="s">
        <v>219</v>
      </c>
      <c r="BM255" s="24" t="s">
        <v>2039</v>
      </c>
    </row>
    <row r="256" spans="2:65" s="1" customFormat="1" ht="25.5" customHeight="1">
      <c r="B256" s="42"/>
      <c r="C256" s="163" t="s">
        <v>692</v>
      </c>
      <c r="D256" s="163" t="s">
        <v>156</v>
      </c>
      <c r="E256" s="164" t="s">
        <v>1748</v>
      </c>
      <c r="F256" s="165" t="s">
        <v>1749</v>
      </c>
      <c r="G256" s="166" t="s">
        <v>214</v>
      </c>
      <c r="H256" s="167">
        <v>1.6</v>
      </c>
      <c r="I256" s="168"/>
      <c r="J256" s="169">
        <f>ROUND(I256*H256,2)</f>
        <v>0</v>
      </c>
      <c r="K256" s="165" t="s">
        <v>428</v>
      </c>
      <c r="L256" s="62"/>
      <c r="M256" s="170" t="s">
        <v>37</v>
      </c>
      <c r="N256" s="171" t="s">
        <v>53</v>
      </c>
      <c r="O256" s="43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174">
        <f>IF(N256="základní",J256,0)</f>
        <v>0</v>
      </c>
      <c r="BF256" s="174">
        <f>IF(N256="snížená",J256,0)</f>
        <v>0</v>
      </c>
      <c r="BG256" s="174">
        <f>IF(N256="zákl. přenesená",J256,0)</f>
        <v>0</v>
      </c>
      <c r="BH256" s="174">
        <f>IF(N256="sníž. přenesená",J256,0)</f>
        <v>0</v>
      </c>
      <c r="BI256" s="174">
        <f>IF(N256="nulová",J256,0)</f>
        <v>0</v>
      </c>
      <c r="BJ256" s="24" t="s">
        <v>24</v>
      </c>
      <c r="BK256" s="174">
        <f>ROUND(I256*H256,2)</f>
        <v>0</v>
      </c>
      <c r="BL256" s="24" t="s">
        <v>219</v>
      </c>
      <c r="BM256" s="24" t="s">
        <v>2040</v>
      </c>
    </row>
    <row r="257" spans="2:65" s="13" customFormat="1" ht="12">
      <c r="B257" s="242"/>
      <c r="C257" s="243"/>
      <c r="D257" s="221" t="s">
        <v>430</v>
      </c>
      <c r="E257" s="244" t="s">
        <v>37</v>
      </c>
      <c r="F257" s="245" t="s">
        <v>2041</v>
      </c>
      <c r="G257" s="243"/>
      <c r="H257" s="244" t="s">
        <v>37</v>
      </c>
      <c r="I257" s="246"/>
      <c r="J257" s="243"/>
      <c r="K257" s="243"/>
      <c r="L257" s="247"/>
      <c r="M257" s="248"/>
      <c r="N257" s="249"/>
      <c r="O257" s="249"/>
      <c r="P257" s="249"/>
      <c r="Q257" s="249"/>
      <c r="R257" s="249"/>
      <c r="S257" s="249"/>
      <c r="T257" s="250"/>
      <c r="AT257" s="251" t="s">
        <v>430</v>
      </c>
      <c r="AU257" s="251" t="s">
        <v>91</v>
      </c>
      <c r="AV257" s="13" t="s">
        <v>24</v>
      </c>
      <c r="AW257" s="13" t="s">
        <v>45</v>
      </c>
      <c r="AX257" s="13" t="s">
        <v>82</v>
      </c>
      <c r="AY257" s="251" t="s">
        <v>162</v>
      </c>
    </row>
    <row r="258" spans="2:65" s="11" customFormat="1" ht="12">
      <c r="B258" s="219"/>
      <c r="C258" s="220"/>
      <c r="D258" s="221" t="s">
        <v>430</v>
      </c>
      <c r="E258" s="222" t="s">
        <v>37</v>
      </c>
      <c r="F258" s="223" t="s">
        <v>2042</v>
      </c>
      <c r="G258" s="220"/>
      <c r="H258" s="224">
        <v>1.6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430</v>
      </c>
      <c r="AU258" s="230" t="s">
        <v>91</v>
      </c>
      <c r="AV258" s="11" t="s">
        <v>91</v>
      </c>
      <c r="AW258" s="11" t="s">
        <v>45</v>
      </c>
      <c r="AX258" s="11" t="s">
        <v>82</v>
      </c>
      <c r="AY258" s="230" t="s">
        <v>162</v>
      </c>
    </row>
    <row r="259" spans="2:65" s="12" customFormat="1" ht="12">
      <c r="B259" s="231"/>
      <c r="C259" s="232"/>
      <c r="D259" s="221" t="s">
        <v>430</v>
      </c>
      <c r="E259" s="233" t="s">
        <v>37</v>
      </c>
      <c r="F259" s="234" t="s">
        <v>433</v>
      </c>
      <c r="G259" s="232"/>
      <c r="H259" s="235">
        <v>1.6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430</v>
      </c>
      <c r="AU259" s="241" t="s">
        <v>91</v>
      </c>
      <c r="AV259" s="12" t="s">
        <v>161</v>
      </c>
      <c r="AW259" s="12" t="s">
        <v>45</v>
      </c>
      <c r="AX259" s="12" t="s">
        <v>24</v>
      </c>
      <c r="AY259" s="241" t="s">
        <v>162</v>
      </c>
    </row>
    <row r="260" spans="2:65" s="1" customFormat="1" ht="25.5" customHeight="1">
      <c r="B260" s="42"/>
      <c r="C260" s="163" t="s">
        <v>697</v>
      </c>
      <c r="D260" s="163" t="s">
        <v>156</v>
      </c>
      <c r="E260" s="164" t="s">
        <v>1753</v>
      </c>
      <c r="F260" s="165" t="s">
        <v>1754</v>
      </c>
      <c r="G260" s="166" t="s">
        <v>214</v>
      </c>
      <c r="H260" s="167">
        <v>39</v>
      </c>
      <c r="I260" s="168"/>
      <c r="J260" s="169">
        <f>ROUND(I260*H260,2)</f>
        <v>0</v>
      </c>
      <c r="K260" s="165" t="s">
        <v>428</v>
      </c>
      <c r="L260" s="62"/>
      <c r="M260" s="170" t="s">
        <v>37</v>
      </c>
      <c r="N260" s="171" t="s">
        <v>53</v>
      </c>
      <c r="O260" s="43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174">
        <f>IF(N260="základní",J260,0)</f>
        <v>0</v>
      </c>
      <c r="BF260" s="174">
        <f>IF(N260="snížená",J260,0)</f>
        <v>0</v>
      </c>
      <c r="BG260" s="174">
        <f>IF(N260="zákl. přenesená",J260,0)</f>
        <v>0</v>
      </c>
      <c r="BH260" s="174">
        <f>IF(N260="sníž. přenesená",J260,0)</f>
        <v>0</v>
      </c>
      <c r="BI260" s="174">
        <f>IF(N260="nulová",J260,0)</f>
        <v>0</v>
      </c>
      <c r="BJ260" s="24" t="s">
        <v>24</v>
      </c>
      <c r="BK260" s="174">
        <f>ROUND(I260*H260,2)</f>
        <v>0</v>
      </c>
      <c r="BL260" s="24" t="s">
        <v>219</v>
      </c>
      <c r="BM260" s="24" t="s">
        <v>2043</v>
      </c>
    </row>
    <row r="261" spans="2:65" s="13" customFormat="1" ht="12">
      <c r="B261" s="242"/>
      <c r="C261" s="243"/>
      <c r="D261" s="221" t="s">
        <v>430</v>
      </c>
      <c r="E261" s="244" t="s">
        <v>37</v>
      </c>
      <c r="F261" s="245" t="s">
        <v>2044</v>
      </c>
      <c r="G261" s="243"/>
      <c r="H261" s="244" t="s">
        <v>37</v>
      </c>
      <c r="I261" s="246"/>
      <c r="J261" s="243"/>
      <c r="K261" s="243"/>
      <c r="L261" s="247"/>
      <c r="M261" s="248"/>
      <c r="N261" s="249"/>
      <c r="O261" s="249"/>
      <c r="P261" s="249"/>
      <c r="Q261" s="249"/>
      <c r="R261" s="249"/>
      <c r="S261" s="249"/>
      <c r="T261" s="250"/>
      <c r="AT261" s="251" t="s">
        <v>430</v>
      </c>
      <c r="AU261" s="251" t="s">
        <v>91</v>
      </c>
      <c r="AV261" s="13" t="s">
        <v>24</v>
      </c>
      <c r="AW261" s="13" t="s">
        <v>45</v>
      </c>
      <c r="AX261" s="13" t="s">
        <v>82</v>
      </c>
      <c r="AY261" s="251" t="s">
        <v>162</v>
      </c>
    </row>
    <row r="262" spans="2:65" s="11" customFormat="1" ht="12">
      <c r="B262" s="219"/>
      <c r="C262" s="220"/>
      <c r="D262" s="221" t="s">
        <v>430</v>
      </c>
      <c r="E262" s="222" t="s">
        <v>37</v>
      </c>
      <c r="F262" s="223" t="s">
        <v>2045</v>
      </c>
      <c r="G262" s="220"/>
      <c r="H262" s="224">
        <v>13.4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430</v>
      </c>
      <c r="AU262" s="230" t="s">
        <v>91</v>
      </c>
      <c r="AV262" s="11" t="s">
        <v>91</v>
      </c>
      <c r="AW262" s="11" t="s">
        <v>45</v>
      </c>
      <c r="AX262" s="11" t="s">
        <v>82</v>
      </c>
      <c r="AY262" s="230" t="s">
        <v>162</v>
      </c>
    </row>
    <row r="263" spans="2:65" s="13" customFormat="1" ht="12">
      <c r="B263" s="242"/>
      <c r="C263" s="243"/>
      <c r="D263" s="221" t="s">
        <v>430</v>
      </c>
      <c r="E263" s="244" t="s">
        <v>37</v>
      </c>
      <c r="F263" s="245" t="s">
        <v>2046</v>
      </c>
      <c r="G263" s="243"/>
      <c r="H263" s="244" t="s">
        <v>37</v>
      </c>
      <c r="I263" s="246"/>
      <c r="J263" s="243"/>
      <c r="K263" s="243"/>
      <c r="L263" s="247"/>
      <c r="M263" s="248"/>
      <c r="N263" s="249"/>
      <c r="O263" s="249"/>
      <c r="P263" s="249"/>
      <c r="Q263" s="249"/>
      <c r="R263" s="249"/>
      <c r="S263" s="249"/>
      <c r="T263" s="250"/>
      <c r="AT263" s="251" t="s">
        <v>430</v>
      </c>
      <c r="AU263" s="251" t="s">
        <v>91</v>
      </c>
      <c r="AV263" s="13" t="s">
        <v>24</v>
      </c>
      <c r="AW263" s="13" t="s">
        <v>45</v>
      </c>
      <c r="AX263" s="13" t="s">
        <v>82</v>
      </c>
      <c r="AY263" s="251" t="s">
        <v>162</v>
      </c>
    </row>
    <row r="264" spans="2:65" s="11" customFormat="1" ht="12">
      <c r="B264" s="219"/>
      <c r="C264" s="220"/>
      <c r="D264" s="221" t="s">
        <v>430</v>
      </c>
      <c r="E264" s="222" t="s">
        <v>37</v>
      </c>
      <c r="F264" s="223" t="s">
        <v>2047</v>
      </c>
      <c r="G264" s="220"/>
      <c r="H264" s="224">
        <v>3.6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430</v>
      </c>
      <c r="AU264" s="230" t="s">
        <v>91</v>
      </c>
      <c r="AV264" s="11" t="s">
        <v>91</v>
      </c>
      <c r="AW264" s="11" t="s">
        <v>45</v>
      </c>
      <c r="AX264" s="11" t="s">
        <v>82</v>
      </c>
      <c r="AY264" s="230" t="s">
        <v>162</v>
      </c>
    </row>
    <row r="265" spans="2:65" s="13" customFormat="1" ht="12">
      <c r="B265" s="242"/>
      <c r="C265" s="243"/>
      <c r="D265" s="221" t="s">
        <v>430</v>
      </c>
      <c r="E265" s="244" t="s">
        <v>37</v>
      </c>
      <c r="F265" s="245" t="s">
        <v>2048</v>
      </c>
      <c r="G265" s="243"/>
      <c r="H265" s="244" t="s">
        <v>37</v>
      </c>
      <c r="I265" s="246"/>
      <c r="J265" s="243"/>
      <c r="K265" s="243"/>
      <c r="L265" s="247"/>
      <c r="M265" s="248"/>
      <c r="N265" s="249"/>
      <c r="O265" s="249"/>
      <c r="P265" s="249"/>
      <c r="Q265" s="249"/>
      <c r="R265" s="249"/>
      <c r="S265" s="249"/>
      <c r="T265" s="250"/>
      <c r="AT265" s="251" t="s">
        <v>430</v>
      </c>
      <c r="AU265" s="251" t="s">
        <v>91</v>
      </c>
      <c r="AV265" s="13" t="s">
        <v>24</v>
      </c>
      <c r="AW265" s="13" t="s">
        <v>45</v>
      </c>
      <c r="AX265" s="13" t="s">
        <v>82</v>
      </c>
      <c r="AY265" s="251" t="s">
        <v>162</v>
      </c>
    </row>
    <row r="266" spans="2:65" s="11" customFormat="1" ht="12">
      <c r="B266" s="219"/>
      <c r="C266" s="220"/>
      <c r="D266" s="221" t="s">
        <v>430</v>
      </c>
      <c r="E266" s="222" t="s">
        <v>37</v>
      </c>
      <c r="F266" s="223" t="s">
        <v>2049</v>
      </c>
      <c r="G266" s="220"/>
      <c r="H266" s="224">
        <v>22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430</v>
      </c>
      <c r="AU266" s="230" t="s">
        <v>91</v>
      </c>
      <c r="AV266" s="11" t="s">
        <v>91</v>
      </c>
      <c r="AW266" s="11" t="s">
        <v>45</v>
      </c>
      <c r="AX266" s="11" t="s">
        <v>82</v>
      </c>
      <c r="AY266" s="230" t="s">
        <v>162</v>
      </c>
    </row>
    <row r="267" spans="2:65" s="12" customFormat="1" ht="12">
      <c r="B267" s="231"/>
      <c r="C267" s="232"/>
      <c r="D267" s="221" t="s">
        <v>430</v>
      </c>
      <c r="E267" s="233" t="s">
        <v>37</v>
      </c>
      <c r="F267" s="234" t="s">
        <v>433</v>
      </c>
      <c r="G267" s="232"/>
      <c r="H267" s="235">
        <v>39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430</v>
      </c>
      <c r="AU267" s="241" t="s">
        <v>91</v>
      </c>
      <c r="AV267" s="12" t="s">
        <v>161</v>
      </c>
      <c r="AW267" s="12" t="s">
        <v>45</v>
      </c>
      <c r="AX267" s="12" t="s">
        <v>24</v>
      </c>
      <c r="AY267" s="241" t="s">
        <v>162</v>
      </c>
    </row>
    <row r="268" spans="2:65" s="1" customFormat="1" ht="25.5" customHeight="1">
      <c r="B268" s="42"/>
      <c r="C268" s="175" t="s">
        <v>702</v>
      </c>
      <c r="D268" s="175" t="s">
        <v>277</v>
      </c>
      <c r="E268" s="176" t="s">
        <v>1772</v>
      </c>
      <c r="F268" s="177" t="s">
        <v>2050</v>
      </c>
      <c r="G268" s="178" t="s">
        <v>173</v>
      </c>
      <c r="H268" s="179">
        <v>0.64500000000000002</v>
      </c>
      <c r="I268" s="180"/>
      <c r="J268" s="181">
        <f>ROUND(I268*H268,2)</f>
        <v>0</v>
      </c>
      <c r="K268" s="177" t="s">
        <v>428</v>
      </c>
      <c r="L268" s="182"/>
      <c r="M268" s="183" t="s">
        <v>37</v>
      </c>
      <c r="N268" s="184" t="s">
        <v>53</v>
      </c>
      <c r="O268" s="43"/>
      <c r="P268" s="172">
        <f>O268*H268</f>
        <v>0</v>
      </c>
      <c r="Q268" s="172">
        <v>0</v>
      </c>
      <c r="R268" s="172">
        <f>Q268*H268</f>
        <v>0</v>
      </c>
      <c r="S268" s="172">
        <v>0</v>
      </c>
      <c r="T268" s="173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174">
        <f>IF(N268="základní",J268,0)</f>
        <v>0</v>
      </c>
      <c r="BF268" s="174">
        <f>IF(N268="snížená",J268,0)</f>
        <v>0</v>
      </c>
      <c r="BG268" s="174">
        <f>IF(N268="zákl. přenesená",J268,0)</f>
        <v>0</v>
      </c>
      <c r="BH268" s="174">
        <f>IF(N268="sníž. přenesená",J268,0)</f>
        <v>0</v>
      </c>
      <c r="BI268" s="174">
        <f>IF(N268="nulová",J268,0)</f>
        <v>0</v>
      </c>
      <c r="BJ268" s="24" t="s">
        <v>24</v>
      </c>
      <c r="BK268" s="174">
        <f>ROUND(I268*H268,2)</f>
        <v>0</v>
      </c>
      <c r="BL268" s="24" t="s">
        <v>219</v>
      </c>
      <c r="BM268" s="24" t="s">
        <v>2051</v>
      </c>
    </row>
    <row r="269" spans="2:65" s="1" customFormat="1" ht="25.5" customHeight="1">
      <c r="B269" s="42"/>
      <c r="C269" s="163" t="s">
        <v>708</v>
      </c>
      <c r="D269" s="163" t="s">
        <v>156</v>
      </c>
      <c r="E269" s="164" t="s">
        <v>1775</v>
      </c>
      <c r="F269" s="165" t="s">
        <v>1776</v>
      </c>
      <c r="G269" s="166" t="s">
        <v>159</v>
      </c>
      <c r="H269" s="167">
        <v>15.84</v>
      </c>
      <c r="I269" s="168"/>
      <c r="J269" s="169">
        <f>ROUND(I269*H269,2)</f>
        <v>0</v>
      </c>
      <c r="K269" s="165" t="s">
        <v>428</v>
      </c>
      <c r="L269" s="62"/>
      <c r="M269" s="170" t="s">
        <v>37</v>
      </c>
      <c r="N269" s="171" t="s">
        <v>53</v>
      </c>
      <c r="O269" s="43"/>
      <c r="P269" s="172">
        <f>O269*H269</f>
        <v>0</v>
      </c>
      <c r="Q269" s="172">
        <v>0</v>
      </c>
      <c r="R269" s="172">
        <f>Q269*H269</f>
        <v>0</v>
      </c>
      <c r="S269" s="172">
        <v>0</v>
      </c>
      <c r="T269" s="173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174">
        <f>IF(N269="základní",J269,0)</f>
        <v>0</v>
      </c>
      <c r="BF269" s="174">
        <f>IF(N269="snížená",J269,0)</f>
        <v>0</v>
      </c>
      <c r="BG269" s="174">
        <f>IF(N269="zákl. přenesená",J269,0)</f>
        <v>0</v>
      </c>
      <c r="BH269" s="174">
        <f>IF(N269="sníž. přenesená",J269,0)</f>
        <v>0</v>
      </c>
      <c r="BI269" s="174">
        <f>IF(N269="nulová",J269,0)</f>
        <v>0</v>
      </c>
      <c r="BJ269" s="24" t="s">
        <v>24</v>
      </c>
      <c r="BK269" s="174">
        <f>ROUND(I269*H269,2)</f>
        <v>0</v>
      </c>
      <c r="BL269" s="24" t="s">
        <v>219</v>
      </c>
      <c r="BM269" s="24" t="s">
        <v>2052</v>
      </c>
    </row>
    <row r="270" spans="2:65" s="11" customFormat="1" ht="12">
      <c r="B270" s="219"/>
      <c r="C270" s="220"/>
      <c r="D270" s="221" t="s">
        <v>430</v>
      </c>
      <c r="E270" s="222" t="s">
        <v>37</v>
      </c>
      <c r="F270" s="223" t="s">
        <v>2053</v>
      </c>
      <c r="G270" s="220"/>
      <c r="H270" s="224">
        <v>15.84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430</v>
      </c>
      <c r="AU270" s="230" t="s">
        <v>91</v>
      </c>
      <c r="AV270" s="11" t="s">
        <v>91</v>
      </c>
      <c r="AW270" s="11" t="s">
        <v>45</v>
      </c>
      <c r="AX270" s="11" t="s">
        <v>82</v>
      </c>
      <c r="AY270" s="230" t="s">
        <v>162</v>
      </c>
    </row>
    <row r="271" spans="2:65" s="12" customFormat="1" ht="12">
      <c r="B271" s="231"/>
      <c r="C271" s="232"/>
      <c r="D271" s="221" t="s">
        <v>430</v>
      </c>
      <c r="E271" s="233" t="s">
        <v>37</v>
      </c>
      <c r="F271" s="234" t="s">
        <v>433</v>
      </c>
      <c r="G271" s="232"/>
      <c r="H271" s="235">
        <v>15.84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AT271" s="241" t="s">
        <v>430</v>
      </c>
      <c r="AU271" s="241" t="s">
        <v>91</v>
      </c>
      <c r="AV271" s="12" t="s">
        <v>161</v>
      </c>
      <c r="AW271" s="12" t="s">
        <v>45</v>
      </c>
      <c r="AX271" s="12" t="s">
        <v>24</v>
      </c>
      <c r="AY271" s="241" t="s">
        <v>162</v>
      </c>
    </row>
    <row r="272" spans="2:65" s="1" customFormat="1" ht="16.5" customHeight="1">
      <c r="B272" s="42"/>
      <c r="C272" s="175" t="s">
        <v>713</v>
      </c>
      <c r="D272" s="175" t="s">
        <v>277</v>
      </c>
      <c r="E272" s="176" t="s">
        <v>1779</v>
      </c>
      <c r="F272" s="177" t="s">
        <v>1780</v>
      </c>
      <c r="G272" s="178" t="s">
        <v>173</v>
      </c>
      <c r="H272" s="179">
        <v>0.41799999999999998</v>
      </c>
      <c r="I272" s="180"/>
      <c r="J272" s="181">
        <f>ROUND(I272*H272,2)</f>
        <v>0</v>
      </c>
      <c r="K272" s="177" t="s">
        <v>428</v>
      </c>
      <c r="L272" s="182"/>
      <c r="M272" s="183" t="s">
        <v>37</v>
      </c>
      <c r="N272" s="184" t="s">
        <v>53</v>
      </c>
      <c r="O272" s="43"/>
      <c r="P272" s="172">
        <f>O272*H272</f>
        <v>0</v>
      </c>
      <c r="Q272" s="172">
        <v>0</v>
      </c>
      <c r="R272" s="172">
        <f>Q272*H272</f>
        <v>0</v>
      </c>
      <c r="S272" s="172">
        <v>0</v>
      </c>
      <c r="T272" s="173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174">
        <f>IF(N272="základní",J272,0)</f>
        <v>0</v>
      </c>
      <c r="BF272" s="174">
        <f>IF(N272="snížená",J272,0)</f>
        <v>0</v>
      </c>
      <c r="BG272" s="174">
        <f>IF(N272="zákl. přenesená",J272,0)</f>
        <v>0</v>
      </c>
      <c r="BH272" s="174">
        <f>IF(N272="sníž. přenesená",J272,0)</f>
        <v>0</v>
      </c>
      <c r="BI272" s="174">
        <f>IF(N272="nulová",J272,0)</f>
        <v>0</v>
      </c>
      <c r="BJ272" s="24" t="s">
        <v>24</v>
      </c>
      <c r="BK272" s="174">
        <f>ROUND(I272*H272,2)</f>
        <v>0</v>
      </c>
      <c r="BL272" s="24" t="s">
        <v>219</v>
      </c>
      <c r="BM272" s="24" t="s">
        <v>2054</v>
      </c>
    </row>
    <row r="273" spans="2:65" s="1" customFormat="1" ht="16.5" customHeight="1">
      <c r="B273" s="42"/>
      <c r="C273" s="163" t="s">
        <v>718</v>
      </c>
      <c r="D273" s="163" t="s">
        <v>156</v>
      </c>
      <c r="E273" s="164" t="s">
        <v>1782</v>
      </c>
      <c r="F273" s="165" t="s">
        <v>1783</v>
      </c>
      <c r="G273" s="166" t="s">
        <v>173</v>
      </c>
      <c r="H273" s="167">
        <v>0.95</v>
      </c>
      <c r="I273" s="168"/>
      <c r="J273" s="169">
        <f>ROUND(I273*H273,2)</f>
        <v>0</v>
      </c>
      <c r="K273" s="165" t="s">
        <v>428</v>
      </c>
      <c r="L273" s="62"/>
      <c r="M273" s="170" t="s">
        <v>37</v>
      </c>
      <c r="N273" s="171" t="s">
        <v>53</v>
      </c>
      <c r="O273" s="43"/>
      <c r="P273" s="172">
        <f>O273*H273</f>
        <v>0</v>
      </c>
      <c r="Q273" s="172">
        <v>0</v>
      </c>
      <c r="R273" s="172">
        <f>Q273*H273</f>
        <v>0</v>
      </c>
      <c r="S273" s="172">
        <v>0</v>
      </c>
      <c r="T273" s="173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174">
        <f>IF(N273="základní",J273,0)</f>
        <v>0</v>
      </c>
      <c r="BF273" s="174">
        <f>IF(N273="snížená",J273,0)</f>
        <v>0</v>
      </c>
      <c r="BG273" s="174">
        <f>IF(N273="zákl. přenesená",J273,0)</f>
        <v>0</v>
      </c>
      <c r="BH273" s="174">
        <f>IF(N273="sníž. přenesená",J273,0)</f>
        <v>0</v>
      </c>
      <c r="BI273" s="174">
        <f>IF(N273="nulová",J273,0)</f>
        <v>0</v>
      </c>
      <c r="BJ273" s="24" t="s">
        <v>24</v>
      </c>
      <c r="BK273" s="174">
        <f>ROUND(I273*H273,2)</f>
        <v>0</v>
      </c>
      <c r="BL273" s="24" t="s">
        <v>219</v>
      </c>
      <c r="BM273" s="24" t="s">
        <v>2055</v>
      </c>
    </row>
    <row r="274" spans="2:65" s="1" customFormat="1" ht="16.5" customHeight="1">
      <c r="B274" s="42"/>
      <c r="C274" s="163" t="s">
        <v>724</v>
      </c>
      <c r="D274" s="163" t="s">
        <v>156</v>
      </c>
      <c r="E274" s="164" t="s">
        <v>2056</v>
      </c>
      <c r="F274" s="165" t="s">
        <v>2057</v>
      </c>
      <c r="G274" s="166" t="s">
        <v>201</v>
      </c>
      <c r="H274" s="167">
        <v>0.65700000000000003</v>
      </c>
      <c r="I274" s="168"/>
      <c r="J274" s="169">
        <f>ROUND(I274*H274,2)</f>
        <v>0</v>
      </c>
      <c r="K274" s="165" t="s">
        <v>428</v>
      </c>
      <c r="L274" s="62"/>
      <c r="M274" s="170" t="s">
        <v>37</v>
      </c>
      <c r="N274" s="171" t="s">
        <v>53</v>
      </c>
      <c r="O274" s="43"/>
      <c r="P274" s="172">
        <f>O274*H274</f>
        <v>0</v>
      </c>
      <c r="Q274" s="172">
        <v>0</v>
      </c>
      <c r="R274" s="172">
        <f>Q274*H274</f>
        <v>0</v>
      </c>
      <c r="S274" s="172">
        <v>0</v>
      </c>
      <c r="T274" s="173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174">
        <f>IF(N274="základní",J274,0)</f>
        <v>0</v>
      </c>
      <c r="BF274" s="174">
        <f>IF(N274="snížená",J274,0)</f>
        <v>0</v>
      </c>
      <c r="BG274" s="174">
        <f>IF(N274="zákl. přenesená",J274,0)</f>
        <v>0</v>
      </c>
      <c r="BH274" s="174">
        <f>IF(N274="sníž. přenesená",J274,0)</f>
        <v>0</v>
      </c>
      <c r="BI274" s="174">
        <f>IF(N274="nulová",J274,0)</f>
        <v>0</v>
      </c>
      <c r="BJ274" s="24" t="s">
        <v>24</v>
      </c>
      <c r="BK274" s="174">
        <f>ROUND(I274*H274,2)</f>
        <v>0</v>
      </c>
      <c r="BL274" s="24" t="s">
        <v>219</v>
      </c>
      <c r="BM274" s="24" t="s">
        <v>2058</v>
      </c>
    </row>
    <row r="275" spans="2:65" s="10" customFormat="1" ht="29.85" customHeight="1">
      <c r="B275" s="203"/>
      <c r="C275" s="204"/>
      <c r="D275" s="205" t="s">
        <v>81</v>
      </c>
      <c r="E275" s="217" t="s">
        <v>1843</v>
      </c>
      <c r="F275" s="217" t="s">
        <v>1844</v>
      </c>
      <c r="G275" s="204"/>
      <c r="H275" s="204"/>
      <c r="I275" s="207"/>
      <c r="J275" s="218">
        <f>BK275</f>
        <v>0</v>
      </c>
      <c r="K275" s="204"/>
      <c r="L275" s="209"/>
      <c r="M275" s="210"/>
      <c r="N275" s="211"/>
      <c r="O275" s="211"/>
      <c r="P275" s="212">
        <f>P276+SUM(P277:P287)</f>
        <v>0</v>
      </c>
      <c r="Q275" s="211"/>
      <c r="R275" s="212">
        <f>R276+SUM(R277:R287)</f>
        <v>0</v>
      </c>
      <c r="S275" s="211"/>
      <c r="T275" s="213">
        <f>T276+SUM(T277:T287)</f>
        <v>0</v>
      </c>
      <c r="AR275" s="214" t="s">
        <v>91</v>
      </c>
      <c r="AT275" s="215" t="s">
        <v>81</v>
      </c>
      <c r="AU275" s="215" t="s">
        <v>24</v>
      </c>
      <c r="AY275" s="214" t="s">
        <v>162</v>
      </c>
      <c r="BK275" s="216">
        <f>BK276+SUM(BK277:BK287)</f>
        <v>0</v>
      </c>
    </row>
    <row r="276" spans="2:65" s="1" customFormat="1" ht="16.5" customHeight="1">
      <c r="B276" s="42"/>
      <c r="C276" s="163" t="s">
        <v>729</v>
      </c>
      <c r="D276" s="163" t="s">
        <v>156</v>
      </c>
      <c r="E276" s="164" t="s">
        <v>2059</v>
      </c>
      <c r="F276" s="165" t="s">
        <v>2060</v>
      </c>
      <c r="G276" s="166" t="s">
        <v>373</v>
      </c>
      <c r="H276" s="167">
        <v>1</v>
      </c>
      <c r="I276" s="168"/>
      <c r="J276" s="169">
        <f t="shared" ref="J276:J282" si="0">ROUND(I276*H276,2)</f>
        <v>0</v>
      </c>
      <c r="K276" s="165" t="s">
        <v>428</v>
      </c>
      <c r="L276" s="62"/>
      <c r="M276" s="170" t="s">
        <v>37</v>
      </c>
      <c r="N276" s="171" t="s">
        <v>53</v>
      </c>
      <c r="O276" s="43"/>
      <c r="P276" s="172">
        <f t="shared" ref="P276:P282" si="1">O276*H276</f>
        <v>0</v>
      </c>
      <c r="Q276" s="172">
        <v>0</v>
      </c>
      <c r="R276" s="172">
        <f t="shared" ref="R276:R282" si="2">Q276*H276</f>
        <v>0</v>
      </c>
      <c r="S276" s="172">
        <v>0</v>
      </c>
      <c r="T276" s="173">
        <f t="shared" ref="T276:T282" si="3"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174">
        <f t="shared" ref="BE276:BE282" si="4">IF(N276="základní",J276,0)</f>
        <v>0</v>
      </c>
      <c r="BF276" s="174">
        <f t="shared" ref="BF276:BF282" si="5">IF(N276="snížená",J276,0)</f>
        <v>0</v>
      </c>
      <c r="BG276" s="174">
        <f t="shared" ref="BG276:BG282" si="6">IF(N276="zákl. přenesená",J276,0)</f>
        <v>0</v>
      </c>
      <c r="BH276" s="174">
        <f t="shared" ref="BH276:BH282" si="7">IF(N276="sníž. přenesená",J276,0)</f>
        <v>0</v>
      </c>
      <c r="BI276" s="174">
        <f t="shared" ref="BI276:BI282" si="8">IF(N276="nulová",J276,0)</f>
        <v>0</v>
      </c>
      <c r="BJ276" s="24" t="s">
        <v>24</v>
      </c>
      <c r="BK276" s="174">
        <f t="shared" ref="BK276:BK282" si="9">ROUND(I276*H276,2)</f>
        <v>0</v>
      </c>
      <c r="BL276" s="24" t="s">
        <v>219</v>
      </c>
      <c r="BM276" s="24" t="s">
        <v>2061</v>
      </c>
    </row>
    <row r="277" spans="2:65" s="1" customFormat="1" ht="16.5" customHeight="1">
      <c r="B277" s="42"/>
      <c r="C277" s="175" t="s">
        <v>734</v>
      </c>
      <c r="D277" s="175" t="s">
        <v>277</v>
      </c>
      <c r="E277" s="176" t="s">
        <v>2062</v>
      </c>
      <c r="F277" s="177" t="s">
        <v>2063</v>
      </c>
      <c r="G277" s="178" t="s">
        <v>373</v>
      </c>
      <c r="H277" s="179">
        <v>1</v>
      </c>
      <c r="I277" s="180"/>
      <c r="J277" s="181">
        <f t="shared" si="0"/>
        <v>0</v>
      </c>
      <c r="K277" s="177" t="s">
        <v>428</v>
      </c>
      <c r="L277" s="182"/>
      <c r="M277" s="183" t="s">
        <v>37</v>
      </c>
      <c r="N277" s="184" t="s">
        <v>53</v>
      </c>
      <c r="O277" s="43"/>
      <c r="P277" s="172">
        <f t="shared" si="1"/>
        <v>0</v>
      </c>
      <c r="Q277" s="172">
        <v>0</v>
      </c>
      <c r="R277" s="172">
        <f t="shared" si="2"/>
        <v>0</v>
      </c>
      <c r="S277" s="172">
        <v>0</v>
      </c>
      <c r="T277" s="173">
        <f t="shared" si="3"/>
        <v>0</v>
      </c>
      <c r="AR277" s="24" t="s">
        <v>272</v>
      </c>
      <c r="AT277" s="24" t="s">
        <v>277</v>
      </c>
      <c r="AU277" s="24" t="s">
        <v>91</v>
      </c>
      <c r="AY277" s="24" t="s">
        <v>162</v>
      </c>
      <c r="BE277" s="174">
        <f t="shared" si="4"/>
        <v>0</v>
      </c>
      <c r="BF277" s="174">
        <f t="shared" si="5"/>
        <v>0</v>
      </c>
      <c r="BG277" s="174">
        <f t="shared" si="6"/>
        <v>0</v>
      </c>
      <c r="BH277" s="174">
        <f t="shared" si="7"/>
        <v>0</v>
      </c>
      <c r="BI277" s="174">
        <f t="shared" si="8"/>
        <v>0</v>
      </c>
      <c r="BJ277" s="24" t="s">
        <v>24</v>
      </c>
      <c r="BK277" s="174">
        <f t="shared" si="9"/>
        <v>0</v>
      </c>
      <c r="BL277" s="24" t="s">
        <v>219</v>
      </c>
      <c r="BM277" s="24" t="s">
        <v>2064</v>
      </c>
    </row>
    <row r="278" spans="2:65" s="1" customFormat="1" ht="16.5" customHeight="1">
      <c r="B278" s="42"/>
      <c r="C278" s="163" t="s">
        <v>739</v>
      </c>
      <c r="D278" s="163" t="s">
        <v>156</v>
      </c>
      <c r="E278" s="164" t="s">
        <v>2065</v>
      </c>
      <c r="F278" s="165" t="s">
        <v>2066</v>
      </c>
      <c r="G278" s="166" t="s">
        <v>214</v>
      </c>
      <c r="H278" s="167">
        <v>11.5</v>
      </c>
      <c r="I278" s="168"/>
      <c r="J278" s="169">
        <f t="shared" si="0"/>
        <v>0</v>
      </c>
      <c r="K278" s="165" t="s">
        <v>428</v>
      </c>
      <c r="L278" s="62"/>
      <c r="M278" s="170" t="s">
        <v>37</v>
      </c>
      <c r="N278" s="171" t="s">
        <v>53</v>
      </c>
      <c r="O278" s="43"/>
      <c r="P278" s="172">
        <f t="shared" si="1"/>
        <v>0</v>
      </c>
      <c r="Q278" s="172">
        <v>0</v>
      </c>
      <c r="R278" s="172">
        <f t="shared" si="2"/>
        <v>0</v>
      </c>
      <c r="S278" s="172">
        <v>0</v>
      </c>
      <c r="T278" s="173">
        <f t="shared" si="3"/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174">
        <f t="shared" si="4"/>
        <v>0</v>
      </c>
      <c r="BF278" s="174">
        <f t="shared" si="5"/>
        <v>0</v>
      </c>
      <c r="BG278" s="174">
        <f t="shared" si="6"/>
        <v>0</v>
      </c>
      <c r="BH278" s="174">
        <f t="shared" si="7"/>
        <v>0</v>
      </c>
      <c r="BI278" s="174">
        <f t="shared" si="8"/>
        <v>0</v>
      </c>
      <c r="BJ278" s="24" t="s">
        <v>24</v>
      </c>
      <c r="BK278" s="174">
        <f t="shared" si="9"/>
        <v>0</v>
      </c>
      <c r="BL278" s="24" t="s">
        <v>219</v>
      </c>
      <c r="BM278" s="24" t="s">
        <v>2067</v>
      </c>
    </row>
    <row r="279" spans="2:65" s="1" customFormat="1" ht="16.5" customHeight="1">
      <c r="B279" s="42"/>
      <c r="C279" s="175" t="s">
        <v>744</v>
      </c>
      <c r="D279" s="175" t="s">
        <v>277</v>
      </c>
      <c r="E279" s="176" t="s">
        <v>1745</v>
      </c>
      <c r="F279" s="177" t="s">
        <v>2068</v>
      </c>
      <c r="G279" s="178" t="s">
        <v>1248</v>
      </c>
      <c r="H279" s="179">
        <v>51.2</v>
      </c>
      <c r="I279" s="180"/>
      <c r="J279" s="181">
        <f t="shared" si="0"/>
        <v>0</v>
      </c>
      <c r="K279" s="177" t="s">
        <v>428</v>
      </c>
      <c r="L279" s="182"/>
      <c r="M279" s="183" t="s">
        <v>37</v>
      </c>
      <c r="N279" s="184" t="s">
        <v>53</v>
      </c>
      <c r="O279" s="43"/>
      <c r="P279" s="172">
        <f t="shared" si="1"/>
        <v>0</v>
      </c>
      <c r="Q279" s="172">
        <v>0</v>
      </c>
      <c r="R279" s="172">
        <f t="shared" si="2"/>
        <v>0</v>
      </c>
      <c r="S279" s="172">
        <v>0</v>
      </c>
      <c r="T279" s="173">
        <f t="shared" si="3"/>
        <v>0</v>
      </c>
      <c r="AR279" s="24" t="s">
        <v>272</v>
      </c>
      <c r="AT279" s="24" t="s">
        <v>277</v>
      </c>
      <c r="AU279" s="24" t="s">
        <v>91</v>
      </c>
      <c r="AY279" s="24" t="s">
        <v>162</v>
      </c>
      <c r="BE279" s="174">
        <f t="shared" si="4"/>
        <v>0</v>
      </c>
      <c r="BF279" s="174">
        <f t="shared" si="5"/>
        <v>0</v>
      </c>
      <c r="BG279" s="174">
        <f t="shared" si="6"/>
        <v>0</v>
      </c>
      <c r="BH279" s="174">
        <f t="shared" si="7"/>
        <v>0</v>
      </c>
      <c r="BI279" s="174">
        <f t="shared" si="8"/>
        <v>0</v>
      </c>
      <c r="BJ279" s="24" t="s">
        <v>24</v>
      </c>
      <c r="BK279" s="174">
        <f t="shared" si="9"/>
        <v>0</v>
      </c>
      <c r="BL279" s="24" t="s">
        <v>219</v>
      </c>
      <c r="BM279" s="24" t="s">
        <v>2069</v>
      </c>
    </row>
    <row r="280" spans="2:65" s="1" customFormat="1" ht="16.5" customHeight="1">
      <c r="B280" s="42"/>
      <c r="C280" s="163" t="s">
        <v>749</v>
      </c>
      <c r="D280" s="163" t="s">
        <v>156</v>
      </c>
      <c r="E280" s="164" t="s">
        <v>1290</v>
      </c>
      <c r="F280" s="165" t="s">
        <v>2070</v>
      </c>
      <c r="G280" s="166" t="s">
        <v>1248</v>
      </c>
      <c r="H280" s="167">
        <v>10.199999999999999</v>
      </c>
      <c r="I280" s="168"/>
      <c r="J280" s="169">
        <f t="shared" si="0"/>
        <v>0</v>
      </c>
      <c r="K280" s="165" t="s">
        <v>428</v>
      </c>
      <c r="L280" s="62"/>
      <c r="M280" s="170" t="s">
        <v>37</v>
      </c>
      <c r="N280" s="171" t="s">
        <v>53</v>
      </c>
      <c r="O280" s="43"/>
      <c r="P280" s="172">
        <f t="shared" si="1"/>
        <v>0</v>
      </c>
      <c r="Q280" s="172">
        <v>0</v>
      </c>
      <c r="R280" s="172">
        <f t="shared" si="2"/>
        <v>0</v>
      </c>
      <c r="S280" s="172">
        <v>0</v>
      </c>
      <c r="T280" s="173">
        <f t="shared" si="3"/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174">
        <f t="shared" si="4"/>
        <v>0</v>
      </c>
      <c r="BF280" s="174">
        <f t="shared" si="5"/>
        <v>0</v>
      </c>
      <c r="BG280" s="174">
        <f t="shared" si="6"/>
        <v>0</v>
      </c>
      <c r="BH280" s="174">
        <f t="shared" si="7"/>
        <v>0</v>
      </c>
      <c r="BI280" s="174">
        <f t="shared" si="8"/>
        <v>0</v>
      </c>
      <c r="BJ280" s="24" t="s">
        <v>24</v>
      </c>
      <c r="BK280" s="174">
        <f t="shared" si="9"/>
        <v>0</v>
      </c>
      <c r="BL280" s="24" t="s">
        <v>219</v>
      </c>
      <c r="BM280" s="24" t="s">
        <v>2071</v>
      </c>
    </row>
    <row r="281" spans="2:65" s="1" customFormat="1" ht="16.5" customHeight="1">
      <c r="B281" s="42"/>
      <c r="C281" s="175" t="s">
        <v>754</v>
      </c>
      <c r="D281" s="175" t="s">
        <v>277</v>
      </c>
      <c r="E281" s="176" t="s">
        <v>2072</v>
      </c>
      <c r="F281" s="177" t="s">
        <v>2073</v>
      </c>
      <c r="G281" s="178" t="s">
        <v>1248</v>
      </c>
      <c r="H281" s="179">
        <v>10.199999999999999</v>
      </c>
      <c r="I281" s="180"/>
      <c r="J281" s="181">
        <f t="shared" si="0"/>
        <v>0</v>
      </c>
      <c r="K281" s="177" t="s">
        <v>428</v>
      </c>
      <c r="L281" s="182"/>
      <c r="M281" s="183" t="s">
        <v>37</v>
      </c>
      <c r="N281" s="184" t="s">
        <v>53</v>
      </c>
      <c r="O281" s="43"/>
      <c r="P281" s="172">
        <f t="shared" si="1"/>
        <v>0</v>
      </c>
      <c r="Q281" s="172">
        <v>0</v>
      </c>
      <c r="R281" s="172">
        <f t="shared" si="2"/>
        <v>0</v>
      </c>
      <c r="S281" s="172">
        <v>0</v>
      </c>
      <c r="T281" s="173">
        <f t="shared" si="3"/>
        <v>0</v>
      </c>
      <c r="AR281" s="24" t="s">
        <v>272</v>
      </c>
      <c r="AT281" s="24" t="s">
        <v>277</v>
      </c>
      <c r="AU281" s="24" t="s">
        <v>91</v>
      </c>
      <c r="AY281" s="24" t="s">
        <v>162</v>
      </c>
      <c r="BE281" s="174">
        <f t="shared" si="4"/>
        <v>0</v>
      </c>
      <c r="BF281" s="174">
        <f t="shared" si="5"/>
        <v>0</v>
      </c>
      <c r="BG281" s="174">
        <f t="shared" si="6"/>
        <v>0</v>
      </c>
      <c r="BH281" s="174">
        <f t="shared" si="7"/>
        <v>0</v>
      </c>
      <c r="BI281" s="174">
        <f t="shared" si="8"/>
        <v>0</v>
      </c>
      <c r="BJ281" s="24" t="s">
        <v>24</v>
      </c>
      <c r="BK281" s="174">
        <f t="shared" si="9"/>
        <v>0</v>
      </c>
      <c r="BL281" s="24" t="s">
        <v>219</v>
      </c>
      <c r="BM281" s="24" t="s">
        <v>2074</v>
      </c>
    </row>
    <row r="282" spans="2:65" s="1" customFormat="1" ht="25.5" customHeight="1">
      <c r="B282" s="42"/>
      <c r="C282" s="163" t="s">
        <v>759</v>
      </c>
      <c r="D282" s="163" t="s">
        <v>156</v>
      </c>
      <c r="E282" s="164" t="s">
        <v>2075</v>
      </c>
      <c r="F282" s="165" t="s">
        <v>2076</v>
      </c>
      <c r="G282" s="166" t="s">
        <v>1248</v>
      </c>
      <c r="H282" s="167">
        <v>1690</v>
      </c>
      <c r="I282" s="168"/>
      <c r="J282" s="169">
        <f t="shared" si="0"/>
        <v>0</v>
      </c>
      <c r="K282" s="165" t="s">
        <v>428</v>
      </c>
      <c r="L282" s="62"/>
      <c r="M282" s="170" t="s">
        <v>37</v>
      </c>
      <c r="N282" s="171" t="s">
        <v>53</v>
      </c>
      <c r="O282" s="43"/>
      <c r="P282" s="172">
        <f t="shared" si="1"/>
        <v>0</v>
      </c>
      <c r="Q282" s="172">
        <v>0</v>
      </c>
      <c r="R282" s="172">
        <f t="shared" si="2"/>
        <v>0</v>
      </c>
      <c r="S282" s="172">
        <v>0</v>
      </c>
      <c r="T282" s="173">
        <f t="shared" si="3"/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174">
        <f t="shared" si="4"/>
        <v>0</v>
      </c>
      <c r="BF282" s="174">
        <f t="shared" si="5"/>
        <v>0</v>
      </c>
      <c r="BG282" s="174">
        <f t="shared" si="6"/>
        <v>0</v>
      </c>
      <c r="BH282" s="174">
        <f t="shared" si="7"/>
        <v>0</v>
      </c>
      <c r="BI282" s="174">
        <f t="shared" si="8"/>
        <v>0</v>
      </c>
      <c r="BJ282" s="24" t="s">
        <v>24</v>
      </c>
      <c r="BK282" s="174">
        <f t="shared" si="9"/>
        <v>0</v>
      </c>
      <c r="BL282" s="24" t="s">
        <v>219</v>
      </c>
      <c r="BM282" s="24" t="s">
        <v>2077</v>
      </c>
    </row>
    <row r="283" spans="2:65" s="13" customFormat="1" ht="12">
      <c r="B283" s="242"/>
      <c r="C283" s="243"/>
      <c r="D283" s="221" t="s">
        <v>430</v>
      </c>
      <c r="E283" s="244" t="s">
        <v>37</v>
      </c>
      <c r="F283" s="245" t="s">
        <v>2078</v>
      </c>
      <c r="G283" s="243"/>
      <c r="H283" s="244" t="s">
        <v>37</v>
      </c>
      <c r="I283" s="246"/>
      <c r="J283" s="243"/>
      <c r="K283" s="243"/>
      <c r="L283" s="247"/>
      <c r="M283" s="248"/>
      <c r="N283" s="249"/>
      <c r="O283" s="249"/>
      <c r="P283" s="249"/>
      <c r="Q283" s="249"/>
      <c r="R283" s="249"/>
      <c r="S283" s="249"/>
      <c r="T283" s="250"/>
      <c r="AT283" s="251" t="s">
        <v>430</v>
      </c>
      <c r="AU283" s="251" t="s">
        <v>91</v>
      </c>
      <c r="AV283" s="13" t="s">
        <v>24</v>
      </c>
      <c r="AW283" s="13" t="s">
        <v>45</v>
      </c>
      <c r="AX283" s="13" t="s">
        <v>82</v>
      </c>
      <c r="AY283" s="251" t="s">
        <v>162</v>
      </c>
    </row>
    <row r="284" spans="2:65" s="11" customFormat="1" ht="12">
      <c r="B284" s="219"/>
      <c r="C284" s="220"/>
      <c r="D284" s="221" t="s">
        <v>430</v>
      </c>
      <c r="E284" s="222" t="s">
        <v>37</v>
      </c>
      <c r="F284" s="223" t="s">
        <v>2079</v>
      </c>
      <c r="G284" s="220"/>
      <c r="H284" s="224">
        <v>1690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430</v>
      </c>
      <c r="AU284" s="230" t="s">
        <v>91</v>
      </c>
      <c r="AV284" s="11" t="s">
        <v>91</v>
      </c>
      <c r="AW284" s="11" t="s">
        <v>45</v>
      </c>
      <c r="AX284" s="11" t="s">
        <v>82</v>
      </c>
      <c r="AY284" s="230" t="s">
        <v>162</v>
      </c>
    </row>
    <row r="285" spans="2:65" s="12" customFormat="1" ht="12">
      <c r="B285" s="231"/>
      <c r="C285" s="232"/>
      <c r="D285" s="221" t="s">
        <v>430</v>
      </c>
      <c r="E285" s="233" t="s">
        <v>37</v>
      </c>
      <c r="F285" s="234" t="s">
        <v>433</v>
      </c>
      <c r="G285" s="232"/>
      <c r="H285" s="235">
        <v>1690</v>
      </c>
      <c r="I285" s="236"/>
      <c r="J285" s="232"/>
      <c r="K285" s="232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430</v>
      </c>
      <c r="AU285" s="241" t="s">
        <v>91</v>
      </c>
      <c r="AV285" s="12" t="s">
        <v>161</v>
      </c>
      <c r="AW285" s="12" t="s">
        <v>45</v>
      </c>
      <c r="AX285" s="12" t="s">
        <v>24</v>
      </c>
      <c r="AY285" s="241" t="s">
        <v>162</v>
      </c>
    </row>
    <row r="286" spans="2:65" s="1" customFormat="1" ht="16.5" customHeight="1">
      <c r="B286" s="42"/>
      <c r="C286" s="163" t="s">
        <v>763</v>
      </c>
      <c r="D286" s="163" t="s">
        <v>156</v>
      </c>
      <c r="E286" s="164" t="s">
        <v>2080</v>
      </c>
      <c r="F286" s="165" t="s">
        <v>2081</v>
      </c>
      <c r="G286" s="166" t="s">
        <v>201</v>
      </c>
      <c r="H286" s="167">
        <v>0.253</v>
      </c>
      <c r="I286" s="168"/>
      <c r="J286" s="169">
        <f>ROUND(I286*H286,2)</f>
        <v>0</v>
      </c>
      <c r="K286" s="165" t="s">
        <v>428</v>
      </c>
      <c r="L286" s="62"/>
      <c r="M286" s="170" t="s">
        <v>37</v>
      </c>
      <c r="N286" s="171" t="s">
        <v>53</v>
      </c>
      <c r="O286" s="43"/>
      <c r="P286" s="172">
        <f>O286*H286</f>
        <v>0</v>
      </c>
      <c r="Q286" s="172">
        <v>0</v>
      </c>
      <c r="R286" s="172">
        <f>Q286*H286</f>
        <v>0</v>
      </c>
      <c r="S286" s="172">
        <v>0</v>
      </c>
      <c r="T286" s="173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174">
        <f>IF(N286="základní",J286,0)</f>
        <v>0</v>
      </c>
      <c r="BF286" s="174">
        <f>IF(N286="snížená",J286,0)</f>
        <v>0</v>
      </c>
      <c r="BG286" s="174">
        <f>IF(N286="zákl. přenesená",J286,0)</f>
        <v>0</v>
      </c>
      <c r="BH286" s="174">
        <f>IF(N286="sníž. přenesená",J286,0)</f>
        <v>0</v>
      </c>
      <c r="BI286" s="174">
        <f>IF(N286="nulová",J286,0)</f>
        <v>0</v>
      </c>
      <c r="BJ286" s="24" t="s">
        <v>24</v>
      </c>
      <c r="BK286" s="174">
        <f>ROUND(I286*H286,2)</f>
        <v>0</v>
      </c>
      <c r="BL286" s="24" t="s">
        <v>219</v>
      </c>
      <c r="BM286" s="24" t="s">
        <v>2082</v>
      </c>
    </row>
    <row r="287" spans="2:65" s="10" customFormat="1" ht="22.35" customHeight="1">
      <c r="B287" s="203"/>
      <c r="C287" s="204"/>
      <c r="D287" s="205" t="s">
        <v>81</v>
      </c>
      <c r="E287" s="217" t="s">
        <v>998</v>
      </c>
      <c r="F287" s="217" t="s">
        <v>999</v>
      </c>
      <c r="G287" s="204"/>
      <c r="H287" s="204"/>
      <c r="I287" s="207"/>
      <c r="J287" s="218">
        <f>BK287</f>
        <v>0</v>
      </c>
      <c r="K287" s="204"/>
      <c r="L287" s="209"/>
      <c r="M287" s="210"/>
      <c r="N287" s="211"/>
      <c r="O287" s="211"/>
      <c r="P287" s="212">
        <f>SUM(P288:P293)</f>
        <v>0</v>
      </c>
      <c r="Q287" s="211"/>
      <c r="R287" s="212">
        <f>SUM(R288:R293)</f>
        <v>0</v>
      </c>
      <c r="S287" s="211"/>
      <c r="T287" s="213">
        <f>SUM(T288:T293)</f>
        <v>0</v>
      </c>
      <c r="AR287" s="214" t="s">
        <v>91</v>
      </c>
      <c r="AT287" s="215" t="s">
        <v>81</v>
      </c>
      <c r="AU287" s="215" t="s">
        <v>91</v>
      </c>
      <c r="AY287" s="214" t="s">
        <v>162</v>
      </c>
      <c r="BK287" s="216">
        <f>SUM(BK288:BK293)</f>
        <v>0</v>
      </c>
    </row>
    <row r="288" spans="2:65" s="1" customFormat="1" ht="25.5" customHeight="1">
      <c r="B288" s="42"/>
      <c r="C288" s="163" t="s">
        <v>768</v>
      </c>
      <c r="D288" s="163" t="s">
        <v>156</v>
      </c>
      <c r="E288" s="164" t="s">
        <v>1025</v>
      </c>
      <c r="F288" s="165" t="s">
        <v>1026</v>
      </c>
      <c r="G288" s="166" t="s">
        <v>159</v>
      </c>
      <c r="H288" s="167">
        <v>16</v>
      </c>
      <c r="I288" s="168"/>
      <c r="J288" s="169">
        <f>ROUND(I288*H288,2)</f>
        <v>0</v>
      </c>
      <c r="K288" s="165" t="s">
        <v>428</v>
      </c>
      <c r="L288" s="62"/>
      <c r="M288" s="170" t="s">
        <v>37</v>
      </c>
      <c r="N288" s="171" t="s">
        <v>53</v>
      </c>
      <c r="O288" s="43"/>
      <c r="P288" s="172">
        <f>O288*H288</f>
        <v>0</v>
      </c>
      <c r="Q288" s="172">
        <v>0</v>
      </c>
      <c r="R288" s="172">
        <f>Q288*H288</f>
        <v>0</v>
      </c>
      <c r="S288" s="172">
        <v>0</v>
      </c>
      <c r="T288" s="173">
        <f>S288*H288</f>
        <v>0</v>
      </c>
      <c r="AR288" s="24" t="s">
        <v>219</v>
      </c>
      <c r="AT288" s="24" t="s">
        <v>156</v>
      </c>
      <c r="AU288" s="24" t="s">
        <v>167</v>
      </c>
      <c r="AY288" s="24" t="s">
        <v>162</v>
      </c>
      <c r="BE288" s="174">
        <f>IF(N288="základní",J288,0)</f>
        <v>0</v>
      </c>
      <c r="BF288" s="174">
        <f>IF(N288="snížená",J288,0)</f>
        <v>0</v>
      </c>
      <c r="BG288" s="174">
        <f>IF(N288="zákl. přenesená",J288,0)</f>
        <v>0</v>
      </c>
      <c r="BH288" s="174">
        <f>IF(N288="sníž. přenesená",J288,0)</f>
        <v>0</v>
      </c>
      <c r="BI288" s="174">
        <f>IF(N288="nulová",J288,0)</f>
        <v>0</v>
      </c>
      <c r="BJ288" s="24" t="s">
        <v>24</v>
      </c>
      <c r="BK288" s="174">
        <f>ROUND(I288*H288,2)</f>
        <v>0</v>
      </c>
      <c r="BL288" s="24" t="s">
        <v>219</v>
      </c>
      <c r="BM288" s="24" t="s">
        <v>2083</v>
      </c>
    </row>
    <row r="289" spans="2:65" s="1" customFormat="1" ht="25.5" customHeight="1">
      <c r="B289" s="42"/>
      <c r="C289" s="163" t="s">
        <v>773</v>
      </c>
      <c r="D289" s="163" t="s">
        <v>156</v>
      </c>
      <c r="E289" s="164" t="s">
        <v>2084</v>
      </c>
      <c r="F289" s="165" t="s">
        <v>2085</v>
      </c>
      <c r="G289" s="166" t="s">
        <v>214</v>
      </c>
      <c r="H289" s="167">
        <v>3.6</v>
      </c>
      <c r="I289" s="168"/>
      <c r="J289" s="169">
        <f>ROUND(I289*H289,2)</f>
        <v>0</v>
      </c>
      <c r="K289" s="165" t="s">
        <v>428</v>
      </c>
      <c r="L289" s="62"/>
      <c r="M289" s="170" t="s">
        <v>37</v>
      </c>
      <c r="N289" s="171" t="s">
        <v>53</v>
      </c>
      <c r="O289" s="43"/>
      <c r="P289" s="172">
        <f>O289*H289</f>
        <v>0</v>
      </c>
      <c r="Q289" s="172">
        <v>0</v>
      </c>
      <c r="R289" s="172">
        <f>Q289*H289</f>
        <v>0</v>
      </c>
      <c r="S289" s="172">
        <v>0</v>
      </c>
      <c r="T289" s="173">
        <f>S289*H289</f>
        <v>0</v>
      </c>
      <c r="AR289" s="24" t="s">
        <v>219</v>
      </c>
      <c r="AT289" s="24" t="s">
        <v>156</v>
      </c>
      <c r="AU289" s="24" t="s">
        <v>167</v>
      </c>
      <c r="AY289" s="24" t="s">
        <v>162</v>
      </c>
      <c r="BE289" s="174">
        <f>IF(N289="základní",J289,0)</f>
        <v>0</v>
      </c>
      <c r="BF289" s="174">
        <f>IF(N289="snížená",J289,0)</f>
        <v>0</v>
      </c>
      <c r="BG289" s="174">
        <f>IF(N289="zákl. přenesená",J289,0)</f>
        <v>0</v>
      </c>
      <c r="BH289" s="174">
        <f>IF(N289="sníž. přenesená",J289,0)</f>
        <v>0</v>
      </c>
      <c r="BI289" s="174">
        <f>IF(N289="nulová",J289,0)</f>
        <v>0</v>
      </c>
      <c r="BJ289" s="24" t="s">
        <v>24</v>
      </c>
      <c r="BK289" s="174">
        <f>ROUND(I289*H289,2)</f>
        <v>0</v>
      </c>
      <c r="BL289" s="24" t="s">
        <v>219</v>
      </c>
      <c r="BM289" s="24" t="s">
        <v>2086</v>
      </c>
    </row>
    <row r="290" spans="2:65" s="1" customFormat="1" ht="16.5" customHeight="1">
      <c r="B290" s="42"/>
      <c r="C290" s="163" t="s">
        <v>777</v>
      </c>
      <c r="D290" s="163" t="s">
        <v>156</v>
      </c>
      <c r="E290" s="164" t="s">
        <v>2087</v>
      </c>
      <c r="F290" s="165" t="s">
        <v>2088</v>
      </c>
      <c r="G290" s="166" t="s">
        <v>214</v>
      </c>
      <c r="H290" s="167">
        <v>8.8000000000000007</v>
      </c>
      <c r="I290" s="168"/>
      <c r="J290" s="169">
        <f>ROUND(I290*H290,2)</f>
        <v>0</v>
      </c>
      <c r="K290" s="165" t="s">
        <v>428</v>
      </c>
      <c r="L290" s="62"/>
      <c r="M290" s="170" t="s">
        <v>37</v>
      </c>
      <c r="N290" s="171" t="s">
        <v>53</v>
      </c>
      <c r="O290" s="43"/>
      <c r="P290" s="172">
        <f>O290*H290</f>
        <v>0</v>
      </c>
      <c r="Q290" s="172">
        <v>0</v>
      </c>
      <c r="R290" s="172">
        <f>Q290*H290</f>
        <v>0</v>
      </c>
      <c r="S290" s="172">
        <v>0</v>
      </c>
      <c r="T290" s="173">
        <f>S290*H290</f>
        <v>0</v>
      </c>
      <c r="AR290" s="24" t="s">
        <v>219</v>
      </c>
      <c r="AT290" s="24" t="s">
        <v>156</v>
      </c>
      <c r="AU290" s="24" t="s">
        <v>167</v>
      </c>
      <c r="AY290" s="24" t="s">
        <v>162</v>
      </c>
      <c r="BE290" s="174">
        <f>IF(N290="základní",J290,0)</f>
        <v>0</v>
      </c>
      <c r="BF290" s="174">
        <f>IF(N290="snížená",J290,0)</f>
        <v>0</v>
      </c>
      <c r="BG290" s="174">
        <f>IF(N290="zákl. přenesená",J290,0)</f>
        <v>0</v>
      </c>
      <c r="BH290" s="174">
        <f>IF(N290="sníž. přenesená",J290,0)</f>
        <v>0</v>
      </c>
      <c r="BI290" s="174">
        <f>IF(N290="nulová",J290,0)</f>
        <v>0</v>
      </c>
      <c r="BJ290" s="24" t="s">
        <v>24</v>
      </c>
      <c r="BK290" s="174">
        <f>ROUND(I290*H290,2)</f>
        <v>0</v>
      </c>
      <c r="BL290" s="24" t="s">
        <v>219</v>
      </c>
      <c r="BM290" s="24" t="s">
        <v>2089</v>
      </c>
    </row>
    <row r="291" spans="2:65" s="11" customFormat="1" ht="12">
      <c r="B291" s="219"/>
      <c r="C291" s="220"/>
      <c r="D291" s="221" t="s">
        <v>430</v>
      </c>
      <c r="E291" s="222" t="s">
        <v>37</v>
      </c>
      <c r="F291" s="223" t="s">
        <v>2090</v>
      </c>
      <c r="G291" s="220"/>
      <c r="H291" s="224">
        <v>8.8000000000000007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430</v>
      </c>
      <c r="AU291" s="230" t="s">
        <v>167</v>
      </c>
      <c r="AV291" s="11" t="s">
        <v>91</v>
      </c>
      <c r="AW291" s="11" t="s">
        <v>45</v>
      </c>
      <c r="AX291" s="11" t="s">
        <v>82</v>
      </c>
      <c r="AY291" s="230" t="s">
        <v>162</v>
      </c>
    </row>
    <row r="292" spans="2:65" s="12" customFormat="1" ht="12">
      <c r="B292" s="231"/>
      <c r="C292" s="232"/>
      <c r="D292" s="221" t="s">
        <v>430</v>
      </c>
      <c r="E292" s="233" t="s">
        <v>37</v>
      </c>
      <c r="F292" s="234" t="s">
        <v>433</v>
      </c>
      <c r="G292" s="232"/>
      <c r="H292" s="235">
        <v>8.8000000000000007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430</v>
      </c>
      <c r="AU292" s="241" t="s">
        <v>167</v>
      </c>
      <c r="AV292" s="12" t="s">
        <v>161</v>
      </c>
      <c r="AW292" s="12" t="s">
        <v>45</v>
      </c>
      <c r="AX292" s="12" t="s">
        <v>24</v>
      </c>
      <c r="AY292" s="241" t="s">
        <v>162</v>
      </c>
    </row>
    <row r="293" spans="2:65" s="1" customFormat="1" ht="16.5" customHeight="1">
      <c r="B293" s="42"/>
      <c r="C293" s="163" t="s">
        <v>781</v>
      </c>
      <c r="D293" s="163" t="s">
        <v>156</v>
      </c>
      <c r="E293" s="164" t="s">
        <v>2091</v>
      </c>
      <c r="F293" s="165" t="s">
        <v>2092</v>
      </c>
      <c r="G293" s="166" t="s">
        <v>201</v>
      </c>
      <c r="H293" s="167">
        <v>0.16800000000000001</v>
      </c>
      <c r="I293" s="168"/>
      <c r="J293" s="169">
        <f>ROUND(I293*H293,2)</f>
        <v>0</v>
      </c>
      <c r="K293" s="165" t="s">
        <v>428</v>
      </c>
      <c r="L293" s="62"/>
      <c r="M293" s="170" t="s">
        <v>37</v>
      </c>
      <c r="N293" s="171" t="s">
        <v>53</v>
      </c>
      <c r="O293" s="43"/>
      <c r="P293" s="172">
        <f>O293*H293</f>
        <v>0</v>
      </c>
      <c r="Q293" s="172">
        <v>0</v>
      </c>
      <c r="R293" s="172">
        <f>Q293*H293</f>
        <v>0</v>
      </c>
      <c r="S293" s="172">
        <v>0</v>
      </c>
      <c r="T293" s="173">
        <f>S293*H293</f>
        <v>0</v>
      </c>
      <c r="AR293" s="24" t="s">
        <v>219</v>
      </c>
      <c r="AT293" s="24" t="s">
        <v>156</v>
      </c>
      <c r="AU293" s="24" t="s">
        <v>167</v>
      </c>
      <c r="AY293" s="24" t="s">
        <v>162</v>
      </c>
      <c r="BE293" s="174">
        <f>IF(N293="základní",J293,0)</f>
        <v>0</v>
      </c>
      <c r="BF293" s="174">
        <f>IF(N293="snížená",J293,0)</f>
        <v>0</v>
      </c>
      <c r="BG293" s="174">
        <f>IF(N293="zákl. přenesená",J293,0)</f>
        <v>0</v>
      </c>
      <c r="BH293" s="174">
        <f>IF(N293="sníž. přenesená",J293,0)</f>
        <v>0</v>
      </c>
      <c r="BI293" s="174">
        <f>IF(N293="nulová",J293,0)</f>
        <v>0</v>
      </c>
      <c r="BJ293" s="24" t="s">
        <v>24</v>
      </c>
      <c r="BK293" s="174">
        <f>ROUND(I293*H293,2)</f>
        <v>0</v>
      </c>
      <c r="BL293" s="24" t="s">
        <v>219</v>
      </c>
      <c r="BM293" s="24" t="s">
        <v>2093</v>
      </c>
    </row>
    <row r="294" spans="2:65" s="10" customFormat="1" ht="29.85" customHeight="1">
      <c r="B294" s="203"/>
      <c r="C294" s="204"/>
      <c r="D294" s="205" t="s">
        <v>81</v>
      </c>
      <c r="E294" s="217" t="s">
        <v>1344</v>
      </c>
      <c r="F294" s="217" t="s">
        <v>1345</v>
      </c>
      <c r="G294" s="204"/>
      <c r="H294" s="204"/>
      <c r="I294" s="207"/>
      <c r="J294" s="218">
        <f>BK294</f>
        <v>0</v>
      </c>
      <c r="K294" s="204"/>
      <c r="L294" s="209"/>
      <c r="M294" s="210"/>
      <c r="N294" s="211"/>
      <c r="O294" s="211"/>
      <c r="P294" s="212">
        <f>SUM(P295:P300)</f>
        <v>0</v>
      </c>
      <c r="Q294" s="211"/>
      <c r="R294" s="212">
        <f>SUM(R295:R300)</f>
        <v>0</v>
      </c>
      <c r="S294" s="211"/>
      <c r="T294" s="213">
        <f>SUM(T295:T300)</f>
        <v>0</v>
      </c>
      <c r="AR294" s="214" t="s">
        <v>91</v>
      </c>
      <c r="AT294" s="215" t="s">
        <v>81</v>
      </c>
      <c r="AU294" s="215" t="s">
        <v>24</v>
      </c>
      <c r="AY294" s="214" t="s">
        <v>162</v>
      </c>
      <c r="BK294" s="216">
        <f>SUM(BK295:BK300)</f>
        <v>0</v>
      </c>
    </row>
    <row r="295" spans="2:65" s="1" customFormat="1" ht="25.5" customHeight="1">
      <c r="B295" s="42"/>
      <c r="C295" s="163" t="s">
        <v>789</v>
      </c>
      <c r="D295" s="163" t="s">
        <v>156</v>
      </c>
      <c r="E295" s="164" t="s">
        <v>1362</v>
      </c>
      <c r="F295" s="165" t="s">
        <v>1363</v>
      </c>
      <c r="G295" s="166" t="s">
        <v>159</v>
      </c>
      <c r="H295" s="167">
        <v>4.76</v>
      </c>
      <c r="I295" s="168"/>
      <c r="J295" s="169">
        <f>ROUND(I295*H295,2)</f>
        <v>0</v>
      </c>
      <c r="K295" s="165" t="s">
        <v>428</v>
      </c>
      <c r="L295" s="62"/>
      <c r="M295" s="170" t="s">
        <v>37</v>
      </c>
      <c r="N295" s="171" t="s">
        <v>53</v>
      </c>
      <c r="O295" s="43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24" t="s">
        <v>24</v>
      </c>
      <c r="BK295" s="174">
        <f>ROUND(I295*H295,2)</f>
        <v>0</v>
      </c>
      <c r="BL295" s="24" t="s">
        <v>219</v>
      </c>
      <c r="BM295" s="24" t="s">
        <v>2094</v>
      </c>
    </row>
    <row r="296" spans="2:65" s="11" customFormat="1" ht="12">
      <c r="B296" s="219"/>
      <c r="C296" s="220"/>
      <c r="D296" s="221" t="s">
        <v>430</v>
      </c>
      <c r="E296" s="222" t="s">
        <v>37</v>
      </c>
      <c r="F296" s="223" t="s">
        <v>2095</v>
      </c>
      <c r="G296" s="220"/>
      <c r="H296" s="224">
        <v>4.42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430</v>
      </c>
      <c r="AU296" s="230" t="s">
        <v>91</v>
      </c>
      <c r="AV296" s="11" t="s">
        <v>91</v>
      </c>
      <c r="AW296" s="11" t="s">
        <v>45</v>
      </c>
      <c r="AX296" s="11" t="s">
        <v>82</v>
      </c>
      <c r="AY296" s="230" t="s">
        <v>162</v>
      </c>
    </row>
    <row r="297" spans="2:65" s="11" customFormat="1" ht="12">
      <c r="B297" s="219"/>
      <c r="C297" s="220"/>
      <c r="D297" s="221" t="s">
        <v>430</v>
      </c>
      <c r="E297" s="222" t="s">
        <v>37</v>
      </c>
      <c r="F297" s="223" t="s">
        <v>2096</v>
      </c>
      <c r="G297" s="220"/>
      <c r="H297" s="224">
        <v>0.34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430</v>
      </c>
      <c r="AU297" s="230" t="s">
        <v>91</v>
      </c>
      <c r="AV297" s="11" t="s">
        <v>91</v>
      </c>
      <c r="AW297" s="11" t="s">
        <v>45</v>
      </c>
      <c r="AX297" s="11" t="s">
        <v>82</v>
      </c>
      <c r="AY297" s="230" t="s">
        <v>162</v>
      </c>
    </row>
    <row r="298" spans="2:65" s="12" customFormat="1" ht="12">
      <c r="B298" s="231"/>
      <c r="C298" s="232"/>
      <c r="D298" s="221" t="s">
        <v>430</v>
      </c>
      <c r="E298" s="233" t="s">
        <v>37</v>
      </c>
      <c r="F298" s="234" t="s">
        <v>433</v>
      </c>
      <c r="G298" s="232"/>
      <c r="H298" s="235">
        <v>4.76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430</v>
      </c>
      <c r="AU298" s="241" t="s">
        <v>91</v>
      </c>
      <c r="AV298" s="12" t="s">
        <v>161</v>
      </c>
      <c r="AW298" s="12" t="s">
        <v>45</v>
      </c>
      <c r="AX298" s="12" t="s">
        <v>24</v>
      </c>
      <c r="AY298" s="241" t="s">
        <v>162</v>
      </c>
    </row>
    <row r="299" spans="2:65" s="1" customFormat="1" ht="16.5" customHeight="1">
      <c r="B299" s="42"/>
      <c r="C299" s="175" t="s">
        <v>793</v>
      </c>
      <c r="D299" s="175" t="s">
        <v>277</v>
      </c>
      <c r="E299" s="176" t="s">
        <v>1368</v>
      </c>
      <c r="F299" s="177" t="s">
        <v>1369</v>
      </c>
      <c r="G299" s="178" t="s">
        <v>159</v>
      </c>
      <c r="H299" s="179">
        <v>5.2359999999999998</v>
      </c>
      <c r="I299" s="180"/>
      <c r="J299" s="181">
        <f>ROUND(I299*H299,2)</f>
        <v>0</v>
      </c>
      <c r="K299" s="177" t="s">
        <v>428</v>
      </c>
      <c r="L299" s="182"/>
      <c r="M299" s="183" t="s">
        <v>37</v>
      </c>
      <c r="N299" s="184" t="s">
        <v>53</v>
      </c>
      <c r="O299" s="43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AR299" s="24" t="s">
        <v>272</v>
      </c>
      <c r="AT299" s="24" t="s">
        <v>277</v>
      </c>
      <c r="AU299" s="24" t="s">
        <v>91</v>
      </c>
      <c r="AY299" s="24" t="s">
        <v>162</v>
      </c>
      <c r="BE299" s="174">
        <f>IF(N299="základní",J299,0)</f>
        <v>0</v>
      </c>
      <c r="BF299" s="174">
        <f>IF(N299="snížená",J299,0)</f>
        <v>0</v>
      </c>
      <c r="BG299" s="174">
        <f>IF(N299="zákl. přenesená",J299,0)</f>
        <v>0</v>
      </c>
      <c r="BH299" s="174">
        <f>IF(N299="sníž. přenesená",J299,0)</f>
        <v>0</v>
      </c>
      <c r="BI299" s="174">
        <f>IF(N299="nulová",J299,0)</f>
        <v>0</v>
      </c>
      <c r="BJ299" s="24" t="s">
        <v>24</v>
      </c>
      <c r="BK299" s="174">
        <f>ROUND(I299*H299,2)</f>
        <v>0</v>
      </c>
      <c r="BL299" s="24" t="s">
        <v>219</v>
      </c>
      <c r="BM299" s="24" t="s">
        <v>2097</v>
      </c>
    </row>
    <row r="300" spans="2:65" s="1" customFormat="1" ht="16.5" customHeight="1">
      <c r="B300" s="42"/>
      <c r="C300" s="163" t="s">
        <v>798</v>
      </c>
      <c r="D300" s="163" t="s">
        <v>156</v>
      </c>
      <c r="E300" s="164" t="s">
        <v>1372</v>
      </c>
      <c r="F300" s="165" t="s">
        <v>1373</v>
      </c>
      <c r="G300" s="166" t="s">
        <v>201</v>
      </c>
      <c r="H300" s="167">
        <v>3.5999999999999997E-2</v>
      </c>
      <c r="I300" s="168"/>
      <c r="J300" s="169">
        <f>ROUND(I300*H300,2)</f>
        <v>0</v>
      </c>
      <c r="K300" s="165" t="s">
        <v>428</v>
      </c>
      <c r="L300" s="62"/>
      <c r="M300" s="170" t="s">
        <v>37</v>
      </c>
      <c r="N300" s="171" t="s">
        <v>53</v>
      </c>
      <c r="O300" s="43"/>
      <c r="P300" s="172">
        <f>O300*H300</f>
        <v>0</v>
      </c>
      <c r="Q300" s="172">
        <v>0</v>
      </c>
      <c r="R300" s="172">
        <f>Q300*H300</f>
        <v>0</v>
      </c>
      <c r="S300" s="172">
        <v>0</v>
      </c>
      <c r="T300" s="173">
        <f>S300*H300</f>
        <v>0</v>
      </c>
      <c r="AR300" s="24" t="s">
        <v>219</v>
      </c>
      <c r="AT300" s="24" t="s">
        <v>156</v>
      </c>
      <c r="AU300" s="24" t="s">
        <v>91</v>
      </c>
      <c r="AY300" s="24" t="s">
        <v>162</v>
      </c>
      <c r="BE300" s="174">
        <f>IF(N300="základní",J300,0)</f>
        <v>0</v>
      </c>
      <c r="BF300" s="174">
        <f>IF(N300="snížená",J300,0)</f>
        <v>0</v>
      </c>
      <c r="BG300" s="174">
        <f>IF(N300="zákl. přenesená",J300,0)</f>
        <v>0</v>
      </c>
      <c r="BH300" s="174">
        <f>IF(N300="sníž. přenesená",J300,0)</f>
        <v>0</v>
      </c>
      <c r="BI300" s="174">
        <f>IF(N300="nulová",J300,0)</f>
        <v>0</v>
      </c>
      <c r="BJ300" s="24" t="s">
        <v>24</v>
      </c>
      <c r="BK300" s="174">
        <f>ROUND(I300*H300,2)</f>
        <v>0</v>
      </c>
      <c r="BL300" s="24" t="s">
        <v>219</v>
      </c>
      <c r="BM300" s="24" t="s">
        <v>2098</v>
      </c>
    </row>
    <row r="301" spans="2:65" s="10" customFormat="1" ht="29.85" customHeight="1">
      <c r="B301" s="203"/>
      <c r="C301" s="204"/>
      <c r="D301" s="205" t="s">
        <v>81</v>
      </c>
      <c r="E301" s="217" t="s">
        <v>1375</v>
      </c>
      <c r="F301" s="217" t="s">
        <v>1376</v>
      </c>
      <c r="G301" s="204"/>
      <c r="H301" s="204"/>
      <c r="I301" s="207"/>
      <c r="J301" s="218">
        <f>BK301</f>
        <v>0</v>
      </c>
      <c r="K301" s="204"/>
      <c r="L301" s="209"/>
      <c r="M301" s="210"/>
      <c r="N301" s="211"/>
      <c r="O301" s="211"/>
      <c r="P301" s="212">
        <f>SUM(P302:P306)</f>
        <v>0</v>
      </c>
      <c r="Q301" s="211"/>
      <c r="R301" s="212">
        <f>SUM(R302:R306)</f>
        <v>0</v>
      </c>
      <c r="S301" s="211"/>
      <c r="T301" s="213">
        <f>SUM(T302:T306)</f>
        <v>0</v>
      </c>
      <c r="AR301" s="214" t="s">
        <v>91</v>
      </c>
      <c r="AT301" s="215" t="s">
        <v>81</v>
      </c>
      <c r="AU301" s="215" t="s">
        <v>24</v>
      </c>
      <c r="AY301" s="214" t="s">
        <v>162</v>
      </c>
      <c r="BK301" s="216">
        <f>SUM(BK302:BK306)</f>
        <v>0</v>
      </c>
    </row>
    <row r="302" spans="2:65" s="1" customFormat="1" ht="16.5" customHeight="1">
      <c r="B302" s="42"/>
      <c r="C302" s="163" t="s">
        <v>802</v>
      </c>
      <c r="D302" s="163" t="s">
        <v>156</v>
      </c>
      <c r="E302" s="164" t="s">
        <v>1384</v>
      </c>
      <c r="F302" s="165" t="s">
        <v>1385</v>
      </c>
      <c r="G302" s="166" t="s">
        <v>159</v>
      </c>
      <c r="H302" s="167">
        <v>5.9649999999999999</v>
      </c>
      <c r="I302" s="168"/>
      <c r="J302" s="169">
        <f>ROUND(I302*H302,2)</f>
        <v>0</v>
      </c>
      <c r="K302" s="165" t="s">
        <v>428</v>
      </c>
      <c r="L302" s="62"/>
      <c r="M302" s="170" t="s">
        <v>37</v>
      </c>
      <c r="N302" s="171" t="s">
        <v>53</v>
      </c>
      <c r="O302" s="43"/>
      <c r="P302" s="172">
        <f>O302*H302</f>
        <v>0</v>
      </c>
      <c r="Q302" s="172">
        <v>0</v>
      </c>
      <c r="R302" s="172">
        <f>Q302*H302</f>
        <v>0</v>
      </c>
      <c r="S302" s="172">
        <v>0</v>
      </c>
      <c r="T302" s="173">
        <f>S302*H302</f>
        <v>0</v>
      </c>
      <c r="AR302" s="24" t="s">
        <v>219</v>
      </c>
      <c r="AT302" s="24" t="s">
        <v>156</v>
      </c>
      <c r="AU302" s="24" t="s">
        <v>91</v>
      </c>
      <c r="AY302" s="24" t="s">
        <v>162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24" t="s">
        <v>24</v>
      </c>
      <c r="BK302" s="174">
        <f>ROUND(I302*H302,2)</f>
        <v>0</v>
      </c>
      <c r="BL302" s="24" t="s">
        <v>219</v>
      </c>
      <c r="BM302" s="24" t="s">
        <v>2099</v>
      </c>
    </row>
    <row r="303" spans="2:65" s="11" customFormat="1" ht="12">
      <c r="B303" s="219"/>
      <c r="C303" s="220"/>
      <c r="D303" s="221" t="s">
        <v>430</v>
      </c>
      <c r="E303" s="222" t="s">
        <v>37</v>
      </c>
      <c r="F303" s="223" t="s">
        <v>2100</v>
      </c>
      <c r="G303" s="220"/>
      <c r="H303" s="224">
        <v>5.9649999999999999</v>
      </c>
      <c r="I303" s="225"/>
      <c r="J303" s="220"/>
      <c r="K303" s="220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430</v>
      </c>
      <c r="AU303" s="230" t="s">
        <v>91</v>
      </c>
      <c r="AV303" s="11" t="s">
        <v>91</v>
      </c>
      <c r="AW303" s="11" t="s">
        <v>45</v>
      </c>
      <c r="AX303" s="11" t="s">
        <v>82</v>
      </c>
      <c r="AY303" s="230" t="s">
        <v>162</v>
      </c>
    </row>
    <row r="304" spans="2:65" s="12" customFormat="1" ht="12">
      <c r="B304" s="231"/>
      <c r="C304" s="232"/>
      <c r="D304" s="221" t="s">
        <v>430</v>
      </c>
      <c r="E304" s="233" t="s">
        <v>37</v>
      </c>
      <c r="F304" s="234" t="s">
        <v>433</v>
      </c>
      <c r="G304" s="232"/>
      <c r="H304" s="235">
        <v>5.9649999999999999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430</v>
      </c>
      <c r="AU304" s="241" t="s">
        <v>91</v>
      </c>
      <c r="AV304" s="12" t="s">
        <v>161</v>
      </c>
      <c r="AW304" s="12" t="s">
        <v>45</v>
      </c>
      <c r="AX304" s="12" t="s">
        <v>24</v>
      </c>
      <c r="AY304" s="241" t="s">
        <v>162</v>
      </c>
    </row>
    <row r="305" spans="2:65" s="1" customFormat="1" ht="16.5" customHeight="1">
      <c r="B305" s="42"/>
      <c r="C305" s="163" t="s">
        <v>807</v>
      </c>
      <c r="D305" s="163" t="s">
        <v>156</v>
      </c>
      <c r="E305" s="164" t="s">
        <v>1394</v>
      </c>
      <c r="F305" s="165" t="s">
        <v>1395</v>
      </c>
      <c r="G305" s="166" t="s">
        <v>159</v>
      </c>
      <c r="H305" s="167">
        <v>5.9649999999999999</v>
      </c>
      <c r="I305" s="168"/>
      <c r="J305" s="169">
        <f>ROUND(I305*H305,2)</f>
        <v>0</v>
      </c>
      <c r="K305" s="165" t="s">
        <v>428</v>
      </c>
      <c r="L305" s="62"/>
      <c r="M305" s="170" t="s">
        <v>37</v>
      </c>
      <c r="N305" s="171" t="s">
        <v>53</v>
      </c>
      <c r="O305" s="43"/>
      <c r="P305" s="172">
        <f>O305*H305</f>
        <v>0</v>
      </c>
      <c r="Q305" s="172">
        <v>0</v>
      </c>
      <c r="R305" s="172">
        <f>Q305*H305</f>
        <v>0</v>
      </c>
      <c r="S305" s="172">
        <v>0</v>
      </c>
      <c r="T305" s="173">
        <f>S305*H305</f>
        <v>0</v>
      </c>
      <c r="AR305" s="24" t="s">
        <v>219</v>
      </c>
      <c r="AT305" s="24" t="s">
        <v>156</v>
      </c>
      <c r="AU305" s="24" t="s">
        <v>91</v>
      </c>
      <c r="AY305" s="24" t="s">
        <v>162</v>
      </c>
      <c r="BE305" s="174">
        <f>IF(N305="základní",J305,0)</f>
        <v>0</v>
      </c>
      <c r="BF305" s="174">
        <f>IF(N305="snížená",J305,0)</f>
        <v>0</v>
      </c>
      <c r="BG305" s="174">
        <f>IF(N305="zákl. přenesená",J305,0)</f>
        <v>0</v>
      </c>
      <c r="BH305" s="174">
        <f>IF(N305="sníž. přenesená",J305,0)</f>
        <v>0</v>
      </c>
      <c r="BI305" s="174">
        <f>IF(N305="nulová",J305,0)</f>
        <v>0</v>
      </c>
      <c r="BJ305" s="24" t="s">
        <v>24</v>
      </c>
      <c r="BK305" s="174">
        <f>ROUND(I305*H305,2)</f>
        <v>0</v>
      </c>
      <c r="BL305" s="24" t="s">
        <v>219</v>
      </c>
      <c r="BM305" s="24" t="s">
        <v>2101</v>
      </c>
    </row>
    <row r="306" spans="2:65" s="1" customFormat="1" ht="16.5" customHeight="1">
      <c r="B306" s="42"/>
      <c r="C306" s="163" t="s">
        <v>812</v>
      </c>
      <c r="D306" s="163" t="s">
        <v>156</v>
      </c>
      <c r="E306" s="164" t="s">
        <v>1398</v>
      </c>
      <c r="F306" s="165" t="s">
        <v>1399</v>
      </c>
      <c r="G306" s="166" t="s">
        <v>159</v>
      </c>
      <c r="H306" s="167">
        <v>5.9649999999999999</v>
      </c>
      <c r="I306" s="168"/>
      <c r="J306" s="169">
        <f>ROUND(I306*H306,2)</f>
        <v>0</v>
      </c>
      <c r="K306" s="165" t="s">
        <v>428</v>
      </c>
      <c r="L306" s="62"/>
      <c r="M306" s="170" t="s">
        <v>37</v>
      </c>
      <c r="N306" s="171" t="s">
        <v>53</v>
      </c>
      <c r="O306" s="43"/>
      <c r="P306" s="172">
        <f>O306*H306</f>
        <v>0</v>
      </c>
      <c r="Q306" s="172">
        <v>0</v>
      </c>
      <c r="R306" s="172">
        <f>Q306*H306</f>
        <v>0</v>
      </c>
      <c r="S306" s="172">
        <v>0</v>
      </c>
      <c r="T306" s="173">
        <f>S306*H306</f>
        <v>0</v>
      </c>
      <c r="AR306" s="24" t="s">
        <v>219</v>
      </c>
      <c r="AT306" s="24" t="s">
        <v>156</v>
      </c>
      <c r="AU306" s="24" t="s">
        <v>91</v>
      </c>
      <c r="AY306" s="24" t="s">
        <v>162</v>
      </c>
      <c r="BE306" s="174">
        <f>IF(N306="základní",J306,0)</f>
        <v>0</v>
      </c>
      <c r="BF306" s="174">
        <f>IF(N306="snížená",J306,0)</f>
        <v>0</v>
      </c>
      <c r="BG306" s="174">
        <f>IF(N306="zákl. přenesená",J306,0)</f>
        <v>0</v>
      </c>
      <c r="BH306" s="174">
        <f>IF(N306="sníž. přenesená",J306,0)</f>
        <v>0</v>
      </c>
      <c r="BI306" s="174">
        <f>IF(N306="nulová",J306,0)</f>
        <v>0</v>
      </c>
      <c r="BJ306" s="24" t="s">
        <v>24</v>
      </c>
      <c r="BK306" s="174">
        <f>ROUND(I306*H306,2)</f>
        <v>0</v>
      </c>
      <c r="BL306" s="24" t="s">
        <v>219</v>
      </c>
      <c r="BM306" s="24" t="s">
        <v>2102</v>
      </c>
    </row>
    <row r="307" spans="2:65" s="10" customFormat="1" ht="29.85" customHeight="1">
      <c r="B307" s="203"/>
      <c r="C307" s="204"/>
      <c r="D307" s="205" t="s">
        <v>81</v>
      </c>
      <c r="E307" s="217" t="s">
        <v>1402</v>
      </c>
      <c r="F307" s="217" t="s">
        <v>1403</v>
      </c>
      <c r="G307" s="204"/>
      <c r="H307" s="204"/>
      <c r="I307" s="207"/>
      <c r="J307" s="218">
        <f>BK307</f>
        <v>0</v>
      </c>
      <c r="K307" s="204"/>
      <c r="L307" s="209"/>
      <c r="M307" s="210"/>
      <c r="N307" s="211"/>
      <c r="O307" s="211"/>
      <c r="P307" s="212">
        <f>SUM(P308:P310)</f>
        <v>0</v>
      </c>
      <c r="Q307" s="211"/>
      <c r="R307" s="212">
        <f>SUM(R308:R310)</f>
        <v>0</v>
      </c>
      <c r="S307" s="211"/>
      <c r="T307" s="213">
        <f>SUM(T308:T310)</f>
        <v>0</v>
      </c>
      <c r="AR307" s="214" t="s">
        <v>91</v>
      </c>
      <c r="AT307" s="215" t="s">
        <v>81</v>
      </c>
      <c r="AU307" s="215" t="s">
        <v>24</v>
      </c>
      <c r="AY307" s="214" t="s">
        <v>162</v>
      </c>
      <c r="BK307" s="216">
        <f>SUM(BK308:BK310)</f>
        <v>0</v>
      </c>
    </row>
    <row r="308" spans="2:65" s="1" customFormat="1" ht="25.5" customHeight="1">
      <c r="B308" s="42"/>
      <c r="C308" s="163" t="s">
        <v>816</v>
      </c>
      <c r="D308" s="163" t="s">
        <v>156</v>
      </c>
      <c r="E308" s="164" t="s">
        <v>2103</v>
      </c>
      <c r="F308" s="165" t="s">
        <v>2104</v>
      </c>
      <c r="G308" s="166" t="s">
        <v>159</v>
      </c>
      <c r="H308" s="167">
        <v>90.427000000000007</v>
      </c>
      <c r="I308" s="168"/>
      <c r="J308" s="169">
        <f>ROUND(I308*H308,2)</f>
        <v>0</v>
      </c>
      <c r="K308" s="165" t="s">
        <v>428</v>
      </c>
      <c r="L308" s="62"/>
      <c r="M308" s="170" t="s">
        <v>37</v>
      </c>
      <c r="N308" s="171" t="s">
        <v>53</v>
      </c>
      <c r="O308" s="43"/>
      <c r="P308" s="172">
        <f>O308*H308</f>
        <v>0</v>
      </c>
      <c r="Q308" s="172">
        <v>0</v>
      </c>
      <c r="R308" s="172">
        <f>Q308*H308</f>
        <v>0</v>
      </c>
      <c r="S308" s="172">
        <v>0</v>
      </c>
      <c r="T308" s="173">
        <f>S308*H308</f>
        <v>0</v>
      </c>
      <c r="AR308" s="24" t="s">
        <v>219</v>
      </c>
      <c r="AT308" s="24" t="s">
        <v>156</v>
      </c>
      <c r="AU308" s="24" t="s">
        <v>91</v>
      </c>
      <c r="AY308" s="24" t="s">
        <v>162</v>
      </c>
      <c r="BE308" s="174">
        <f>IF(N308="základní",J308,0)</f>
        <v>0</v>
      </c>
      <c r="BF308" s="174">
        <f>IF(N308="snížená",J308,0)</f>
        <v>0</v>
      </c>
      <c r="BG308" s="174">
        <f>IF(N308="zákl. přenesená",J308,0)</f>
        <v>0</v>
      </c>
      <c r="BH308" s="174">
        <f>IF(N308="sníž. přenesená",J308,0)</f>
        <v>0</v>
      </c>
      <c r="BI308" s="174">
        <f>IF(N308="nulová",J308,0)</f>
        <v>0</v>
      </c>
      <c r="BJ308" s="24" t="s">
        <v>24</v>
      </c>
      <c r="BK308" s="174">
        <f>ROUND(I308*H308,2)</f>
        <v>0</v>
      </c>
      <c r="BL308" s="24" t="s">
        <v>219</v>
      </c>
      <c r="BM308" s="24" t="s">
        <v>2105</v>
      </c>
    </row>
    <row r="309" spans="2:65" s="11" customFormat="1" ht="12">
      <c r="B309" s="219"/>
      <c r="C309" s="220"/>
      <c r="D309" s="221" t="s">
        <v>430</v>
      </c>
      <c r="E309" s="222" t="s">
        <v>37</v>
      </c>
      <c r="F309" s="223" t="s">
        <v>2106</v>
      </c>
      <c r="G309" s="220"/>
      <c r="H309" s="224">
        <v>90.427000000000007</v>
      </c>
      <c r="I309" s="225"/>
      <c r="J309" s="220"/>
      <c r="K309" s="220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430</v>
      </c>
      <c r="AU309" s="230" t="s">
        <v>91</v>
      </c>
      <c r="AV309" s="11" t="s">
        <v>91</v>
      </c>
      <c r="AW309" s="11" t="s">
        <v>45</v>
      </c>
      <c r="AX309" s="11" t="s">
        <v>82</v>
      </c>
      <c r="AY309" s="230" t="s">
        <v>162</v>
      </c>
    </row>
    <row r="310" spans="2:65" s="12" customFormat="1" ht="12">
      <c r="B310" s="231"/>
      <c r="C310" s="232"/>
      <c r="D310" s="221" t="s">
        <v>430</v>
      </c>
      <c r="E310" s="233" t="s">
        <v>37</v>
      </c>
      <c r="F310" s="234" t="s">
        <v>433</v>
      </c>
      <c r="G310" s="232"/>
      <c r="H310" s="235">
        <v>90.427000000000007</v>
      </c>
      <c r="I310" s="236"/>
      <c r="J310" s="232"/>
      <c r="K310" s="232"/>
      <c r="L310" s="237"/>
      <c r="M310" s="265"/>
      <c r="N310" s="266"/>
      <c r="O310" s="266"/>
      <c r="P310" s="266"/>
      <c r="Q310" s="266"/>
      <c r="R310" s="266"/>
      <c r="S310" s="266"/>
      <c r="T310" s="267"/>
      <c r="AT310" s="241" t="s">
        <v>430</v>
      </c>
      <c r="AU310" s="241" t="s">
        <v>91</v>
      </c>
      <c r="AV310" s="12" t="s">
        <v>161</v>
      </c>
      <c r="AW310" s="12" t="s">
        <v>45</v>
      </c>
      <c r="AX310" s="12" t="s">
        <v>24</v>
      </c>
      <c r="AY310" s="241" t="s">
        <v>162</v>
      </c>
    </row>
    <row r="311" spans="2:65" s="1" customFormat="1" ht="6.9" customHeight="1">
      <c r="B311" s="57"/>
      <c r="C311" s="58"/>
      <c r="D311" s="58"/>
      <c r="E311" s="58"/>
      <c r="F311" s="58"/>
      <c r="G311" s="58"/>
      <c r="H311" s="58"/>
      <c r="I311" s="140"/>
      <c r="J311" s="58"/>
      <c r="K311" s="58"/>
      <c r="L311" s="62"/>
    </row>
  </sheetData>
  <sheetProtection algorithmName="SHA-512" hashValue="2/AlX6bOLa3l+uTM63q5EM5s3G5VCgFpv4zBqw4gv6mQzlUimZUqW4qZL3fFBP4uGrYiM6QopcM5zcTpVEDecg==" saltValue="J9PN43p112lmX1odRK4YciZ9FHQGTJJ02fNahTOZngQ/mpY159ZdWTmk78TeSMlCHN5QflMWBWKHJCiAwBNcsQ==" spinCount="100000" sheet="1" objects="1" scenarios="1" formatColumns="0" formatRows="0" autoFilter="0"/>
  <autoFilter ref="C94:K310"/>
  <mergeCells count="10">
    <mergeCell ref="J51:J52"/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103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2107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ROUND(J97,2)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ROUND(SUM(BE97:BE303), 2)</f>
        <v>0</v>
      </c>
      <c r="G30" s="43"/>
      <c r="H30" s="43"/>
      <c r="I30" s="132">
        <v>0.21</v>
      </c>
      <c r="J30" s="131">
        <f>ROUND(ROUND((SUM(BE97:BE303)),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ROUND(SUM(BF97:BF303), 2)</f>
        <v>0</v>
      </c>
      <c r="G31" s="43"/>
      <c r="H31" s="43"/>
      <c r="I31" s="132">
        <v>0.15</v>
      </c>
      <c r="J31" s="131">
        <f>ROUND(ROUND((SUM(BF97:BF303)),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ROUND(SUM(BG97:BG303),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ROUND(SUM(BH97:BH303),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ROUND(SUM(BI97:BI303),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166024 - SO 04 Sklad -  SO 04 Sklad - stavební práce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J97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402</v>
      </c>
      <c r="E57" s="192"/>
      <c r="F57" s="192"/>
      <c r="G57" s="192"/>
      <c r="H57" s="192"/>
      <c r="I57" s="193"/>
      <c r="J57" s="194">
        <f>J98</f>
        <v>0</v>
      </c>
      <c r="K57" s="195"/>
    </row>
    <row r="58" spans="2:47" s="9" customFormat="1" ht="19.95" customHeight="1">
      <c r="B58" s="196"/>
      <c r="C58" s="197"/>
      <c r="D58" s="198" t="s">
        <v>1423</v>
      </c>
      <c r="E58" s="199"/>
      <c r="F58" s="199"/>
      <c r="G58" s="199"/>
      <c r="H58" s="199"/>
      <c r="I58" s="200"/>
      <c r="J58" s="201">
        <f>J99</f>
        <v>0</v>
      </c>
      <c r="K58" s="202"/>
    </row>
    <row r="59" spans="2:47" s="9" customFormat="1" ht="19.95" customHeight="1">
      <c r="B59" s="196"/>
      <c r="C59" s="197"/>
      <c r="D59" s="198" t="s">
        <v>1424</v>
      </c>
      <c r="E59" s="199"/>
      <c r="F59" s="199"/>
      <c r="G59" s="199"/>
      <c r="H59" s="199"/>
      <c r="I59" s="200"/>
      <c r="J59" s="201">
        <f>J120</f>
        <v>0</v>
      </c>
      <c r="K59" s="202"/>
    </row>
    <row r="60" spans="2:47" s="9" customFormat="1" ht="19.95" customHeight="1">
      <c r="B60" s="196"/>
      <c r="C60" s="197"/>
      <c r="D60" s="198" t="s">
        <v>403</v>
      </c>
      <c r="E60" s="199"/>
      <c r="F60" s="199"/>
      <c r="G60" s="199"/>
      <c r="H60" s="199"/>
      <c r="I60" s="200"/>
      <c r="J60" s="201">
        <f>J138</f>
        <v>0</v>
      </c>
      <c r="K60" s="202"/>
    </row>
    <row r="61" spans="2:47" s="9" customFormat="1" ht="19.95" customHeight="1">
      <c r="B61" s="196"/>
      <c r="C61" s="197"/>
      <c r="D61" s="198" t="s">
        <v>404</v>
      </c>
      <c r="E61" s="199"/>
      <c r="F61" s="199"/>
      <c r="G61" s="199"/>
      <c r="H61" s="199"/>
      <c r="I61" s="200"/>
      <c r="J61" s="201">
        <f>J151</f>
        <v>0</v>
      </c>
      <c r="K61" s="202"/>
    </row>
    <row r="62" spans="2:47" s="9" customFormat="1" ht="19.95" customHeight="1">
      <c r="B62" s="196"/>
      <c r="C62" s="197"/>
      <c r="D62" s="198" t="s">
        <v>405</v>
      </c>
      <c r="E62" s="199"/>
      <c r="F62" s="199"/>
      <c r="G62" s="199"/>
      <c r="H62" s="199"/>
      <c r="I62" s="200"/>
      <c r="J62" s="201">
        <f>J163</f>
        <v>0</v>
      </c>
      <c r="K62" s="202"/>
    </row>
    <row r="63" spans="2:47" s="9" customFormat="1" ht="19.95" customHeight="1">
      <c r="B63" s="196"/>
      <c r="C63" s="197"/>
      <c r="D63" s="198" t="s">
        <v>406</v>
      </c>
      <c r="E63" s="199"/>
      <c r="F63" s="199"/>
      <c r="G63" s="199"/>
      <c r="H63" s="199"/>
      <c r="I63" s="200"/>
      <c r="J63" s="201">
        <f>J168</f>
        <v>0</v>
      </c>
      <c r="K63" s="202"/>
    </row>
    <row r="64" spans="2:47" s="9" customFormat="1" ht="19.95" customHeight="1">
      <c r="B64" s="196"/>
      <c r="C64" s="197"/>
      <c r="D64" s="198" t="s">
        <v>407</v>
      </c>
      <c r="E64" s="199"/>
      <c r="F64" s="199"/>
      <c r="G64" s="199"/>
      <c r="H64" s="199"/>
      <c r="I64" s="200"/>
      <c r="J64" s="201">
        <f>J195</f>
        <v>0</v>
      </c>
      <c r="K64" s="202"/>
    </row>
    <row r="65" spans="2:11" s="9" customFormat="1" ht="19.95" customHeight="1">
      <c r="B65" s="196"/>
      <c r="C65" s="197"/>
      <c r="D65" s="198" t="s">
        <v>408</v>
      </c>
      <c r="E65" s="199"/>
      <c r="F65" s="199"/>
      <c r="G65" s="199"/>
      <c r="H65" s="199"/>
      <c r="I65" s="200"/>
      <c r="J65" s="201">
        <f>J210</f>
        <v>0</v>
      </c>
      <c r="K65" s="202"/>
    </row>
    <row r="66" spans="2:11" s="9" customFormat="1" ht="19.95" customHeight="1">
      <c r="B66" s="196"/>
      <c r="C66" s="197"/>
      <c r="D66" s="198" t="s">
        <v>409</v>
      </c>
      <c r="E66" s="199"/>
      <c r="F66" s="199"/>
      <c r="G66" s="199"/>
      <c r="H66" s="199"/>
      <c r="I66" s="200"/>
      <c r="J66" s="201">
        <f>J216</f>
        <v>0</v>
      </c>
      <c r="K66" s="202"/>
    </row>
    <row r="67" spans="2:11" s="8" customFormat="1" ht="24.9" customHeight="1">
      <c r="B67" s="189"/>
      <c r="C67" s="190"/>
      <c r="D67" s="191" t="s">
        <v>410</v>
      </c>
      <c r="E67" s="192"/>
      <c r="F67" s="192"/>
      <c r="G67" s="192"/>
      <c r="H67" s="192"/>
      <c r="I67" s="193"/>
      <c r="J67" s="194">
        <f>J218</f>
        <v>0</v>
      </c>
      <c r="K67" s="195"/>
    </row>
    <row r="68" spans="2:11" s="9" customFormat="1" ht="19.95" customHeight="1">
      <c r="B68" s="196"/>
      <c r="C68" s="197"/>
      <c r="D68" s="198" t="s">
        <v>411</v>
      </c>
      <c r="E68" s="199"/>
      <c r="F68" s="199"/>
      <c r="G68" s="199"/>
      <c r="H68" s="199"/>
      <c r="I68" s="200"/>
      <c r="J68" s="201">
        <f>J219</f>
        <v>0</v>
      </c>
      <c r="K68" s="202"/>
    </row>
    <row r="69" spans="2:11" s="9" customFormat="1" ht="19.95" customHeight="1">
      <c r="B69" s="196"/>
      <c r="C69" s="197"/>
      <c r="D69" s="198" t="s">
        <v>1893</v>
      </c>
      <c r="E69" s="199"/>
      <c r="F69" s="199"/>
      <c r="G69" s="199"/>
      <c r="H69" s="199"/>
      <c r="I69" s="200"/>
      <c r="J69" s="201">
        <f>J236</f>
        <v>0</v>
      </c>
      <c r="K69" s="202"/>
    </row>
    <row r="70" spans="2:11" s="9" customFormat="1" ht="19.95" customHeight="1">
      <c r="B70" s="196"/>
      <c r="C70" s="197"/>
      <c r="D70" s="198" t="s">
        <v>413</v>
      </c>
      <c r="E70" s="199"/>
      <c r="F70" s="199"/>
      <c r="G70" s="199"/>
      <c r="H70" s="199"/>
      <c r="I70" s="200"/>
      <c r="J70" s="201">
        <f>J242</f>
        <v>0</v>
      </c>
      <c r="K70" s="202"/>
    </row>
    <row r="71" spans="2:11" s="9" customFormat="1" ht="19.95" customHeight="1">
      <c r="B71" s="196"/>
      <c r="C71" s="197"/>
      <c r="D71" s="198" t="s">
        <v>414</v>
      </c>
      <c r="E71" s="199"/>
      <c r="F71" s="199"/>
      <c r="G71" s="199"/>
      <c r="H71" s="199"/>
      <c r="I71" s="200"/>
      <c r="J71" s="201">
        <f>J259</f>
        <v>0</v>
      </c>
      <c r="K71" s="202"/>
    </row>
    <row r="72" spans="2:11" s="9" customFormat="1" ht="19.95" customHeight="1">
      <c r="B72" s="196"/>
      <c r="C72" s="197"/>
      <c r="D72" s="198" t="s">
        <v>1426</v>
      </c>
      <c r="E72" s="199"/>
      <c r="F72" s="199"/>
      <c r="G72" s="199"/>
      <c r="H72" s="199"/>
      <c r="I72" s="200"/>
      <c r="J72" s="201">
        <f>J264</f>
        <v>0</v>
      </c>
      <c r="K72" s="202"/>
    </row>
    <row r="73" spans="2:11" s="9" customFormat="1" ht="19.95" customHeight="1">
      <c r="B73" s="196"/>
      <c r="C73" s="197"/>
      <c r="D73" s="198" t="s">
        <v>1427</v>
      </c>
      <c r="E73" s="199"/>
      <c r="F73" s="199"/>
      <c r="G73" s="199"/>
      <c r="H73" s="199"/>
      <c r="I73" s="200"/>
      <c r="J73" s="201">
        <f>J270</f>
        <v>0</v>
      </c>
      <c r="K73" s="202"/>
    </row>
    <row r="74" spans="2:11" s="9" customFormat="1" ht="19.95" customHeight="1">
      <c r="B74" s="196"/>
      <c r="C74" s="197"/>
      <c r="D74" s="198" t="s">
        <v>1425</v>
      </c>
      <c r="E74" s="199"/>
      <c r="F74" s="199"/>
      <c r="G74" s="199"/>
      <c r="H74" s="199"/>
      <c r="I74" s="200"/>
      <c r="J74" s="201">
        <f>J274</f>
        <v>0</v>
      </c>
      <c r="K74" s="202"/>
    </row>
    <row r="75" spans="2:11" s="9" customFormat="1" ht="19.95" customHeight="1">
      <c r="B75" s="196"/>
      <c r="C75" s="197"/>
      <c r="D75" s="198" t="s">
        <v>1429</v>
      </c>
      <c r="E75" s="199"/>
      <c r="F75" s="199"/>
      <c r="G75" s="199"/>
      <c r="H75" s="199"/>
      <c r="I75" s="200"/>
      <c r="J75" s="201">
        <f>J284</f>
        <v>0</v>
      </c>
      <c r="K75" s="202"/>
    </row>
    <row r="76" spans="2:11" s="9" customFormat="1" ht="19.95" customHeight="1">
      <c r="B76" s="196"/>
      <c r="C76" s="197"/>
      <c r="D76" s="198" t="s">
        <v>1430</v>
      </c>
      <c r="E76" s="199"/>
      <c r="F76" s="199"/>
      <c r="G76" s="199"/>
      <c r="H76" s="199"/>
      <c r="I76" s="200"/>
      <c r="J76" s="201">
        <f>J291</f>
        <v>0</v>
      </c>
      <c r="K76" s="202"/>
    </row>
    <row r="77" spans="2:11" s="9" customFormat="1" ht="19.95" customHeight="1">
      <c r="B77" s="196"/>
      <c r="C77" s="197"/>
      <c r="D77" s="198" t="s">
        <v>1431</v>
      </c>
      <c r="E77" s="199"/>
      <c r="F77" s="199"/>
      <c r="G77" s="199"/>
      <c r="H77" s="199"/>
      <c r="I77" s="200"/>
      <c r="J77" s="201">
        <f>J297</f>
        <v>0</v>
      </c>
      <c r="K77" s="202"/>
    </row>
    <row r="78" spans="2:11" s="1" customFormat="1" ht="21.75" customHeight="1">
      <c r="B78" s="42"/>
      <c r="C78" s="43"/>
      <c r="D78" s="43"/>
      <c r="E78" s="43"/>
      <c r="F78" s="43"/>
      <c r="G78" s="43"/>
      <c r="H78" s="43"/>
      <c r="I78" s="119"/>
      <c r="J78" s="43"/>
      <c r="K78" s="46"/>
    </row>
    <row r="79" spans="2:11" s="1" customFormat="1" ht="6.9" customHeight="1">
      <c r="B79" s="57"/>
      <c r="C79" s="58"/>
      <c r="D79" s="58"/>
      <c r="E79" s="58"/>
      <c r="F79" s="58"/>
      <c r="G79" s="58"/>
      <c r="H79" s="58"/>
      <c r="I79" s="140"/>
      <c r="J79" s="58"/>
      <c r="K79" s="59"/>
    </row>
    <row r="83" spans="2:20" s="1" customFormat="1" ht="6.9" customHeight="1">
      <c r="B83" s="60"/>
      <c r="C83" s="61"/>
      <c r="D83" s="61"/>
      <c r="E83" s="61"/>
      <c r="F83" s="61"/>
      <c r="G83" s="61"/>
      <c r="H83" s="61"/>
      <c r="I83" s="143"/>
      <c r="J83" s="61"/>
      <c r="K83" s="61"/>
      <c r="L83" s="62"/>
    </row>
    <row r="84" spans="2:20" s="1" customFormat="1" ht="36.9" customHeight="1">
      <c r="B84" s="42"/>
      <c r="C84" s="63" t="s">
        <v>142</v>
      </c>
      <c r="D84" s="64"/>
      <c r="E84" s="64"/>
      <c r="F84" s="64"/>
      <c r="G84" s="64"/>
      <c r="H84" s="64"/>
      <c r="I84" s="150"/>
      <c r="J84" s="64"/>
      <c r="K84" s="64"/>
      <c r="L84" s="62"/>
    </row>
    <row r="85" spans="2:20" s="1" customFormat="1" ht="6.9" customHeight="1">
      <c r="B85" s="42"/>
      <c r="C85" s="64"/>
      <c r="D85" s="64"/>
      <c r="E85" s="64"/>
      <c r="F85" s="64"/>
      <c r="G85" s="64"/>
      <c r="H85" s="64"/>
      <c r="I85" s="150"/>
      <c r="J85" s="64"/>
      <c r="K85" s="64"/>
      <c r="L85" s="62"/>
    </row>
    <row r="86" spans="2:20" s="1" customFormat="1" ht="14.4" customHeight="1">
      <c r="B86" s="42"/>
      <c r="C86" s="66" t="s">
        <v>18</v>
      </c>
      <c r="D86" s="64"/>
      <c r="E86" s="64"/>
      <c r="F86" s="64"/>
      <c r="G86" s="64"/>
      <c r="H86" s="64"/>
      <c r="I86" s="150"/>
      <c r="J86" s="64"/>
      <c r="K86" s="64"/>
      <c r="L86" s="62"/>
    </row>
    <row r="87" spans="2:20" s="1" customFormat="1" ht="16.5" customHeight="1">
      <c r="B87" s="42"/>
      <c r="C87" s="64"/>
      <c r="D87" s="64"/>
      <c r="E87" s="390" t="str">
        <f>E7</f>
        <v>Rekonstrukce a přístavby hasičské zbrojnice Hošťálkovice</v>
      </c>
      <c r="F87" s="391"/>
      <c r="G87" s="391"/>
      <c r="H87" s="391"/>
      <c r="I87" s="150"/>
      <c r="J87" s="64"/>
      <c r="K87" s="64"/>
      <c r="L87" s="62"/>
    </row>
    <row r="88" spans="2:20" s="1" customFormat="1" ht="14.4" customHeight="1">
      <c r="B88" s="42"/>
      <c r="C88" s="66" t="s">
        <v>134</v>
      </c>
      <c r="D88" s="64"/>
      <c r="E88" s="64"/>
      <c r="F88" s="64"/>
      <c r="G88" s="64"/>
      <c r="H88" s="64"/>
      <c r="I88" s="150"/>
      <c r="J88" s="64"/>
      <c r="K88" s="64"/>
      <c r="L88" s="62"/>
    </row>
    <row r="89" spans="2:20" s="1" customFormat="1" ht="17.25" customHeight="1">
      <c r="B89" s="42"/>
      <c r="C89" s="64"/>
      <c r="D89" s="64"/>
      <c r="E89" s="365" t="str">
        <f>E9</f>
        <v xml:space="preserve">166024 - SO 04 Sklad -  SO 04 Sklad - stavební práce </v>
      </c>
      <c r="F89" s="392"/>
      <c r="G89" s="392"/>
      <c r="H89" s="392"/>
      <c r="I89" s="150"/>
      <c r="J89" s="64"/>
      <c r="K89" s="64"/>
      <c r="L89" s="62"/>
    </row>
    <row r="90" spans="2:20" s="1" customFormat="1" ht="6.9" customHeight="1">
      <c r="B90" s="42"/>
      <c r="C90" s="64"/>
      <c r="D90" s="64"/>
      <c r="E90" s="64"/>
      <c r="F90" s="64"/>
      <c r="G90" s="64"/>
      <c r="H90" s="64"/>
      <c r="I90" s="150"/>
      <c r="J90" s="64"/>
      <c r="K90" s="64"/>
      <c r="L90" s="62"/>
    </row>
    <row r="91" spans="2:20" s="1" customFormat="1" ht="18" customHeight="1">
      <c r="B91" s="42"/>
      <c r="C91" s="66" t="s">
        <v>25</v>
      </c>
      <c r="D91" s="64"/>
      <c r="E91" s="64"/>
      <c r="F91" s="151" t="str">
        <f>F12</f>
        <v xml:space="preserve"> </v>
      </c>
      <c r="G91" s="64"/>
      <c r="H91" s="64"/>
      <c r="I91" s="152" t="s">
        <v>27</v>
      </c>
      <c r="J91" s="74" t="str">
        <f>IF(J12="","",J12)</f>
        <v>2. 12. 2016</v>
      </c>
      <c r="K91" s="64"/>
      <c r="L91" s="62"/>
    </row>
    <row r="92" spans="2:20" s="1" customFormat="1" ht="6.9" customHeight="1">
      <c r="B92" s="42"/>
      <c r="C92" s="64"/>
      <c r="D92" s="64"/>
      <c r="E92" s="64"/>
      <c r="F92" s="64"/>
      <c r="G92" s="64"/>
      <c r="H92" s="64"/>
      <c r="I92" s="150"/>
      <c r="J92" s="64"/>
      <c r="K92" s="64"/>
      <c r="L92" s="62"/>
    </row>
    <row r="93" spans="2:20" s="1" customFormat="1" ht="13.2">
      <c r="B93" s="42"/>
      <c r="C93" s="66" t="s">
        <v>35</v>
      </c>
      <c r="D93" s="64"/>
      <c r="E93" s="64"/>
      <c r="F93" s="151" t="str">
        <f>E15</f>
        <v xml:space="preserve">Statutární město Ostrava,MOb Hošťálkovice </v>
      </c>
      <c r="G93" s="64"/>
      <c r="H93" s="64"/>
      <c r="I93" s="152" t="s">
        <v>42</v>
      </c>
      <c r="J93" s="151" t="str">
        <f>E21</f>
        <v xml:space="preserve">Lenka Jerakasová </v>
      </c>
      <c r="K93" s="64"/>
      <c r="L93" s="62"/>
    </row>
    <row r="94" spans="2:20" s="1" customFormat="1" ht="14.4" customHeight="1">
      <c r="B94" s="42"/>
      <c r="C94" s="66" t="s">
        <v>40</v>
      </c>
      <c r="D94" s="64"/>
      <c r="E94" s="64"/>
      <c r="F94" s="151" t="str">
        <f>IF(E18="","",E18)</f>
        <v/>
      </c>
      <c r="G94" s="64"/>
      <c r="H94" s="64"/>
      <c r="I94" s="150"/>
      <c r="J94" s="64"/>
      <c r="K94" s="64"/>
      <c r="L94" s="62"/>
    </row>
    <row r="95" spans="2:20" s="1" customFormat="1" ht="10.35" customHeight="1">
      <c r="B95" s="42"/>
      <c r="C95" s="64"/>
      <c r="D95" s="64"/>
      <c r="E95" s="64"/>
      <c r="F95" s="64"/>
      <c r="G95" s="64"/>
      <c r="H95" s="64"/>
      <c r="I95" s="150"/>
      <c r="J95" s="64"/>
      <c r="K95" s="64"/>
      <c r="L95" s="62"/>
    </row>
    <row r="96" spans="2:20" s="7" customFormat="1" ht="29.25" customHeight="1">
      <c r="B96" s="153"/>
      <c r="C96" s="154" t="s">
        <v>143</v>
      </c>
      <c r="D96" s="155" t="s">
        <v>67</v>
      </c>
      <c r="E96" s="155" t="s">
        <v>63</v>
      </c>
      <c r="F96" s="155" t="s">
        <v>144</v>
      </c>
      <c r="G96" s="155" t="s">
        <v>145</v>
      </c>
      <c r="H96" s="155" t="s">
        <v>146</v>
      </c>
      <c r="I96" s="156" t="s">
        <v>147</v>
      </c>
      <c r="J96" s="155" t="s">
        <v>139</v>
      </c>
      <c r="K96" s="157" t="s">
        <v>148</v>
      </c>
      <c r="L96" s="158"/>
      <c r="M96" s="82" t="s">
        <v>149</v>
      </c>
      <c r="N96" s="83" t="s">
        <v>52</v>
      </c>
      <c r="O96" s="83" t="s">
        <v>150</v>
      </c>
      <c r="P96" s="83" t="s">
        <v>151</v>
      </c>
      <c r="Q96" s="83" t="s">
        <v>152</v>
      </c>
      <c r="R96" s="83" t="s">
        <v>153</v>
      </c>
      <c r="S96" s="83" t="s">
        <v>154</v>
      </c>
      <c r="T96" s="84" t="s">
        <v>155</v>
      </c>
    </row>
    <row r="97" spans="2:65" s="1" customFormat="1" ht="29.25" customHeight="1">
      <c r="B97" s="42"/>
      <c r="C97" s="88" t="s">
        <v>140</v>
      </c>
      <c r="D97" s="64"/>
      <c r="E97" s="64"/>
      <c r="F97" s="64"/>
      <c r="G97" s="64"/>
      <c r="H97" s="64"/>
      <c r="I97" s="150"/>
      <c r="J97" s="159">
        <f>BK97</f>
        <v>0</v>
      </c>
      <c r="K97" s="64"/>
      <c r="L97" s="62"/>
      <c r="M97" s="85"/>
      <c r="N97" s="86"/>
      <c r="O97" s="86"/>
      <c r="P97" s="160">
        <f>P98+P218</f>
        <v>0</v>
      </c>
      <c r="Q97" s="86"/>
      <c r="R97" s="160">
        <f>R98+R218</f>
        <v>0</v>
      </c>
      <c r="S97" s="86"/>
      <c r="T97" s="161">
        <f>T98+T218</f>
        <v>0</v>
      </c>
      <c r="AT97" s="24" t="s">
        <v>81</v>
      </c>
      <c r="AU97" s="24" t="s">
        <v>141</v>
      </c>
      <c r="BK97" s="162">
        <f>BK98+BK218</f>
        <v>0</v>
      </c>
    </row>
    <row r="98" spans="2:65" s="10" customFormat="1" ht="37.35" customHeight="1">
      <c r="B98" s="203"/>
      <c r="C98" s="204"/>
      <c r="D98" s="205" t="s">
        <v>81</v>
      </c>
      <c r="E98" s="206" t="s">
        <v>423</v>
      </c>
      <c r="F98" s="206" t="s">
        <v>424</v>
      </c>
      <c r="G98" s="204"/>
      <c r="H98" s="204"/>
      <c r="I98" s="207"/>
      <c r="J98" s="208">
        <f>BK98</f>
        <v>0</v>
      </c>
      <c r="K98" s="204"/>
      <c r="L98" s="209"/>
      <c r="M98" s="210"/>
      <c r="N98" s="211"/>
      <c r="O98" s="211"/>
      <c r="P98" s="212">
        <f>P99+P120+P138+P151+P163+P168+P195+P210+P216</f>
        <v>0</v>
      </c>
      <c r="Q98" s="211"/>
      <c r="R98" s="212">
        <f>R99+R120+R138+R151+R163+R168+R195+R210+R216</f>
        <v>0</v>
      </c>
      <c r="S98" s="211"/>
      <c r="T98" s="213">
        <f>T99+T120+T138+T151+T163+T168+T195+T210+T216</f>
        <v>0</v>
      </c>
      <c r="AR98" s="214" t="s">
        <v>24</v>
      </c>
      <c r="AT98" s="215" t="s">
        <v>81</v>
      </c>
      <c r="AU98" s="215" t="s">
        <v>82</v>
      </c>
      <c r="AY98" s="214" t="s">
        <v>162</v>
      </c>
      <c r="BK98" s="216">
        <f>BK99+BK120+BK138+BK151+BK163+BK168+BK195+BK210+BK216</f>
        <v>0</v>
      </c>
    </row>
    <row r="99" spans="2:65" s="10" customFormat="1" ht="19.95" customHeight="1">
      <c r="B99" s="203"/>
      <c r="C99" s="204"/>
      <c r="D99" s="205" t="s">
        <v>81</v>
      </c>
      <c r="E99" s="217" t="s">
        <v>24</v>
      </c>
      <c r="F99" s="217" t="s">
        <v>1432</v>
      </c>
      <c r="G99" s="204"/>
      <c r="H99" s="204"/>
      <c r="I99" s="207"/>
      <c r="J99" s="218">
        <f>BK99</f>
        <v>0</v>
      </c>
      <c r="K99" s="204"/>
      <c r="L99" s="209"/>
      <c r="M99" s="210"/>
      <c r="N99" s="211"/>
      <c r="O99" s="211"/>
      <c r="P99" s="212">
        <f>SUM(P100:P119)</f>
        <v>0</v>
      </c>
      <c r="Q99" s="211"/>
      <c r="R99" s="212">
        <f>SUM(R100:R119)</f>
        <v>0</v>
      </c>
      <c r="S99" s="211"/>
      <c r="T99" s="213">
        <f>SUM(T100:T119)</f>
        <v>0</v>
      </c>
      <c r="AR99" s="214" t="s">
        <v>24</v>
      </c>
      <c r="AT99" s="215" t="s">
        <v>81</v>
      </c>
      <c r="AU99" s="215" t="s">
        <v>24</v>
      </c>
      <c r="AY99" s="214" t="s">
        <v>162</v>
      </c>
      <c r="BK99" s="216">
        <f>SUM(BK100:BK119)</f>
        <v>0</v>
      </c>
    </row>
    <row r="100" spans="2:65" s="1" customFormat="1" ht="16.5" customHeight="1">
      <c r="B100" s="42"/>
      <c r="C100" s="163" t="s">
        <v>24</v>
      </c>
      <c r="D100" s="163" t="s">
        <v>156</v>
      </c>
      <c r="E100" s="164" t="s">
        <v>1433</v>
      </c>
      <c r="F100" s="165" t="s">
        <v>1434</v>
      </c>
      <c r="G100" s="166" t="s">
        <v>159</v>
      </c>
      <c r="H100" s="167">
        <v>18.797999999999998</v>
      </c>
      <c r="I100" s="168"/>
      <c r="J100" s="169">
        <f>ROUND(I100*H100,2)</f>
        <v>0</v>
      </c>
      <c r="K100" s="165" t="s">
        <v>428</v>
      </c>
      <c r="L100" s="62"/>
      <c r="M100" s="170" t="s">
        <v>37</v>
      </c>
      <c r="N100" s="171" t="s">
        <v>53</v>
      </c>
      <c r="O100" s="43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24" t="s">
        <v>24</v>
      </c>
      <c r="BK100" s="174">
        <f>ROUND(I100*H100,2)</f>
        <v>0</v>
      </c>
      <c r="BL100" s="24" t="s">
        <v>161</v>
      </c>
      <c r="BM100" s="24" t="s">
        <v>2108</v>
      </c>
    </row>
    <row r="101" spans="2:65" s="11" customFormat="1" ht="12">
      <c r="B101" s="219"/>
      <c r="C101" s="220"/>
      <c r="D101" s="221" t="s">
        <v>430</v>
      </c>
      <c r="E101" s="222" t="s">
        <v>37</v>
      </c>
      <c r="F101" s="223" t="s">
        <v>2109</v>
      </c>
      <c r="G101" s="220"/>
      <c r="H101" s="224">
        <v>18.797999999999998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430</v>
      </c>
      <c r="AU101" s="230" t="s">
        <v>91</v>
      </c>
      <c r="AV101" s="11" t="s">
        <v>91</v>
      </c>
      <c r="AW101" s="11" t="s">
        <v>45</v>
      </c>
      <c r="AX101" s="11" t="s">
        <v>82</v>
      </c>
      <c r="AY101" s="230" t="s">
        <v>162</v>
      </c>
    </row>
    <row r="102" spans="2:65" s="12" customFormat="1" ht="12">
      <c r="B102" s="231"/>
      <c r="C102" s="232"/>
      <c r="D102" s="221" t="s">
        <v>430</v>
      </c>
      <c r="E102" s="233" t="s">
        <v>37</v>
      </c>
      <c r="F102" s="234" t="s">
        <v>433</v>
      </c>
      <c r="G102" s="232"/>
      <c r="H102" s="235">
        <v>18.797999999999998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430</v>
      </c>
      <c r="AU102" s="241" t="s">
        <v>91</v>
      </c>
      <c r="AV102" s="12" t="s">
        <v>161</v>
      </c>
      <c r="AW102" s="12" t="s">
        <v>45</v>
      </c>
      <c r="AX102" s="12" t="s">
        <v>24</v>
      </c>
      <c r="AY102" s="241" t="s">
        <v>162</v>
      </c>
    </row>
    <row r="103" spans="2:65" s="1" customFormat="1" ht="16.5" customHeight="1">
      <c r="B103" s="42"/>
      <c r="C103" s="163" t="s">
        <v>91</v>
      </c>
      <c r="D103" s="163" t="s">
        <v>156</v>
      </c>
      <c r="E103" s="164" t="s">
        <v>1437</v>
      </c>
      <c r="F103" s="165" t="s">
        <v>1438</v>
      </c>
      <c r="G103" s="166" t="s">
        <v>173</v>
      </c>
      <c r="H103" s="167">
        <v>5.2629999999999999</v>
      </c>
      <c r="I103" s="168"/>
      <c r="J103" s="169">
        <f>ROUND(I103*H103,2)</f>
        <v>0</v>
      </c>
      <c r="K103" s="165" t="s">
        <v>428</v>
      </c>
      <c r="L103" s="62"/>
      <c r="M103" s="170" t="s">
        <v>37</v>
      </c>
      <c r="N103" s="171" t="s">
        <v>53</v>
      </c>
      <c r="O103" s="43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24" t="s">
        <v>24</v>
      </c>
      <c r="BK103" s="174">
        <f>ROUND(I103*H103,2)</f>
        <v>0</v>
      </c>
      <c r="BL103" s="24" t="s">
        <v>161</v>
      </c>
      <c r="BM103" s="24" t="s">
        <v>2110</v>
      </c>
    </row>
    <row r="104" spans="2:65" s="13" customFormat="1" ht="12">
      <c r="B104" s="242"/>
      <c r="C104" s="243"/>
      <c r="D104" s="221" t="s">
        <v>430</v>
      </c>
      <c r="E104" s="244" t="s">
        <v>37</v>
      </c>
      <c r="F104" s="245" t="s">
        <v>1898</v>
      </c>
      <c r="G104" s="243"/>
      <c r="H104" s="244" t="s">
        <v>37</v>
      </c>
      <c r="I104" s="246"/>
      <c r="J104" s="243"/>
      <c r="K104" s="243"/>
      <c r="L104" s="247"/>
      <c r="M104" s="248"/>
      <c r="N104" s="249"/>
      <c r="O104" s="249"/>
      <c r="P104" s="249"/>
      <c r="Q104" s="249"/>
      <c r="R104" s="249"/>
      <c r="S104" s="249"/>
      <c r="T104" s="250"/>
      <c r="AT104" s="251" t="s">
        <v>430</v>
      </c>
      <c r="AU104" s="251" t="s">
        <v>91</v>
      </c>
      <c r="AV104" s="13" t="s">
        <v>24</v>
      </c>
      <c r="AW104" s="13" t="s">
        <v>45</v>
      </c>
      <c r="AX104" s="13" t="s">
        <v>82</v>
      </c>
      <c r="AY104" s="251" t="s">
        <v>162</v>
      </c>
    </row>
    <row r="105" spans="2:65" s="11" customFormat="1" ht="12">
      <c r="B105" s="219"/>
      <c r="C105" s="220"/>
      <c r="D105" s="221" t="s">
        <v>430</v>
      </c>
      <c r="E105" s="222" t="s">
        <v>37</v>
      </c>
      <c r="F105" s="223" t="s">
        <v>2111</v>
      </c>
      <c r="G105" s="220"/>
      <c r="H105" s="224">
        <v>5.2629999999999999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430</v>
      </c>
      <c r="AU105" s="230" t="s">
        <v>91</v>
      </c>
      <c r="AV105" s="11" t="s">
        <v>91</v>
      </c>
      <c r="AW105" s="11" t="s">
        <v>45</v>
      </c>
      <c r="AX105" s="11" t="s">
        <v>82</v>
      </c>
      <c r="AY105" s="230" t="s">
        <v>162</v>
      </c>
    </row>
    <row r="106" spans="2:65" s="12" customFormat="1" ht="12">
      <c r="B106" s="231"/>
      <c r="C106" s="232"/>
      <c r="D106" s="221" t="s">
        <v>430</v>
      </c>
      <c r="E106" s="233" t="s">
        <v>37</v>
      </c>
      <c r="F106" s="234" t="s">
        <v>433</v>
      </c>
      <c r="G106" s="232"/>
      <c r="H106" s="235">
        <v>5.2629999999999999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430</v>
      </c>
      <c r="AU106" s="241" t="s">
        <v>91</v>
      </c>
      <c r="AV106" s="12" t="s">
        <v>161</v>
      </c>
      <c r="AW106" s="12" t="s">
        <v>45</v>
      </c>
      <c r="AX106" s="12" t="s">
        <v>24</v>
      </c>
      <c r="AY106" s="241" t="s">
        <v>162</v>
      </c>
    </row>
    <row r="107" spans="2:65" s="1" customFormat="1" ht="16.5" customHeight="1">
      <c r="B107" s="42"/>
      <c r="C107" s="163" t="s">
        <v>167</v>
      </c>
      <c r="D107" s="163" t="s">
        <v>156</v>
      </c>
      <c r="E107" s="164" t="s">
        <v>1442</v>
      </c>
      <c r="F107" s="165" t="s">
        <v>1443</v>
      </c>
      <c r="G107" s="166" t="s">
        <v>173</v>
      </c>
      <c r="H107" s="167">
        <v>3.794</v>
      </c>
      <c r="I107" s="168"/>
      <c r="J107" s="169">
        <f>ROUND(I107*H107,2)</f>
        <v>0</v>
      </c>
      <c r="K107" s="165" t="s">
        <v>428</v>
      </c>
      <c r="L107" s="62"/>
      <c r="M107" s="170" t="s">
        <v>37</v>
      </c>
      <c r="N107" s="171" t="s">
        <v>53</v>
      </c>
      <c r="O107" s="43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24" t="s">
        <v>24</v>
      </c>
      <c r="BK107" s="174">
        <f>ROUND(I107*H107,2)</f>
        <v>0</v>
      </c>
      <c r="BL107" s="24" t="s">
        <v>161</v>
      </c>
      <c r="BM107" s="24" t="s">
        <v>2112</v>
      </c>
    </row>
    <row r="108" spans="2:65" s="11" customFormat="1" ht="12">
      <c r="B108" s="219"/>
      <c r="C108" s="220"/>
      <c r="D108" s="221" t="s">
        <v>430</v>
      </c>
      <c r="E108" s="222" t="s">
        <v>37</v>
      </c>
      <c r="F108" s="223" t="s">
        <v>2113</v>
      </c>
      <c r="G108" s="220"/>
      <c r="H108" s="224">
        <v>3.794</v>
      </c>
      <c r="I108" s="225"/>
      <c r="J108" s="220"/>
      <c r="K108" s="220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430</v>
      </c>
      <c r="AU108" s="230" t="s">
        <v>91</v>
      </c>
      <c r="AV108" s="11" t="s">
        <v>91</v>
      </c>
      <c r="AW108" s="11" t="s">
        <v>45</v>
      </c>
      <c r="AX108" s="11" t="s">
        <v>82</v>
      </c>
      <c r="AY108" s="230" t="s">
        <v>162</v>
      </c>
    </row>
    <row r="109" spans="2:65" s="12" customFormat="1" ht="12">
      <c r="B109" s="231"/>
      <c r="C109" s="232"/>
      <c r="D109" s="221" t="s">
        <v>430</v>
      </c>
      <c r="E109" s="233" t="s">
        <v>37</v>
      </c>
      <c r="F109" s="234" t="s">
        <v>433</v>
      </c>
      <c r="G109" s="232"/>
      <c r="H109" s="235">
        <v>3.794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430</v>
      </c>
      <c r="AU109" s="241" t="s">
        <v>91</v>
      </c>
      <c r="AV109" s="12" t="s">
        <v>161</v>
      </c>
      <c r="AW109" s="12" t="s">
        <v>45</v>
      </c>
      <c r="AX109" s="12" t="s">
        <v>24</v>
      </c>
      <c r="AY109" s="241" t="s">
        <v>162</v>
      </c>
    </row>
    <row r="110" spans="2:65" s="1" customFormat="1" ht="16.5" customHeight="1">
      <c r="B110" s="42"/>
      <c r="C110" s="163" t="s">
        <v>161</v>
      </c>
      <c r="D110" s="163" t="s">
        <v>156</v>
      </c>
      <c r="E110" s="164" t="s">
        <v>1447</v>
      </c>
      <c r="F110" s="165" t="s">
        <v>1448</v>
      </c>
      <c r="G110" s="166" t="s">
        <v>173</v>
      </c>
      <c r="H110" s="167">
        <v>9.0570000000000004</v>
      </c>
      <c r="I110" s="168"/>
      <c r="J110" s="169">
        <f>ROUND(I110*H110,2)</f>
        <v>0</v>
      </c>
      <c r="K110" s="165" t="s">
        <v>428</v>
      </c>
      <c r="L110" s="62"/>
      <c r="M110" s="170" t="s">
        <v>37</v>
      </c>
      <c r="N110" s="171" t="s">
        <v>53</v>
      </c>
      <c r="O110" s="43"/>
      <c r="P110" s="172">
        <f>O110*H110</f>
        <v>0</v>
      </c>
      <c r="Q110" s="172">
        <v>0</v>
      </c>
      <c r="R110" s="172">
        <f>Q110*H110</f>
        <v>0</v>
      </c>
      <c r="S110" s="172">
        <v>0</v>
      </c>
      <c r="T110" s="173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174">
        <f>IF(N110="základní",J110,0)</f>
        <v>0</v>
      </c>
      <c r="BF110" s="174">
        <f>IF(N110="snížená",J110,0)</f>
        <v>0</v>
      </c>
      <c r="BG110" s="174">
        <f>IF(N110="zákl. přenesená",J110,0)</f>
        <v>0</v>
      </c>
      <c r="BH110" s="174">
        <f>IF(N110="sníž. přenesená",J110,0)</f>
        <v>0</v>
      </c>
      <c r="BI110" s="174">
        <f>IF(N110="nulová",J110,0)</f>
        <v>0</v>
      </c>
      <c r="BJ110" s="24" t="s">
        <v>24</v>
      </c>
      <c r="BK110" s="174">
        <f>ROUND(I110*H110,2)</f>
        <v>0</v>
      </c>
      <c r="BL110" s="24" t="s">
        <v>161</v>
      </c>
      <c r="BM110" s="24" t="s">
        <v>2114</v>
      </c>
    </row>
    <row r="111" spans="2:65" s="13" customFormat="1" ht="12">
      <c r="B111" s="242"/>
      <c r="C111" s="243"/>
      <c r="D111" s="221" t="s">
        <v>430</v>
      </c>
      <c r="E111" s="244" t="s">
        <v>37</v>
      </c>
      <c r="F111" s="245" t="s">
        <v>1450</v>
      </c>
      <c r="G111" s="243"/>
      <c r="H111" s="244" t="s">
        <v>37</v>
      </c>
      <c r="I111" s="246"/>
      <c r="J111" s="243"/>
      <c r="K111" s="243"/>
      <c r="L111" s="247"/>
      <c r="M111" s="248"/>
      <c r="N111" s="249"/>
      <c r="O111" s="249"/>
      <c r="P111" s="249"/>
      <c r="Q111" s="249"/>
      <c r="R111" s="249"/>
      <c r="S111" s="249"/>
      <c r="T111" s="250"/>
      <c r="AT111" s="251" t="s">
        <v>430</v>
      </c>
      <c r="AU111" s="251" t="s">
        <v>91</v>
      </c>
      <c r="AV111" s="13" t="s">
        <v>24</v>
      </c>
      <c r="AW111" s="13" t="s">
        <v>45</v>
      </c>
      <c r="AX111" s="13" t="s">
        <v>82</v>
      </c>
      <c r="AY111" s="251" t="s">
        <v>162</v>
      </c>
    </row>
    <row r="112" spans="2:65" s="11" customFormat="1" ht="12">
      <c r="B112" s="219"/>
      <c r="C112" s="220"/>
      <c r="D112" s="221" t="s">
        <v>430</v>
      </c>
      <c r="E112" s="222" t="s">
        <v>37</v>
      </c>
      <c r="F112" s="223" t="s">
        <v>2115</v>
      </c>
      <c r="G112" s="220"/>
      <c r="H112" s="224">
        <v>9.0570000000000004</v>
      </c>
      <c r="I112" s="225"/>
      <c r="J112" s="220"/>
      <c r="K112" s="220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430</v>
      </c>
      <c r="AU112" s="230" t="s">
        <v>91</v>
      </c>
      <c r="AV112" s="11" t="s">
        <v>91</v>
      </c>
      <c r="AW112" s="11" t="s">
        <v>45</v>
      </c>
      <c r="AX112" s="11" t="s">
        <v>82</v>
      </c>
      <c r="AY112" s="230" t="s">
        <v>162</v>
      </c>
    </row>
    <row r="113" spans="2:65" s="12" customFormat="1" ht="12">
      <c r="B113" s="231"/>
      <c r="C113" s="232"/>
      <c r="D113" s="221" t="s">
        <v>430</v>
      </c>
      <c r="E113" s="233" t="s">
        <v>37</v>
      </c>
      <c r="F113" s="234" t="s">
        <v>433</v>
      </c>
      <c r="G113" s="232"/>
      <c r="H113" s="235">
        <v>9.0570000000000004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430</v>
      </c>
      <c r="AU113" s="241" t="s">
        <v>91</v>
      </c>
      <c r="AV113" s="12" t="s">
        <v>161</v>
      </c>
      <c r="AW113" s="12" t="s">
        <v>45</v>
      </c>
      <c r="AX113" s="12" t="s">
        <v>24</v>
      </c>
      <c r="AY113" s="241" t="s">
        <v>162</v>
      </c>
    </row>
    <row r="114" spans="2:65" s="1" customFormat="1" ht="16.5" customHeight="1">
      <c r="B114" s="42"/>
      <c r="C114" s="163" t="s">
        <v>175</v>
      </c>
      <c r="D114" s="163" t="s">
        <v>156</v>
      </c>
      <c r="E114" s="164" t="s">
        <v>1452</v>
      </c>
      <c r="F114" s="165" t="s">
        <v>1453</v>
      </c>
      <c r="G114" s="166" t="s">
        <v>173</v>
      </c>
      <c r="H114" s="167">
        <v>9.0570000000000004</v>
      </c>
      <c r="I114" s="168"/>
      <c r="J114" s="169">
        <f>ROUND(I114*H114,2)</f>
        <v>0</v>
      </c>
      <c r="K114" s="165" t="s">
        <v>428</v>
      </c>
      <c r="L114" s="62"/>
      <c r="M114" s="170" t="s">
        <v>37</v>
      </c>
      <c r="N114" s="171" t="s">
        <v>53</v>
      </c>
      <c r="O114" s="43"/>
      <c r="P114" s="172">
        <f>O114*H114</f>
        <v>0</v>
      </c>
      <c r="Q114" s="172">
        <v>0</v>
      </c>
      <c r="R114" s="172">
        <f>Q114*H114</f>
        <v>0</v>
      </c>
      <c r="S114" s="172">
        <v>0</v>
      </c>
      <c r="T114" s="173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174">
        <f>IF(N114="základní",J114,0)</f>
        <v>0</v>
      </c>
      <c r="BF114" s="174">
        <f>IF(N114="snížená",J114,0)</f>
        <v>0</v>
      </c>
      <c r="BG114" s="174">
        <f>IF(N114="zákl. přenesená",J114,0)</f>
        <v>0</v>
      </c>
      <c r="BH114" s="174">
        <f>IF(N114="sníž. přenesená",J114,0)</f>
        <v>0</v>
      </c>
      <c r="BI114" s="174">
        <f>IF(N114="nulová",J114,0)</f>
        <v>0</v>
      </c>
      <c r="BJ114" s="24" t="s">
        <v>24</v>
      </c>
      <c r="BK114" s="174">
        <f>ROUND(I114*H114,2)</f>
        <v>0</v>
      </c>
      <c r="BL114" s="24" t="s">
        <v>161</v>
      </c>
      <c r="BM114" s="24" t="s">
        <v>2116</v>
      </c>
    </row>
    <row r="115" spans="2:65" s="1" customFormat="1" ht="16.5" customHeight="1">
      <c r="B115" s="42"/>
      <c r="C115" s="163" t="s">
        <v>179</v>
      </c>
      <c r="D115" s="163" t="s">
        <v>156</v>
      </c>
      <c r="E115" s="164" t="s">
        <v>1455</v>
      </c>
      <c r="F115" s="165" t="s">
        <v>1456</v>
      </c>
      <c r="G115" s="166" t="s">
        <v>173</v>
      </c>
      <c r="H115" s="167">
        <v>9.0570000000000004</v>
      </c>
      <c r="I115" s="168"/>
      <c r="J115" s="169">
        <f>ROUND(I115*H115,2)</f>
        <v>0</v>
      </c>
      <c r="K115" s="165" t="s">
        <v>428</v>
      </c>
      <c r="L115" s="62"/>
      <c r="M115" s="170" t="s">
        <v>37</v>
      </c>
      <c r="N115" s="171" t="s">
        <v>53</v>
      </c>
      <c r="O115" s="43"/>
      <c r="P115" s="172">
        <f>O115*H115</f>
        <v>0</v>
      </c>
      <c r="Q115" s="172">
        <v>0</v>
      </c>
      <c r="R115" s="172">
        <f>Q115*H115</f>
        <v>0</v>
      </c>
      <c r="S115" s="172">
        <v>0</v>
      </c>
      <c r="T115" s="173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174">
        <f>IF(N115="základní",J115,0)</f>
        <v>0</v>
      </c>
      <c r="BF115" s="174">
        <f>IF(N115="snížená",J115,0)</f>
        <v>0</v>
      </c>
      <c r="BG115" s="174">
        <f>IF(N115="zákl. přenesená",J115,0)</f>
        <v>0</v>
      </c>
      <c r="BH115" s="174">
        <f>IF(N115="sníž. přenesená",J115,0)</f>
        <v>0</v>
      </c>
      <c r="BI115" s="174">
        <f>IF(N115="nulová",J115,0)</f>
        <v>0</v>
      </c>
      <c r="BJ115" s="24" t="s">
        <v>24</v>
      </c>
      <c r="BK115" s="174">
        <f>ROUND(I115*H115,2)</f>
        <v>0</v>
      </c>
      <c r="BL115" s="24" t="s">
        <v>161</v>
      </c>
      <c r="BM115" s="24" t="s">
        <v>2117</v>
      </c>
    </row>
    <row r="116" spans="2:65" s="1" customFormat="1" ht="16.5" customHeight="1">
      <c r="B116" s="42"/>
      <c r="C116" s="163" t="s">
        <v>183</v>
      </c>
      <c r="D116" s="163" t="s">
        <v>156</v>
      </c>
      <c r="E116" s="164" t="s">
        <v>1458</v>
      </c>
      <c r="F116" s="165" t="s">
        <v>1459</v>
      </c>
      <c r="G116" s="166" t="s">
        <v>173</v>
      </c>
      <c r="H116" s="167">
        <v>9.0570000000000004</v>
      </c>
      <c r="I116" s="168"/>
      <c r="J116" s="169">
        <f>ROUND(I116*H116,2)</f>
        <v>0</v>
      </c>
      <c r="K116" s="165" t="s">
        <v>428</v>
      </c>
      <c r="L116" s="62"/>
      <c r="M116" s="170" t="s">
        <v>37</v>
      </c>
      <c r="N116" s="171" t="s">
        <v>53</v>
      </c>
      <c r="O116" s="43"/>
      <c r="P116" s="172">
        <f>O116*H116</f>
        <v>0</v>
      </c>
      <c r="Q116" s="172">
        <v>0</v>
      </c>
      <c r="R116" s="172">
        <f>Q116*H116</f>
        <v>0</v>
      </c>
      <c r="S116" s="172">
        <v>0</v>
      </c>
      <c r="T116" s="173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174">
        <f>IF(N116="základní",J116,0)</f>
        <v>0</v>
      </c>
      <c r="BF116" s="174">
        <f>IF(N116="snížená",J116,0)</f>
        <v>0</v>
      </c>
      <c r="BG116" s="174">
        <f>IF(N116="zákl. přenesená",J116,0)</f>
        <v>0</v>
      </c>
      <c r="BH116" s="174">
        <f>IF(N116="sníž. přenesená",J116,0)</f>
        <v>0</v>
      </c>
      <c r="BI116" s="174">
        <f>IF(N116="nulová",J116,0)</f>
        <v>0</v>
      </c>
      <c r="BJ116" s="24" t="s">
        <v>24</v>
      </c>
      <c r="BK116" s="174">
        <f>ROUND(I116*H116,2)</f>
        <v>0</v>
      </c>
      <c r="BL116" s="24" t="s">
        <v>161</v>
      </c>
      <c r="BM116" s="24" t="s">
        <v>2118</v>
      </c>
    </row>
    <row r="117" spans="2:65" s="1" customFormat="1" ht="16.5" customHeight="1">
      <c r="B117" s="42"/>
      <c r="C117" s="163" t="s">
        <v>187</v>
      </c>
      <c r="D117" s="163" t="s">
        <v>156</v>
      </c>
      <c r="E117" s="164" t="s">
        <v>1461</v>
      </c>
      <c r="F117" s="165" t="s">
        <v>1462</v>
      </c>
      <c r="G117" s="166" t="s">
        <v>201</v>
      </c>
      <c r="H117" s="167">
        <v>15.397</v>
      </c>
      <c r="I117" s="168"/>
      <c r="J117" s="169">
        <f>ROUND(I117*H117,2)</f>
        <v>0</v>
      </c>
      <c r="K117" s="165" t="s">
        <v>428</v>
      </c>
      <c r="L117" s="62"/>
      <c r="M117" s="170" t="s">
        <v>37</v>
      </c>
      <c r="N117" s="171" t="s">
        <v>53</v>
      </c>
      <c r="O117" s="43"/>
      <c r="P117" s="172">
        <f>O117*H117</f>
        <v>0</v>
      </c>
      <c r="Q117" s="172">
        <v>0</v>
      </c>
      <c r="R117" s="172">
        <f>Q117*H117</f>
        <v>0</v>
      </c>
      <c r="S117" s="172">
        <v>0</v>
      </c>
      <c r="T117" s="173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174">
        <f>IF(N117="základní",J117,0)</f>
        <v>0</v>
      </c>
      <c r="BF117" s="174">
        <f>IF(N117="snížená",J117,0)</f>
        <v>0</v>
      </c>
      <c r="BG117" s="174">
        <f>IF(N117="zákl. přenesená",J117,0)</f>
        <v>0</v>
      </c>
      <c r="BH117" s="174">
        <f>IF(N117="sníž. přenesená",J117,0)</f>
        <v>0</v>
      </c>
      <c r="BI117" s="174">
        <f>IF(N117="nulová",J117,0)</f>
        <v>0</v>
      </c>
      <c r="BJ117" s="24" t="s">
        <v>24</v>
      </c>
      <c r="BK117" s="174">
        <f>ROUND(I117*H117,2)</f>
        <v>0</v>
      </c>
      <c r="BL117" s="24" t="s">
        <v>161</v>
      </c>
      <c r="BM117" s="24" t="s">
        <v>2119</v>
      </c>
    </row>
    <row r="118" spans="2:65" s="11" customFormat="1" ht="12">
      <c r="B118" s="219"/>
      <c r="C118" s="220"/>
      <c r="D118" s="221" t="s">
        <v>430</v>
      </c>
      <c r="E118" s="222" t="s">
        <v>37</v>
      </c>
      <c r="F118" s="223" t="s">
        <v>2120</v>
      </c>
      <c r="G118" s="220"/>
      <c r="H118" s="224">
        <v>15.397</v>
      </c>
      <c r="I118" s="225"/>
      <c r="J118" s="220"/>
      <c r="K118" s="220"/>
      <c r="L118" s="226"/>
      <c r="M118" s="227"/>
      <c r="N118" s="228"/>
      <c r="O118" s="228"/>
      <c r="P118" s="228"/>
      <c r="Q118" s="228"/>
      <c r="R118" s="228"/>
      <c r="S118" s="228"/>
      <c r="T118" s="229"/>
      <c r="AT118" s="230" t="s">
        <v>430</v>
      </c>
      <c r="AU118" s="230" t="s">
        <v>91</v>
      </c>
      <c r="AV118" s="11" t="s">
        <v>91</v>
      </c>
      <c r="AW118" s="11" t="s">
        <v>45</v>
      </c>
      <c r="AX118" s="11" t="s">
        <v>82</v>
      </c>
      <c r="AY118" s="230" t="s">
        <v>162</v>
      </c>
    </row>
    <row r="119" spans="2:65" s="12" customFormat="1" ht="12">
      <c r="B119" s="231"/>
      <c r="C119" s="232"/>
      <c r="D119" s="221" t="s">
        <v>430</v>
      </c>
      <c r="E119" s="233" t="s">
        <v>37</v>
      </c>
      <c r="F119" s="234" t="s">
        <v>433</v>
      </c>
      <c r="G119" s="232"/>
      <c r="H119" s="235">
        <v>15.397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430</v>
      </c>
      <c r="AU119" s="241" t="s">
        <v>91</v>
      </c>
      <c r="AV119" s="12" t="s">
        <v>161</v>
      </c>
      <c r="AW119" s="12" t="s">
        <v>45</v>
      </c>
      <c r="AX119" s="12" t="s">
        <v>24</v>
      </c>
      <c r="AY119" s="241" t="s">
        <v>162</v>
      </c>
    </row>
    <row r="120" spans="2:65" s="10" customFormat="1" ht="29.85" customHeight="1">
      <c r="B120" s="203"/>
      <c r="C120" s="204"/>
      <c r="D120" s="205" t="s">
        <v>81</v>
      </c>
      <c r="E120" s="217" t="s">
        <v>91</v>
      </c>
      <c r="F120" s="217" t="s">
        <v>1465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SUM(P121:P137)</f>
        <v>0</v>
      </c>
      <c r="Q120" s="211"/>
      <c r="R120" s="212">
        <f>SUM(R121:R137)</f>
        <v>0</v>
      </c>
      <c r="S120" s="211"/>
      <c r="T120" s="213">
        <f>SUM(T121:T137)</f>
        <v>0</v>
      </c>
      <c r="AR120" s="214" t="s">
        <v>24</v>
      </c>
      <c r="AT120" s="215" t="s">
        <v>81</v>
      </c>
      <c r="AU120" s="215" t="s">
        <v>24</v>
      </c>
      <c r="AY120" s="214" t="s">
        <v>162</v>
      </c>
      <c r="BK120" s="216">
        <f>SUM(BK121:BK137)</f>
        <v>0</v>
      </c>
    </row>
    <row r="121" spans="2:65" s="1" customFormat="1" ht="16.5" customHeight="1">
      <c r="B121" s="42"/>
      <c r="C121" s="163" t="s">
        <v>191</v>
      </c>
      <c r="D121" s="163" t="s">
        <v>156</v>
      </c>
      <c r="E121" s="164" t="s">
        <v>1466</v>
      </c>
      <c r="F121" s="165" t="s">
        <v>1467</v>
      </c>
      <c r="G121" s="166" t="s">
        <v>173</v>
      </c>
      <c r="H121" s="167">
        <v>1.24</v>
      </c>
      <c r="I121" s="168"/>
      <c r="J121" s="169">
        <f>ROUND(I121*H121,2)</f>
        <v>0</v>
      </c>
      <c r="K121" s="165" t="s">
        <v>428</v>
      </c>
      <c r="L121" s="62"/>
      <c r="M121" s="170" t="s">
        <v>37</v>
      </c>
      <c r="N121" s="171" t="s">
        <v>53</v>
      </c>
      <c r="O121" s="43"/>
      <c r="P121" s="172">
        <f>O121*H121</f>
        <v>0</v>
      </c>
      <c r="Q121" s="172">
        <v>0</v>
      </c>
      <c r="R121" s="172">
        <f>Q121*H121</f>
        <v>0</v>
      </c>
      <c r="S121" s="172">
        <v>0</v>
      </c>
      <c r="T121" s="173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174">
        <f>IF(N121="základní",J121,0)</f>
        <v>0</v>
      </c>
      <c r="BF121" s="174">
        <f>IF(N121="snížená",J121,0)</f>
        <v>0</v>
      </c>
      <c r="BG121" s="174">
        <f>IF(N121="zákl. přenesená",J121,0)</f>
        <v>0</v>
      </c>
      <c r="BH121" s="174">
        <f>IF(N121="sníž. přenesená",J121,0)</f>
        <v>0</v>
      </c>
      <c r="BI121" s="174">
        <f>IF(N121="nulová",J121,0)</f>
        <v>0</v>
      </c>
      <c r="BJ121" s="24" t="s">
        <v>24</v>
      </c>
      <c r="BK121" s="174">
        <f>ROUND(I121*H121,2)</f>
        <v>0</v>
      </c>
      <c r="BL121" s="24" t="s">
        <v>161</v>
      </c>
      <c r="BM121" s="24" t="s">
        <v>2121</v>
      </c>
    </row>
    <row r="122" spans="2:65" s="11" customFormat="1" ht="12">
      <c r="B122" s="219"/>
      <c r="C122" s="220"/>
      <c r="D122" s="221" t="s">
        <v>430</v>
      </c>
      <c r="E122" s="222" t="s">
        <v>37</v>
      </c>
      <c r="F122" s="223" t="s">
        <v>2122</v>
      </c>
      <c r="G122" s="220"/>
      <c r="H122" s="224">
        <v>1.24</v>
      </c>
      <c r="I122" s="225"/>
      <c r="J122" s="220"/>
      <c r="K122" s="220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430</v>
      </c>
      <c r="AU122" s="230" t="s">
        <v>91</v>
      </c>
      <c r="AV122" s="11" t="s">
        <v>91</v>
      </c>
      <c r="AW122" s="11" t="s">
        <v>45</v>
      </c>
      <c r="AX122" s="11" t="s">
        <v>82</v>
      </c>
      <c r="AY122" s="230" t="s">
        <v>162</v>
      </c>
    </row>
    <row r="123" spans="2:65" s="12" customFormat="1" ht="12">
      <c r="B123" s="231"/>
      <c r="C123" s="232"/>
      <c r="D123" s="221" t="s">
        <v>430</v>
      </c>
      <c r="E123" s="233" t="s">
        <v>37</v>
      </c>
      <c r="F123" s="234" t="s">
        <v>433</v>
      </c>
      <c r="G123" s="232"/>
      <c r="H123" s="235">
        <v>1.24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430</v>
      </c>
      <c r="AU123" s="241" t="s">
        <v>91</v>
      </c>
      <c r="AV123" s="12" t="s">
        <v>161</v>
      </c>
      <c r="AW123" s="12" t="s">
        <v>45</v>
      </c>
      <c r="AX123" s="12" t="s">
        <v>24</v>
      </c>
      <c r="AY123" s="241" t="s">
        <v>162</v>
      </c>
    </row>
    <row r="124" spans="2:65" s="1" customFormat="1" ht="16.5" customHeight="1">
      <c r="B124" s="42"/>
      <c r="C124" s="163" t="s">
        <v>29</v>
      </c>
      <c r="D124" s="163" t="s">
        <v>156</v>
      </c>
      <c r="E124" s="164" t="s">
        <v>1470</v>
      </c>
      <c r="F124" s="165" t="s">
        <v>1471</v>
      </c>
      <c r="G124" s="166" t="s">
        <v>173</v>
      </c>
      <c r="H124" s="167">
        <v>1.75</v>
      </c>
      <c r="I124" s="168"/>
      <c r="J124" s="169">
        <f>ROUND(I124*H124,2)</f>
        <v>0</v>
      </c>
      <c r="K124" s="165" t="s">
        <v>428</v>
      </c>
      <c r="L124" s="62"/>
      <c r="M124" s="170" t="s">
        <v>37</v>
      </c>
      <c r="N124" s="171" t="s">
        <v>53</v>
      </c>
      <c r="O124" s="43"/>
      <c r="P124" s="172">
        <f>O124*H124</f>
        <v>0</v>
      </c>
      <c r="Q124" s="172">
        <v>0</v>
      </c>
      <c r="R124" s="172">
        <f>Q124*H124</f>
        <v>0</v>
      </c>
      <c r="S124" s="172">
        <v>0</v>
      </c>
      <c r="T124" s="173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24" t="s">
        <v>24</v>
      </c>
      <c r="BK124" s="174">
        <f>ROUND(I124*H124,2)</f>
        <v>0</v>
      </c>
      <c r="BL124" s="24" t="s">
        <v>161</v>
      </c>
      <c r="BM124" s="24" t="s">
        <v>2123</v>
      </c>
    </row>
    <row r="125" spans="2:65" s="11" customFormat="1" ht="12">
      <c r="B125" s="219"/>
      <c r="C125" s="220"/>
      <c r="D125" s="221" t="s">
        <v>430</v>
      </c>
      <c r="E125" s="222" t="s">
        <v>37</v>
      </c>
      <c r="F125" s="223" t="s">
        <v>2124</v>
      </c>
      <c r="G125" s="220"/>
      <c r="H125" s="224">
        <v>1.75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430</v>
      </c>
      <c r="AU125" s="230" t="s">
        <v>91</v>
      </c>
      <c r="AV125" s="11" t="s">
        <v>91</v>
      </c>
      <c r="AW125" s="11" t="s">
        <v>45</v>
      </c>
      <c r="AX125" s="11" t="s">
        <v>82</v>
      </c>
      <c r="AY125" s="230" t="s">
        <v>162</v>
      </c>
    </row>
    <row r="126" spans="2:65" s="12" customFormat="1" ht="12">
      <c r="B126" s="231"/>
      <c r="C126" s="232"/>
      <c r="D126" s="221" t="s">
        <v>430</v>
      </c>
      <c r="E126" s="233" t="s">
        <v>37</v>
      </c>
      <c r="F126" s="234" t="s">
        <v>433</v>
      </c>
      <c r="G126" s="232"/>
      <c r="H126" s="235">
        <v>1.75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430</v>
      </c>
      <c r="AU126" s="241" t="s">
        <v>91</v>
      </c>
      <c r="AV126" s="12" t="s">
        <v>161</v>
      </c>
      <c r="AW126" s="12" t="s">
        <v>45</v>
      </c>
      <c r="AX126" s="12" t="s">
        <v>24</v>
      </c>
      <c r="AY126" s="241" t="s">
        <v>162</v>
      </c>
    </row>
    <row r="127" spans="2:65" s="1" customFormat="1" ht="16.5" customHeight="1">
      <c r="B127" s="42"/>
      <c r="C127" s="163" t="s">
        <v>198</v>
      </c>
      <c r="D127" s="163" t="s">
        <v>156</v>
      </c>
      <c r="E127" s="164" t="s">
        <v>1474</v>
      </c>
      <c r="F127" s="165" t="s">
        <v>1475</v>
      </c>
      <c r="G127" s="166" t="s">
        <v>201</v>
      </c>
      <c r="H127" s="167">
        <v>8.8999999999999996E-2</v>
      </c>
      <c r="I127" s="168"/>
      <c r="J127" s="169">
        <f>ROUND(I127*H127,2)</f>
        <v>0</v>
      </c>
      <c r="K127" s="165" t="s">
        <v>428</v>
      </c>
      <c r="L127" s="62"/>
      <c r="M127" s="170" t="s">
        <v>37</v>
      </c>
      <c r="N127" s="171" t="s">
        <v>53</v>
      </c>
      <c r="O127" s="43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24" t="s">
        <v>24</v>
      </c>
      <c r="BK127" s="174">
        <f>ROUND(I127*H127,2)</f>
        <v>0</v>
      </c>
      <c r="BL127" s="24" t="s">
        <v>161</v>
      </c>
      <c r="BM127" s="24" t="s">
        <v>2125</v>
      </c>
    </row>
    <row r="128" spans="2:65" s="11" customFormat="1" ht="12">
      <c r="B128" s="219"/>
      <c r="C128" s="220"/>
      <c r="D128" s="221" t="s">
        <v>430</v>
      </c>
      <c r="E128" s="222" t="s">
        <v>37</v>
      </c>
      <c r="F128" s="223" t="s">
        <v>2126</v>
      </c>
      <c r="G128" s="220"/>
      <c r="H128" s="224">
        <v>8.8999999999999996E-2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430</v>
      </c>
      <c r="AU128" s="230" t="s">
        <v>91</v>
      </c>
      <c r="AV128" s="11" t="s">
        <v>91</v>
      </c>
      <c r="AW128" s="11" t="s">
        <v>45</v>
      </c>
      <c r="AX128" s="11" t="s">
        <v>82</v>
      </c>
      <c r="AY128" s="230" t="s">
        <v>162</v>
      </c>
    </row>
    <row r="129" spans="2:65" s="12" customFormat="1" ht="12">
      <c r="B129" s="231"/>
      <c r="C129" s="232"/>
      <c r="D129" s="221" t="s">
        <v>430</v>
      </c>
      <c r="E129" s="233" t="s">
        <v>37</v>
      </c>
      <c r="F129" s="234" t="s">
        <v>433</v>
      </c>
      <c r="G129" s="232"/>
      <c r="H129" s="235">
        <v>8.8999999999999996E-2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430</v>
      </c>
      <c r="AU129" s="241" t="s">
        <v>91</v>
      </c>
      <c r="AV129" s="12" t="s">
        <v>161</v>
      </c>
      <c r="AW129" s="12" t="s">
        <v>45</v>
      </c>
      <c r="AX129" s="12" t="s">
        <v>24</v>
      </c>
      <c r="AY129" s="241" t="s">
        <v>162</v>
      </c>
    </row>
    <row r="130" spans="2:65" s="1" customFormat="1" ht="16.5" customHeight="1">
      <c r="B130" s="42"/>
      <c r="C130" s="163" t="s">
        <v>203</v>
      </c>
      <c r="D130" s="163" t="s">
        <v>156</v>
      </c>
      <c r="E130" s="164" t="s">
        <v>1478</v>
      </c>
      <c r="F130" s="165" t="s">
        <v>1479</v>
      </c>
      <c r="G130" s="166" t="s">
        <v>173</v>
      </c>
      <c r="H130" s="167">
        <v>4.3360000000000003</v>
      </c>
      <c r="I130" s="168"/>
      <c r="J130" s="169">
        <f>ROUND(I130*H130,2)</f>
        <v>0</v>
      </c>
      <c r="K130" s="165" t="s">
        <v>428</v>
      </c>
      <c r="L130" s="62"/>
      <c r="M130" s="170" t="s">
        <v>37</v>
      </c>
      <c r="N130" s="171" t="s">
        <v>53</v>
      </c>
      <c r="O130" s="43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24" t="s">
        <v>24</v>
      </c>
      <c r="BK130" s="174">
        <f>ROUND(I130*H130,2)</f>
        <v>0</v>
      </c>
      <c r="BL130" s="24" t="s">
        <v>161</v>
      </c>
      <c r="BM130" s="24" t="s">
        <v>2127</v>
      </c>
    </row>
    <row r="131" spans="2:65" s="11" customFormat="1" ht="12">
      <c r="B131" s="219"/>
      <c r="C131" s="220"/>
      <c r="D131" s="221" t="s">
        <v>430</v>
      </c>
      <c r="E131" s="222" t="s">
        <v>37</v>
      </c>
      <c r="F131" s="223" t="s">
        <v>2128</v>
      </c>
      <c r="G131" s="220"/>
      <c r="H131" s="224">
        <v>4.3360000000000003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430</v>
      </c>
      <c r="AU131" s="230" t="s">
        <v>91</v>
      </c>
      <c r="AV131" s="11" t="s">
        <v>91</v>
      </c>
      <c r="AW131" s="11" t="s">
        <v>45</v>
      </c>
      <c r="AX131" s="11" t="s">
        <v>82</v>
      </c>
      <c r="AY131" s="230" t="s">
        <v>162</v>
      </c>
    </row>
    <row r="132" spans="2:65" s="12" customFormat="1" ht="12">
      <c r="B132" s="231"/>
      <c r="C132" s="232"/>
      <c r="D132" s="221" t="s">
        <v>430</v>
      </c>
      <c r="E132" s="233" t="s">
        <v>37</v>
      </c>
      <c r="F132" s="234" t="s">
        <v>433</v>
      </c>
      <c r="G132" s="232"/>
      <c r="H132" s="235">
        <v>4.3360000000000003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430</v>
      </c>
      <c r="AU132" s="241" t="s">
        <v>91</v>
      </c>
      <c r="AV132" s="12" t="s">
        <v>161</v>
      </c>
      <c r="AW132" s="12" t="s">
        <v>45</v>
      </c>
      <c r="AX132" s="12" t="s">
        <v>24</v>
      </c>
      <c r="AY132" s="241" t="s">
        <v>162</v>
      </c>
    </row>
    <row r="133" spans="2:65" s="1" customFormat="1" ht="16.5" customHeight="1">
      <c r="B133" s="42"/>
      <c r="C133" s="163" t="s">
        <v>207</v>
      </c>
      <c r="D133" s="163" t="s">
        <v>156</v>
      </c>
      <c r="E133" s="164" t="s">
        <v>1483</v>
      </c>
      <c r="F133" s="165" t="s">
        <v>1484</v>
      </c>
      <c r="G133" s="166" t="s">
        <v>159</v>
      </c>
      <c r="H133" s="167">
        <v>4.3</v>
      </c>
      <c r="I133" s="168"/>
      <c r="J133" s="169">
        <f>ROUND(I133*H133,2)</f>
        <v>0</v>
      </c>
      <c r="K133" s="165" t="s">
        <v>428</v>
      </c>
      <c r="L133" s="62"/>
      <c r="M133" s="170" t="s">
        <v>37</v>
      </c>
      <c r="N133" s="171" t="s">
        <v>53</v>
      </c>
      <c r="O133" s="43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24" t="s">
        <v>24</v>
      </c>
      <c r="BK133" s="174">
        <f>ROUND(I133*H133,2)</f>
        <v>0</v>
      </c>
      <c r="BL133" s="24" t="s">
        <v>161</v>
      </c>
      <c r="BM133" s="24" t="s">
        <v>2129</v>
      </c>
    </row>
    <row r="134" spans="2:65" s="11" customFormat="1" ht="12">
      <c r="B134" s="219"/>
      <c r="C134" s="220"/>
      <c r="D134" s="221" t="s">
        <v>430</v>
      </c>
      <c r="E134" s="222" t="s">
        <v>37</v>
      </c>
      <c r="F134" s="223" t="s">
        <v>2130</v>
      </c>
      <c r="G134" s="220"/>
      <c r="H134" s="224">
        <v>2.86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430</v>
      </c>
      <c r="AU134" s="230" t="s">
        <v>91</v>
      </c>
      <c r="AV134" s="11" t="s">
        <v>91</v>
      </c>
      <c r="AW134" s="11" t="s">
        <v>45</v>
      </c>
      <c r="AX134" s="11" t="s">
        <v>82</v>
      </c>
      <c r="AY134" s="230" t="s">
        <v>162</v>
      </c>
    </row>
    <row r="135" spans="2:65" s="11" customFormat="1" ht="12">
      <c r="B135" s="219"/>
      <c r="C135" s="220"/>
      <c r="D135" s="221" t="s">
        <v>430</v>
      </c>
      <c r="E135" s="222" t="s">
        <v>37</v>
      </c>
      <c r="F135" s="223" t="s">
        <v>2131</v>
      </c>
      <c r="G135" s="220"/>
      <c r="H135" s="224">
        <v>1.44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430</v>
      </c>
      <c r="AU135" s="230" t="s">
        <v>91</v>
      </c>
      <c r="AV135" s="11" t="s">
        <v>91</v>
      </c>
      <c r="AW135" s="11" t="s">
        <v>45</v>
      </c>
      <c r="AX135" s="11" t="s">
        <v>82</v>
      </c>
      <c r="AY135" s="230" t="s">
        <v>162</v>
      </c>
    </row>
    <row r="136" spans="2:65" s="12" customFormat="1" ht="12">
      <c r="B136" s="231"/>
      <c r="C136" s="232"/>
      <c r="D136" s="221" t="s">
        <v>430</v>
      </c>
      <c r="E136" s="233" t="s">
        <v>37</v>
      </c>
      <c r="F136" s="234" t="s">
        <v>433</v>
      </c>
      <c r="G136" s="232"/>
      <c r="H136" s="235">
        <v>4.3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430</v>
      </c>
      <c r="AU136" s="241" t="s">
        <v>91</v>
      </c>
      <c r="AV136" s="12" t="s">
        <v>161</v>
      </c>
      <c r="AW136" s="12" t="s">
        <v>45</v>
      </c>
      <c r="AX136" s="12" t="s">
        <v>24</v>
      </c>
      <c r="AY136" s="241" t="s">
        <v>162</v>
      </c>
    </row>
    <row r="137" spans="2:65" s="1" customFormat="1" ht="16.5" customHeight="1">
      <c r="B137" s="42"/>
      <c r="C137" s="163" t="s">
        <v>211</v>
      </c>
      <c r="D137" s="163" t="s">
        <v>156</v>
      </c>
      <c r="E137" s="164" t="s">
        <v>1488</v>
      </c>
      <c r="F137" s="165" t="s">
        <v>1489</v>
      </c>
      <c r="G137" s="166" t="s">
        <v>159</v>
      </c>
      <c r="H137" s="167">
        <v>4.3</v>
      </c>
      <c r="I137" s="168"/>
      <c r="J137" s="169">
        <f>ROUND(I137*H137,2)</f>
        <v>0</v>
      </c>
      <c r="K137" s="165" t="s">
        <v>428</v>
      </c>
      <c r="L137" s="62"/>
      <c r="M137" s="170" t="s">
        <v>37</v>
      </c>
      <c r="N137" s="171" t="s">
        <v>53</v>
      </c>
      <c r="O137" s="43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24" t="s">
        <v>24</v>
      </c>
      <c r="BK137" s="174">
        <f>ROUND(I137*H137,2)</f>
        <v>0</v>
      </c>
      <c r="BL137" s="24" t="s">
        <v>161</v>
      </c>
      <c r="BM137" s="24" t="s">
        <v>2132</v>
      </c>
    </row>
    <row r="138" spans="2:65" s="10" customFormat="1" ht="29.85" customHeight="1">
      <c r="B138" s="203"/>
      <c r="C138" s="204"/>
      <c r="D138" s="205" t="s">
        <v>81</v>
      </c>
      <c r="E138" s="217" t="s">
        <v>167</v>
      </c>
      <c r="F138" s="217" t="s">
        <v>425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SUM(P139:P150)</f>
        <v>0</v>
      </c>
      <c r="Q138" s="211"/>
      <c r="R138" s="212">
        <f>SUM(R139:R150)</f>
        <v>0</v>
      </c>
      <c r="S138" s="211"/>
      <c r="T138" s="213">
        <f>SUM(T139:T150)</f>
        <v>0</v>
      </c>
      <c r="AR138" s="214" t="s">
        <v>24</v>
      </c>
      <c r="AT138" s="215" t="s">
        <v>81</v>
      </c>
      <c r="AU138" s="215" t="s">
        <v>24</v>
      </c>
      <c r="AY138" s="214" t="s">
        <v>162</v>
      </c>
      <c r="BK138" s="216">
        <f>SUM(BK139:BK150)</f>
        <v>0</v>
      </c>
    </row>
    <row r="139" spans="2:65" s="1" customFormat="1" ht="25.5" customHeight="1">
      <c r="B139" s="42"/>
      <c r="C139" s="163" t="s">
        <v>10</v>
      </c>
      <c r="D139" s="163" t="s">
        <v>156</v>
      </c>
      <c r="E139" s="164" t="s">
        <v>426</v>
      </c>
      <c r="F139" s="165" t="s">
        <v>427</v>
      </c>
      <c r="G139" s="166" t="s">
        <v>173</v>
      </c>
      <c r="H139" s="167">
        <v>8.2690000000000001</v>
      </c>
      <c r="I139" s="168"/>
      <c r="J139" s="169">
        <f>ROUND(I139*H139,2)</f>
        <v>0</v>
      </c>
      <c r="K139" s="165" t="s">
        <v>428</v>
      </c>
      <c r="L139" s="62"/>
      <c r="M139" s="170" t="s">
        <v>37</v>
      </c>
      <c r="N139" s="171" t="s">
        <v>53</v>
      </c>
      <c r="O139" s="43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24" t="s">
        <v>24</v>
      </c>
      <c r="BK139" s="174">
        <f>ROUND(I139*H139,2)</f>
        <v>0</v>
      </c>
      <c r="BL139" s="24" t="s">
        <v>161</v>
      </c>
      <c r="BM139" s="24" t="s">
        <v>2133</v>
      </c>
    </row>
    <row r="140" spans="2:65" s="11" customFormat="1" ht="12">
      <c r="B140" s="219"/>
      <c r="C140" s="220"/>
      <c r="D140" s="221" t="s">
        <v>430</v>
      </c>
      <c r="E140" s="222" t="s">
        <v>37</v>
      </c>
      <c r="F140" s="223" t="s">
        <v>2134</v>
      </c>
      <c r="G140" s="220"/>
      <c r="H140" s="224">
        <v>9.6189999999999998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430</v>
      </c>
      <c r="AU140" s="230" t="s">
        <v>91</v>
      </c>
      <c r="AV140" s="11" t="s">
        <v>91</v>
      </c>
      <c r="AW140" s="11" t="s">
        <v>45</v>
      </c>
      <c r="AX140" s="11" t="s">
        <v>82</v>
      </c>
      <c r="AY140" s="230" t="s">
        <v>162</v>
      </c>
    </row>
    <row r="141" spans="2:65" s="11" customFormat="1" ht="12">
      <c r="B141" s="219"/>
      <c r="C141" s="220"/>
      <c r="D141" s="221" t="s">
        <v>430</v>
      </c>
      <c r="E141" s="222" t="s">
        <v>37</v>
      </c>
      <c r="F141" s="223" t="s">
        <v>2135</v>
      </c>
      <c r="G141" s="220"/>
      <c r="H141" s="224">
        <v>-1.35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430</v>
      </c>
      <c r="AU141" s="230" t="s">
        <v>91</v>
      </c>
      <c r="AV141" s="11" t="s">
        <v>91</v>
      </c>
      <c r="AW141" s="11" t="s">
        <v>45</v>
      </c>
      <c r="AX141" s="11" t="s">
        <v>82</v>
      </c>
      <c r="AY141" s="230" t="s">
        <v>162</v>
      </c>
    </row>
    <row r="142" spans="2:65" s="12" customFormat="1" ht="12">
      <c r="B142" s="231"/>
      <c r="C142" s="232"/>
      <c r="D142" s="221" t="s">
        <v>430</v>
      </c>
      <c r="E142" s="233" t="s">
        <v>37</v>
      </c>
      <c r="F142" s="234" t="s">
        <v>433</v>
      </c>
      <c r="G142" s="232"/>
      <c r="H142" s="235">
        <v>8.2690000000000001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430</v>
      </c>
      <c r="AU142" s="241" t="s">
        <v>91</v>
      </c>
      <c r="AV142" s="12" t="s">
        <v>161</v>
      </c>
      <c r="AW142" s="12" t="s">
        <v>45</v>
      </c>
      <c r="AX142" s="12" t="s">
        <v>24</v>
      </c>
      <c r="AY142" s="241" t="s">
        <v>162</v>
      </c>
    </row>
    <row r="143" spans="2:65" s="1" customFormat="1" ht="16.5" customHeight="1">
      <c r="B143" s="42"/>
      <c r="C143" s="163" t="s">
        <v>219</v>
      </c>
      <c r="D143" s="163" t="s">
        <v>156</v>
      </c>
      <c r="E143" s="164" t="s">
        <v>454</v>
      </c>
      <c r="F143" s="165" t="s">
        <v>455</v>
      </c>
      <c r="G143" s="166" t="s">
        <v>373</v>
      </c>
      <c r="H143" s="167">
        <v>9</v>
      </c>
      <c r="I143" s="168"/>
      <c r="J143" s="169">
        <f>ROUND(I143*H143,2)</f>
        <v>0</v>
      </c>
      <c r="K143" s="165" t="s">
        <v>428</v>
      </c>
      <c r="L143" s="62"/>
      <c r="M143" s="170" t="s">
        <v>37</v>
      </c>
      <c r="N143" s="171" t="s">
        <v>53</v>
      </c>
      <c r="O143" s="43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24" t="s">
        <v>24</v>
      </c>
      <c r="BK143" s="174">
        <f>ROUND(I143*H143,2)</f>
        <v>0</v>
      </c>
      <c r="BL143" s="24" t="s">
        <v>161</v>
      </c>
      <c r="BM143" s="24" t="s">
        <v>2136</v>
      </c>
    </row>
    <row r="144" spans="2:65" s="11" customFormat="1" ht="12">
      <c r="B144" s="219"/>
      <c r="C144" s="220"/>
      <c r="D144" s="221" t="s">
        <v>430</v>
      </c>
      <c r="E144" s="222" t="s">
        <v>37</v>
      </c>
      <c r="F144" s="223" t="s">
        <v>2137</v>
      </c>
      <c r="G144" s="220"/>
      <c r="H144" s="224">
        <v>9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430</v>
      </c>
      <c r="AU144" s="230" t="s">
        <v>91</v>
      </c>
      <c r="AV144" s="11" t="s">
        <v>91</v>
      </c>
      <c r="AW144" s="11" t="s">
        <v>45</v>
      </c>
      <c r="AX144" s="11" t="s">
        <v>82</v>
      </c>
      <c r="AY144" s="230" t="s">
        <v>162</v>
      </c>
    </row>
    <row r="145" spans="2:65" s="12" customFormat="1" ht="12">
      <c r="B145" s="231"/>
      <c r="C145" s="232"/>
      <c r="D145" s="221" t="s">
        <v>430</v>
      </c>
      <c r="E145" s="233" t="s">
        <v>37</v>
      </c>
      <c r="F145" s="234" t="s">
        <v>433</v>
      </c>
      <c r="G145" s="232"/>
      <c r="H145" s="235">
        <v>9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430</v>
      </c>
      <c r="AU145" s="241" t="s">
        <v>91</v>
      </c>
      <c r="AV145" s="12" t="s">
        <v>161</v>
      </c>
      <c r="AW145" s="12" t="s">
        <v>45</v>
      </c>
      <c r="AX145" s="12" t="s">
        <v>24</v>
      </c>
      <c r="AY145" s="241" t="s">
        <v>162</v>
      </c>
    </row>
    <row r="146" spans="2:65" s="1" customFormat="1" ht="16.5" customHeight="1">
      <c r="B146" s="42"/>
      <c r="C146" s="163" t="s">
        <v>223</v>
      </c>
      <c r="D146" s="163" t="s">
        <v>156</v>
      </c>
      <c r="E146" s="164" t="s">
        <v>476</v>
      </c>
      <c r="F146" s="165" t="s">
        <v>477</v>
      </c>
      <c r="G146" s="166" t="s">
        <v>214</v>
      </c>
      <c r="H146" s="167">
        <v>18.899999999999999</v>
      </c>
      <c r="I146" s="168"/>
      <c r="J146" s="169">
        <f>ROUND(I146*H146,2)</f>
        <v>0</v>
      </c>
      <c r="K146" s="165" t="s">
        <v>428</v>
      </c>
      <c r="L146" s="62"/>
      <c r="M146" s="170" t="s">
        <v>37</v>
      </c>
      <c r="N146" s="171" t="s">
        <v>53</v>
      </c>
      <c r="O146" s="43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174">
        <f>IF(N146="základní",J146,0)</f>
        <v>0</v>
      </c>
      <c r="BF146" s="174">
        <f>IF(N146="snížená",J146,0)</f>
        <v>0</v>
      </c>
      <c r="BG146" s="174">
        <f>IF(N146="zákl. přenesená",J146,0)</f>
        <v>0</v>
      </c>
      <c r="BH146" s="174">
        <f>IF(N146="sníž. přenesená",J146,0)</f>
        <v>0</v>
      </c>
      <c r="BI146" s="174">
        <f>IF(N146="nulová",J146,0)</f>
        <v>0</v>
      </c>
      <c r="BJ146" s="24" t="s">
        <v>24</v>
      </c>
      <c r="BK146" s="174">
        <f>ROUND(I146*H146,2)</f>
        <v>0</v>
      </c>
      <c r="BL146" s="24" t="s">
        <v>161</v>
      </c>
      <c r="BM146" s="24" t="s">
        <v>2138</v>
      </c>
    </row>
    <row r="147" spans="2:65" s="11" customFormat="1" ht="12">
      <c r="B147" s="219"/>
      <c r="C147" s="220"/>
      <c r="D147" s="221" t="s">
        <v>430</v>
      </c>
      <c r="E147" s="222" t="s">
        <v>37</v>
      </c>
      <c r="F147" s="223" t="s">
        <v>2139</v>
      </c>
      <c r="G147" s="220"/>
      <c r="H147" s="224">
        <v>5.25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430</v>
      </c>
      <c r="AU147" s="230" t="s">
        <v>91</v>
      </c>
      <c r="AV147" s="11" t="s">
        <v>91</v>
      </c>
      <c r="AW147" s="11" t="s">
        <v>45</v>
      </c>
      <c r="AX147" s="11" t="s">
        <v>82</v>
      </c>
      <c r="AY147" s="230" t="s">
        <v>162</v>
      </c>
    </row>
    <row r="148" spans="2:65" s="13" customFormat="1" ht="12">
      <c r="B148" s="242"/>
      <c r="C148" s="243"/>
      <c r="D148" s="221" t="s">
        <v>430</v>
      </c>
      <c r="E148" s="244" t="s">
        <v>37</v>
      </c>
      <c r="F148" s="245" t="s">
        <v>1503</v>
      </c>
      <c r="G148" s="243"/>
      <c r="H148" s="244" t="s">
        <v>37</v>
      </c>
      <c r="I148" s="246"/>
      <c r="J148" s="243"/>
      <c r="K148" s="243"/>
      <c r="L148" s="247"/>
      <c r="M148" s="248"/>
      <c r="N148" s="249"/>
      <c r="O148" s="249"/>
      <c r="P148" s="249"/>
      <c r="Q148" s="249"/>
      <c r="R148" s="249"/>
      <c r="S148" s="249"/>
      <c r="T148" s="250"/>
      <c r="AT148" s="251" t="s">
        <v>430</v>
      </c>
      <c r="AU148" s="251" t="s">
        <v>91</v>
      </c>
      <c r="AV148" s="13" t="s">
        <v>24</v>
      </c>
      <c r="AW148" s="13" t="s">
        <v>45</v>
      </c>
      <c r="AX148" s="13" t="s">
        <v>82</v>
      </c>
      <c r="AY148" s="251" t="s">
        <v>162</v>
      </c>
    </row>
    <row r="149" spans="2:65" s="11" customFormat="1" ht="12">
      <c r="B149" s="219"/>
      <c r="C149" s="220"/>
      <c r="D149" s="221" t="s">
        <v>430</v>
      </c>
      <c r="E149" s="222" t="s">
        <v>37</v>
      </c>
      <c r="F149" s="223" t="s">
        <v>2140</v>
      </c>
      <c r="G149" s="220"/>
      <c r="H149" s="224">
        <v>13.65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430</v>
      </c>
      <c r="AU149" s="230" t="s">
        <v>91</v>
      </c>
      <c r="AV149" s="11" t="s">
        <v>91</v>
      </c>
      <c r="AW149" s="11" t="s">
        <v>45</v>
      </c>
      <c r="AX149" s="11" t="s">
        <v>82</v>
      </c>
      <c r="AY149" s="230" t="s">
        <v>162</v>
      </c>
    </row>
    <row r="150" spans="2:65" s="12" customFormat="1" ht="12">
      <c r="B150" s="231"/>
      <c r="C150" s="232"/>
      <c r="D150" s="221" t="s">
        <v>430</v>
      </c>
      <c r="E150" s="233" t="s">
        <v>37</v>
      </c>
      <c r="F150" s="234" t="s">
        <v>433</v>
      </c>
      <c r="G150" s="232"/>
      <c r="H150" s="235">
        <v>18.899999999999999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430</v>
      </c>
      <c r="AU150" s="241" t="s">
        <v>91</v>
      </c>
      <c r="AV150" s="12" t="s">
        <v>161</v>
      </c>
      <c r="AW150" s="12" t="s">
        <v>45</v>
      </c>
      <c r="AX150" s="12" t="s">
        <v>24</v>
      </c>
      <c r="AY150" s="241" t="s">
        <v>162</v>
      </c>
    </row>
    <row r="151" spans="2:65" s="10" customFormat="1" ht="29.85" customHeight="1">
      <c r="B151" s="203"/>
      <c r="C151" s="204"/>
      <c r="D151" s="205" t="s">
        <v>81</v>
      </c>
      <c r="E151" s="217" t="s">
        <v>161</v>
      </c>
      <c r="F151" s="217" t="s">
        <v>489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SUM(P152:P162)</f>
        <v>0</v>
      </c>
      <c r="Q151" s="211"/>
      <c r="R151" s="212">
        <f>SUM(R152:R162)</f>
        <v>0</v>
      </c>
      <c r="S151" s="211"/>
      <c r="T151" s="213">
        <f>SUM(T152:T162)</f>
        <v>0</v>
      </c>
      <c r="AR151" s="214" t="s">
        <v>24</v>
      </c>
      <c r="AT151" s="215" t="s">
        <v>81</v>
      </c>
      <c r="AU151" s="215" t="s">
        <v>24</v>
      </c>
      <c r="AY151" s="214" t="s">
        <v>162</v>
      </c>
      <c r="BK151" s="216">
        <f>SUM(BK152:BK162)</f>
        <v>0</v>
      </c>
    </row>
    <row r="152" spans="2:65" s="1" customFormat="1" ht="16.5" customHeight="1">
      <c r="B152" s="42"/>
      <c r="C152" s="163" t="s">
        <v>227</v>
      </c>
      <c r="D152" s="163" t="s">
        <v>156</v>
      </c>
      <c r="E152" s="164" t="s">
        <v>490</v>
      </c>
      <c r="F152" s="165" t="s">
        <v>491</v>
      </c>
      <c r="G152" s="166" t="s">
        <v>173</v>
      </c>
      <c r="H152" s="167">
        <v>0.85299999999999998</v>
      </c>
      <c r="I152" s="168"/>
      <c r="J152" s="169">
        <f>ROUND(I152*H152,2)</f>
        <v>0</v>
      </c>
      <c r="K152" s="165" t="s">
        <v>428</v>
      </c>
      <c r="L152" s="62"/>
      <c r="M152" s="170" t="s">
        <v>37</v>
      </c>
      <c r="N152" s="171" t="s">
        <v>53</v>
      </c>
      <c r="O152" s="43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174">
        <f>IF(N152="základní",J152,0)</f>
        <v>0</v>
      </c>
      <c r="BF152" s="174">
        <f>IF(N152="snížená",J152,0)</f>
        <v>0</v>
      </c>
      <c r="BG152" s="174">
        <f>IF(N152="zákl. přenesená",J152,0)</f>
        <v>0</v>
      </c>
      <c r="BH152" s="174">
        <f>IF(N152="sníž. přenesená",J152,0)</f>
        <v>0</v>
      </c>
      <c r="BI152" s="174">
        <f>IF(N152="nulová",J152,0)</f>
        <v>0</v>
      </c>
      <c r="BJ152" s="24" t="s">
        <v>24</v>
      </c>
      <c r="BK152" s="174">
        <f>ROUND(I152*H152,2)</f>
        <v>0</v>
      </c>
      <c r="BL152" s="24" t="s">
        <v>161</v>
      </c>
      <c r="BM152" s="24" t="s">
        <v>2141</v>
      </c>
    </row>
    <row r="153" spans="2:65" s="11" customFormat="1" ht="12">
      <c r="B153" s="219"/>
      <c r="C153" s="220"/>
      <c r="D153" s="221" t="s">
        <v>430</v>
      </c>
      <c r="E153" s="222" t="s">
        <v>37</v>
      </c>
      <c r="F153" s="223" t="s">
        <v>2142</v>
      </c>
      <c r="G153" s="220"/>
      <c r="H153" s="224">
        <v>0.85299999999999998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430</v>
      </c>
      <c r="AU153" s="230" t="s">
        <v>91</v>
      </c>
      <c r="AV153" s="11" t="s">
        <v>91</v>
      </c>
      <c r="AW153" s="11" t="s">
        <v>45</v>
      </c>
      <c r="AX153" s="11" t="s">
        <v>82</v>
      </c>
      <c r="AY153" s="230" t="s">
        <v>162</v>
      </c>
    </row>
    <row r="154" spans="2:65" s="12" customFormat="1" ht="12">
      <c r="B154" s="231"/>
      <c r="C154" s="232"/>
      <c r="D154" s="221" t="s">
        <v>430</v>
      </c>
      <c r="E154" s="233" t="s">
        <v>37</v>
      </c>
      <c r="F154" s="234" t="s">
        <v>433</v>
      </c>
      <c r="G154" s="232"/>
      <c r="H154" s="235">
        <v>0.85299999999999998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430</v>
      </c>
      <c r="AU154" s="241" t="s">
        <v>91</v>
      </c>
      <c r="AV154" s="12" t="s">
        <v>161</v>
      </c>
      <c r="AW154" s="12" t="s">
        <v>45</v>
      </c>
      <c r="AX154" s="12" t="s">
        <v>24</v>
      </c>
      <c r="AY154" s="241" t="s">
        <v>162</v>
      </c>
    </row>
    <row r="155" spans="2:65" s="1" customFormat="1" ht="16.5" customHeight="1">
      <c r="B155" s="42"/>
      <c r="C155" s="163" t="s">
        <v>231</v>
      </c>
      <c r="D155" s="163" t="s">
        <v>156</v>
      </c>
      <c r="E155" s="164" t="s">
        <v>495</v>
      </c>
      <c r="F155" s="165" t="s">
        <v>496</v>
      </c>
      <c r="G155" s="166" t="s">
        <v>159</v>
      </c>
      <c r="H155" s="167">
        <v>7.2880000000000003</v>
      </c>
      <c r="I155" s="168"/>
      <c r="J155" s="169">
        <f>ROUND(I155*H155,2)</f>
        <v>0</v>
      </c>
      <c r="K155" s="165" t="s">
        <v>428</v>
      </c>
      <c r="L155" s="62"/>
      <c r="M155" s="170" t="s">
        <v>37</v>
      </c>
      <c r="N155" s="171" t="s">
        <v>53</v>
      </c>
      <c r="O155" s="43"/>
      <c r="P155" s="172">
        <f>O155*H155</f>
        <v>0</v>
      </c>
      <c r="Q155" s="172">
        <v>0</v>
      </c>
      <c r="R155" s="172">
        <f>Q155*H155</f>
        <v>0</v>
      </c>
      <c r="S155" s="172">
        <v>0</v>
      </c>
      <c r="T155" s="173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174">
        <f>IF(N155="základní",J155,0)</f>
        <v>0</v>
      </c>
      <c r="BF155" s="174">
        <f>IF(N155="snížená",J155,0)</f>
        <v>0</v>
      </c>
      <c r="BG155" s="174">
        <f>IF(N155="zákl. přenesená",J155,0)</f>
        <v>0</v>
      </c>
      <c r="BH155" s="174">
        <f>IF(N155="sníž. přenesená",J155,0)</f>
        <v>0</v>
      </c>
      <c r="BI155" s="174">
        <f>IF(N155="nulová",J155,0)</f>
        <v>0</v>
      </c>
      <c r="BJ155" s="24" t="s">
        <v>24</v>
      </c>
      <c r="BK155" s="174">
        <f>ROUND(I155*H155,2)</f>
        <v>0</v>
      </c>
      <c r="BL155" s="24" t="s">
        <v>161</v>
      </c>
      <c r="BM155" s="24" t="s">
        <v>2143</v>
      </c>
    </row>
    <row r="156" spans="2:65" s="11" customFormat="1" ht="12">
      <c r="B156" s="219"/>
      <c r="C156" s="220"/>
      <c r="D156" s="221" t="s">
        <v>430</v>
      </c>
      <c r="E156" s="222" t="s">
        <v>37</v>
      </c>
      <c r="F156" s="223" t="s">
        <v>2144</v>
      </c>
      <c r="G156" s="220"/>
      <c r="H156" s="224">
        <v>7.2880000000000003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430</v>
      </c>
      <c r="AU156" s="230" t="s">
        <v>91</v>
      </c>
      <c r="AV156" s="11" t="s">
        <v>91</v>
      </c>
      <c r="AW156" s="11" t="s">
        <v>45</v>
      </c>
      <c r="AX156" s="11" t="s">
        <v>82</v>
      </c>
      <c r="AY156" s="230" t="s">
        <v>162</v>
      </c>
    </row>
    <row r="157" spans="2:65" s="12" customFormat="1" ht="12">
      <c r="B157" s="231"/>
      <c r="C157" s="232"/>
      <c r="D157" s="221" t="s">
        <v>430</v>
      </c>
      <c r="E157" s="233" t="s">
        <v>37</v>
      </c>
      <c r="F157" s="234" t="s">
        <v>433</v>
      </c>
      <c r="G157" s="232"/>
      <c r="H157" s="235">
        <v>7.2880000000000003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430</v>
      </c>
      <c r="AU157" s="241" t="s">
        <v>91</v>
      </c>
      <c r="AV157" s="12" t="s">
        <v>161</v>
      </c>
      <c r="AW157" s="12" t="s">
        <v>45</v>
      </c>
      <c r="AX157" s="12" t="s">
        <v>24</v>
      </c>
      <c r="AY157" s="241" t="s">
        <v>162</v>
      </c>
    </row>
    <row r="158" spans="2:65" s="1" customFormat="1" ht="16.5" customHeight="1">
      <c r="B158" s="42"/>
      <c r="C158" s="163" t="s">
        <v>235</v>
      </c>
      <c r="D158" s="163" t="s">
        <v>156</v>
      </c>
      <c r="E158" s="164" t="s">
        <v>499</v>
      </c>
      <c r="F158" s="165" t="s">
        <v>500</v>
      </c>
      <c r="G158" s="166" t="s">
        <v>159</v>
      </c>
      <c r="H158" s="167">
        <v>7.2880000000000003</v>
      </c>
      <c r="I158" s="168"/>
      <c r="J158" s="169">
        <f>ROUND(I158*H158,2)</f>
        <v>0</v>
      </c>
      <c r="K158" s="165" t="s">
        <v>428</v>
      </c>
      <c r="L158" s="62"/>
      <c r="M158" s="170" t="s">
        <v>37</v>
      </c>
      <c r="N158" s="171" t="s">
        <v>53</v>
      </c>
      <c r="O158" s="43"/>
      <c r="P158" s="172">
        <f>O158*H158</f>
        <v>0</v>
      </c>
      <c r="Q158" s="172">
        <v>0</v>
      </c>
      <c r="R158" s="172">
        <f>Q158*H158</f>
        <v>0</v>
      </c>
      <c r="S158" s="172">
        <v>0</v>
      </c>
      <c r="T158" s="173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174">
        <f>IF(N158="základní",J158,0)</f>
        <v>0</v>
      </c>
      <c r="BF158" s="174">
        <f>IF(N158="snížená",J158,0)</f>
        <v>0</v>
      </c>
      <c r="BG158" s="174">
        <f>IF(N158="zákl. přenesená",J158,0)</f>
        <v>0</v>
      </c>
      <c r="BH158" s="174">
        <f>IF(N158="sníž. přenesená",J158,0)</f>
        <v>0</v>
      </c>
      <c r="BI158" s="174">
        <f>IF(N158="nulová",J158,0)</f>
        <v>0</v>
      </c>
      <c r="BJ158" s="24" t="s">
        <v>24</v>
      </c>
      <c r="BK158" s="174">
        <f>ROUND(I158*H158,2)</f>
        <v>0</v>
      </c>
      <c r="BL158" s="24" t="s">
        <v>161</v>
      </c>
      <c r="BM158" s="24" t="s">
        <v>2145</v>
      </c>
    </row>
    <row r="159" spans="2:65" s="1" customFormat="1" ht="16.5" customHeight="1">
      <c r="B159" s="42"/>
      <c r="C159" s="163" t="s">
        <v>9</v>
      </c>
      <c r="D159" s="163" t="s">
        <v>156</v>
      </c>
      <c r="E159" s="164" t="s">
        <v>502</v>
      </c>
      <c r="F159" s="165" t="s">
        <v>503</v>
      </c>
      <c r="G159" s="166" t="s">
        <v>201</v>
      </c>
      <c r="H159" s="167">
        <v>6.7000000000000004E-2</v>
      </c>
      <c r="I159" s="168"/>
      <c r="J159" s="169">
        <f>ROUND(I159*H159,2)</f>
        <v>0</v>
      </c>
      <c r="K159" s="165" t="s">
        <v>428</v>
      </c>
      <c r="L159" s="62"/>
      <c r="M159" s="170" t="s">
        <v>37</v>
      </c>
      <c r="N159" s="171" t="s">
        <v>53</v>
      </c>
      <c r="O159" s="43"/>
      <c r="P159" s="172">
        <f>O159*H159</f>
        <v>0</v>
      </c>
      <c r="Q159" s="172">
        <v>0</v>
      </c>
      <c r="R159" s="172">
        <f>Q159*H159</f>
        <v>0</v>
      </c>
      <c r="S159" s="172">
        <v>0</v>
      </c>
      <c r="T159" s="173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24" t="s">
        <v>24</v>
      </c>
      <c r="BK159" s="174">
        <f>ROUND(I159*H159,2)</f>
        <v>0</v>
      </c>
      <c r="BL159" s="24" t="s">
        <v>161</v>
      </c>
      <c r="BM159" s="24" t="s">
        <v>2146</v>
      </c>
    </row>
    <row r="160" spans="2:65" s="11" customFormat="1" ht="12">
      <c r="B160" s="219"/>
      <c r="C160" s="220"/>
      <c r="D160" s="221" t="s">
        <v>430</v>
      </c>
      <c r="E160" s="222" t="s">
        <v>37</v>
      </c>
      <c r="F160" s="223" t="s">
        <v>2147</v>
      </c>
      <c r="G160" s="220"/>
      <c r="H160" s="224">
        <v>0.05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430</v>
      </c>
      <c r="AU160" s="230" t="s">
        <v>91</v>
      </c>
      <c r="AV160" s="11" t="s">
        <v>91</v>
      </c>
      <c r="AW160" s="11" t="s">
        <v>45</v>
      </c>
      <c r="AX160" s="11" t="s">
        <v>82</v>
      </c>
      <c r="AY160" s="230" t="s">
        <v>162</v>
      </c>
    </row>
    <row r="161" spans="2:65" s="11" customFormat="1" ht="12">
      <c r="B161" s="219"/>
      <c r="C161" s="220"/>
      <c r="D161" s="221" t="s">
        <v>430</v>
      </c>
      <c r="E161" s="222" t="s">
        <v>37</v>
      </c>
      <c r="F161" s="223" t="s">
        <v>2148</v>
      </c>
      <c r="G161" s="220"/>
      <c r="H161" s="224">
        <v>1.7000000000000001E-2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430</v>
      </c>
      <c r="AU161" s="230" t="s">
        <v>91</v>
      </c>
      <c r="AV161" s="11" t="s">
        <v>91</v>
      </c>
      <c r="AW161" s="11" t="s">
        <v>45</v>
      </c>
      <c r="AX161" s="11" t="s">
        <v>82</v>
      </c>
      <c r="AY161" s="230" t="s">
        <v>162</v>
      </c>
    </row>
    <row r="162" spans="2:65" s="12" customFormat="1" ht="12">
      <c r="B162" s="231"/>
      <c r="C162" s="232"/>
      <c r="D162" s="221" t="s">
        <v>430</v>
      </c>
      <c r="E162" s="233" t="s">
        <v>37</v>
      </c>
      <c r="F162" s="234" t="s">
        <v>433</v>
      </c>
      <c r="G162" s="232"/>
      <c r="H162" s="235">
        <v>6.7000000000000004E-2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430</v>
      </c>
      <c r="AU162" s="241" t="s">
        <v>91</v>
      </c>
      <c r="AV162" s="12" t="s">
        <v>161</v>
      </c>
      <c r="AW162" s="12" t="s">
        <v>45</v>
      </c>
      <c r="AX162" s="12" t="s">
        <v>24</v>
      </c>
      <c r="AY162" s="241" t="s">
        <v>162</v>
      </c>
    </row>
    <row r="163" spans="2:65" s="10" customFormat="1" ht="29.85" customHeight="1">
      <c r="B163" s="203"/>
      <c r="C163" s="204"/>
      <c r="D163" s="205" t="s">
        <v>81</v>
      </c>
      <c r="E163" s="217" t="s">
        <v>175</v>
      </c>
      <c r="F163" s="217" t="s">
        <v>507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SUM(P164:P167)</f>
        <v>0</v>
      </c>
      <c r="Q163" s="211"/>
      <c r="R163" s="212">
        <f>SUM(R164:R167)</f>
        <v>0</v>
      </c>
      <c r="S163" s="211"/>
      <c r="T163" s="213">
        <f>SUM(T164:T167)</f>
        <v>0</v>
      </c>
      <c r="AR163" s="214" t="s">
        <v>24</v>
      </c>
      <c r="AT163" s="215" t="s">
        <v>81</v>
      </c>
      <c r="AU163" s="215" t="s">
        <v>24</v>
      </c>
      <c r="AY163" s="214" t="s">
        <v>162</v>
      </c>
      <c r="BK163" s="216">
        <f>SUM(BK164:BK167)</f>
        <v>0</v>
      </c>
    </row>
    <row r="164" spans="2:65" s="1" customFormat="1" ht="16.5" customHeight="1">
      <c r="B164" s="42"/>
      <c r="C164" s="163" t="s">
        <v>242</v>
      </c>
      <c r="D164" s="163" t="s">
        <v>156</v>
      </c>
      <c r="E164" s="164" t="s">
        <v>508</v>
      </c>
      <c r="F164" s="165" t="s">
        <v>509</v>
      </c>
      <c r="G164" s="166" t="s">
        <v>159</v>
      </c>
      <c r="H164" s="167">
        <v>7.0750000000000002</v>
      </c>
      <c r="I164" s="168"/>
      <c r="J164" s="169">
        <f>ROUND(I164*H164,2)</f>
        <v>0</v>
      </c>
      <c r="K164" s="165" t="s">
        <v>428</v>
      </c>
      <c r="L164" s="62"/>
      <c r="M164" s="170" t="s">
        <v>37</v>
      </c>
      <c r="N164" s="171" t="s">
        <v>53</v>
      </c>
      <c r="O164" s="43"/>
      <c r="P164" s="172">
        <f>O164*H164</f>
        <v>0</v>
      </c>
      <c r="Q164" s="172">
        <v>0</v>
      </c>
      <c r="R164" s="172">
        <f>Q164*H164</f>
        <v>0</v>
      </c>
      <c r="S164" s="172">
        <v>0</v>
      </c>
      <c r="T164" s="173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174">
        <f>IF(N164="základní",J164,0)</f>
        <v>0</v>
      </c>
      <c r="BF164" s="174">
        <f>IF(N164="snížená",J164,0)</f>
        <v>0</v>
      </c>
      <c r="BG164" s="174">
        <f>IF(N164="zákl. přenesená",J164,0)</f>
        <v>0</v>
      </c>
      <c r="BH164" s="174">
        <f>IF(N164="sníž. přenesená",J164,0)</f>
        <v>0</v>
      </c>
      <c r="BI164" s="174">
        <f>IF(N164="nulová",J164,0)</f>
        <v>0</v>
      </c>
      <c r="BJ164" s="24" t="s">
        <v>24</v>
      </c>
      <c r="BK164" s="174">
        <f>ROUND(I164*H164,2)</f>
        <v>0</v>
      </c>
      <c r="BL164" s="24" t="s">
        <v>161</v>
      </c>
      <c r="BM164" s="24" t="s">
        <v>2149</v>
      </c>
    </row>
    <row r="165" spans="2:65" s="13" customFormat="1" ht="12">
      <c r="B165" s="242"/>
      <c r="C165" s="243"/>
      <c r="D165" s="221" t="s">
        <v>430</v>
      </c>
      <c r="E165" s="244" t="s">
        <v>37</v>
      </c>
      <c r="F165" s="245" t="s">
        <v>1552</v>
      </c>
      <c r="G165" s="243"/>
      <c r="H165" s="244" t="s">
        <v>37</v>
      </c>
      <c r="I165" s="246"/>
      <c r="J165" s="243"/>
      <c r="K165" s="243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430</v>
      </c>
      <c r="AU165" s="251" t="s">
        <v>91</v>
      </c>
      <c r="AV165" s="13" t="s">
        <v>24</v>
      </c>
      <c r="AW165" s="13" t="s">
        <v>45</v>
      </c>
      <c r="AX165" s="13" t="s">
        <v>82</v>
      </c>
      <c r="AY165" s="251" t="s">
        <v>162</v>
      </c>
    </row>
    <row r="166" spans="2:65" s="11" customFormat="1" ht="12">
      <c r="B166" s="219"/>
      <c r="C166" s="220"/>
      <c r="D166" s="221" t="s">
        <v>430</v>
      </c>
      <c r="E166" s="222" t="s">
        <v>37</v>
      </c>
      <c r="F166" s="223" t="s">
        <v>2150</v>
      </c>
      <c r="G166" s="220"/>
      <c r="H166" s="224">
        <v>7.0750000000000002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430</v>
      </c>
      <c r="AU166" s="230" t="s">
        <v>91</v>
      </c>
      <c r="AV166" s="11" t="s">
        <v>91</v>
      </c>
      <c r="AW166" s="11" t="s">
        <v>45</v>
      </c>
      <c r="AX166" s="11" t="s">
        <v>82</v>
      </c>
      <c r="AY166" s="230" t="s">
        <v>162</v>
      </c>
    </row>
    <row r="167" spans="2:65" s="12" customFormat="1" ht="12">
      <c r="B167" s="231"/>
      <c r="C167" s="232"/>
      <c r="D167" s="221" t="s">
        <v>430</v>
      </c>
      <c r="E167" s="233" t="s">
        <v>37</v>
      </c>
      <c r="F167" s="234" t="s">
        <v>433</v>
      </c>
      <c r="G167" s="232"/>
      <c r="H167" s="235">
        <v>7.0750000000000002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430</v>
      </c>
      <c r="AU167" s="241" t="s">
        <v>91</v>
      </c>
      <c r="AV167" s="12" t="s">
        <v>161</v>
      </c>
      <c r="AW167" s="12" t="s">
        <v>45</v>
      </c>
      <c r="AX167" s="12" t="s">
        <v>24</v>
      </c>
      <c r="AY167" s="241" t="s">
        <v>162</v>
      </c>
    </row>
    <row r="168" spans="2:65" s="10" customFormat="1" ht="29.85" customHeight="1">
      <c r="B168" s="203"/>
      <c r="C168" s="204"/>
      <c r="D168" s="205" t="s">
        <v>81</v>
      </c>
      <c r="E168" s="217" t="s">
        <v>179</v>
      </c>
      <c r="F168" s="217" t="s">
        <v>513</v>
      </c>
      <c r="G168" s="204"/>
      <c r="H168" s="204"/>
      <c r="I168" s="207"/>
      <c r="J168" s="218">
        <f>BK168</f>
        <v>0</v>
      </c>
      <c r="K168" s="204"/>
      <c r="L168" s="209"/>
      <c r="M168" s="210"/>
      <c r="N168" s="211"/>
      <c r="O168" s="211"/>
      <c r="P168" s="212">
        <f>SUM(P169:P194)</f>
        <v>0</v>
      </c>
      <c r="Q168" s="211"/>
      <c r="R168" s="212">
        <f>SUM(R169:R194)</f>
        <v>0</v>
      </c>
      <c r="S168" s="211"/>
      <c r="T168" s="213">
        <f>SUM(T169:T194)</f>
        <v>0</v>
      </c>
      <c r="AR168" s="214" t="s">
        <v>24</v>
      </c>
      <c r="AT168" s="215" t="s">
        <v>81</v>
      </c>
      <c r="AU168" s="215" t="s">
        <v>24</v>
      </c>
      <c r="AY168" s="214" t="s">
        <v>162</v>
      </c>
      <c r="BK168" s="216">
        <f>SUM(BK169:BK194)</f>
        <v>0</v>
      </c>
    </row>
    <row r="169" spans="2:65" s="1" customFormat="1" ht="25.5" customHeight="1">
      <c r="B169" s="42"/>
      <c r="C169" s="163" t="s">
        <v>246</v>
      </c>
      <c r="D169" s="163" t="s">
        <v>156</v>
      </c>
      <c r="E169" s="164" t="s">
        <v>514</v>
      </c>
      <c r="F169" s="165" t="s">
        <v>515</v>
      </c>
      <c r="G169" s="166" t="s">
        <v>159</v>
      </c>
      <c r="H169" s="167">
        <v>70.275000000000006</v>
      </c>
      <c r="I169" s="168"/>
      <c r="J169" s="169">
        <f>ROUND(I169*H169,2)</f>
        <v>0</v>
      </c>
      <c r="K169" s="165" t="s">
        <v>428</v>
      </c>
      <c r="L169" s="62"/>
      <c r="M169" s="170" t="s">
        <v>37</v>
      </c>
      <c r="N169" s="171" t="s">
        <v>53</v>
      </c>
      <c r="O169" s="43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24" t="s">
        <v>24</v>
      </c>
      <c r="BK169" s="174">
        <f>ROUND(I169*H169,2)</f>
        <v>0</v>
      </c>
      <c r="BL169" s="24" t="s">
        <v>161</v>
      </c>
      <c r="BM169" s="24" t="s">
        <v>2151</v>
      </c>
    </row>
    <row r="170" spans="2:65" s="11" customFormat="1" ht="12">
      <c r="B170" s="219"/>
      <c r="C170" s="220"/>
      <c r="D170" s="221" t="s">
        <v>430</v>
      </c>
      <c r="E170" s="222" t="s">
        <v>37</v>
      </c>
      <c r="F170" s="223" t="s">
        <v>2152</v>
      </c>
      <c r="G170" s="220"/>
      <c r="H170" s="224">
        <v>30.975000000000001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430</v>
      </c>
      <c r="AU170" s="230" t="s">
        <v>91</v>
      </c>
      <c r="AV170" s="11" t="s">
        <v>91</v>
      </c>
      <c r="AW170" s="11" t="s">
        <v>45</v>
      </c>
      <c r="AX170" s="11" t="s">
        <v>82</v>
      </c>
      <c r="AY170" s="230" t="s">
        <v>162</v>
      </c>
    </row>
    <row r="171" spans="2:65" s="13" customFormat="1" ht="12">
      <c r="B171" s="242"/>
      <c r="C171" s="243"/>
      <c r="D171" s="221" t="s">
        <v>430</v>
      </c>
      <c r="E171" s="244" t="s">
        <v>37</v>
      </c>
      <c r="F171" s="245" t="s">
        <v>1568</v>
      </c>
      <c r="G171" s="243"/>
      <c r="H171" s="244" t="s">
        <v>37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430</v>
      </c>
      <c r="AU171" s="251" t="s">
        <v>91</v>
      </c>
      <c r="AV171" s="13" t="s">
        <v>24</v>
      </c>
      <c r="AW171" s="13" t="s">
        <v>45</v>
      </c>
      <c r="AX171" s="13" t="s">
        <v>82</v>
      </c>
      <c r="AY171" s="251" t="s">
        <v>162</v>
      </c>
    </row>
    <row r="172" spans="2:65" s="11" customFormat="1" ht="12">
      <c r="B172" s="219"/>
      <c r="C172" s="220"/>
      <c r="D172" s="221" t="s">
        <v>430</v>
      </c>
      <c r="E172" s="222" t="s">
        <v>37</v>
      </c>
      <c r="F172" s="223" t="s">
        <v>2153</v>
      </c>
      <c r="G172" s="220"/>
      <c r="H172" s="224">
        <v>6.3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430</v>
      </c>
      <c r="AU172" s="230" t="s">
        <v>91</v>
      </c>
      <c r="AV172" s="11" t="s">
        <v>91</v>
      </c>
      <c r="AW172" s="11" t="s">
        <v>45</v>
      </c>
      <c r="AX172" s="11" t="s">
        <v>82</v>
      </c>
      <c r="AY172" s="230" t="s">
        <v>162</v>
      </c>
    </row>
    <row r="173" spans="2:65" s="11" customFormat="1" ht="12">
      <c r="B173" s="219"/>
      <c r="C173" s="220"/>
      <c r="D173" s="221" t="s">
        <v>430</v>
      </c>
      <c r="E173" s="222" t="s">
        <v>37</v>
      </c>
      <c r="F173" s="223" t="s">
        <v>2152</v>
      </c>
      <c r="G173" s="220"/>
      <c r="H173" s="224">
        <v>30.975000000000001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430</v>
      </c>
      <c r="AU173" s="230" t="s">
        <v>91</v>
      </c>
      <c r="AV173" s="11" t="s">
        <v>91</v>
      </c>
      <c r="AW173" s="11" t="s">
        <v>45</v>
      </c>
      <c r="AX173" s="11" t="s">
        <v>82</v>
      </c>
      <c r="AY173" s="230" t="s">
        <v>162</v>
      </c>
    </row>
    <row r="174" spans="2:65" s="13" customFormat="1" ht="12">
      <c r="B174" s="242"/>
      <c r="C174" s="243"/>
      <c r="D174" s="221" t="s">
        <v>430</v>
      </c>
      <c r="E174" s="244" t="s">
        <v>37</v>
      </c>
      <c r="F174" s="245" t="s">
        <v>1568</v>
      </c>
      <c r="G174" s="243"/>
      <c r="H174" s="244" t="s">
        <v>37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430</v>
      </c>
      <c r="AU174" s="251" t="s">
        <v>91</v>
      </c>
      <c r="AV174" s="13" t="s">
        <v>24</v>
      </c>
      <c r="AW174" s="13" t="s">
        <v>45</v>
      </c>
      <c r="AX174" s="13" t="s">
        <v>82</v>
      </c>
      <c r="AY174" s="251" t="s">
        <v>162</v>
      </c>
    </row>
    <row r="175" spans="2:65" s="11" customFormat="1" ht="12">
      <c r="B175" s="219"/>
      <c r="C175" s="220"/>
      <c r="D175" s="221" t="s">
        <v>430</v>
      </c>
      <c r="E175" s="222" t="s">
        <v>37</v>
      </c>
      <c r="F175" s="223" t="s">
        <v>2154</v>
      </c>
      <c r="G175" s="220"/>
      <c r="H175" s="224">
        <v>2.0249999999999999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430</v>
      </c>
      <c r="AU175" s="230" t="s">
        <v>91</v>
      </c>
      <c r="AV175" s="11" t="s">
        <v>91</v>
      </c>
      <c r="AW175" s="11" t="s">
        <v>45</v>
      </c>
      <c r="AX175" s="11" t="s">
        <v>82</v>
      </c>
      <c r="AY175" s="230" t="s">
        <v>162</v>
      </c>
    </row>
    <row r="176" spans="2:65" s="12" customFormat="1" ht="12">
      <c r="B176" s="231"/>
      <c r="C176" s="232"/>
      <c r="D176" s="221" t="s">
        <v>430</v>
      </c>
      <c r="E176" s="233" t="s">
        <v>37</v>
      </c>
      <c r="F176" s="234" t="s">
        <v>433</v>
      </c>
      <c r="G176" s="232"/>
      <c r="H176" s="235">
        <v>70.275000000000006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430</v>
      </c>
      <c r="AU176" s="241" t="s">
        <v>91</v>
      </c>
      <c r="AV176" s="12" t="s">
        <v>161</v>
      </c>
      <c r="AW176" s="12" t="s">
        <v>45</v>
      </c>
      <c r="AX176" s="12" t="s">
        <v>24</v>
      </c>
      <c r="AY176" s="241" t="s">
        <v>162</v>
      </c>
    </row>
    <row r="177" spans="2:65" s="1" customFormat="1" ht="16.5" customHeight="1">
      <c r="B177" s="42"/>
      <c r="C177" s="163" t="s">
        <v>250</v>
      </c>
      <c r="D177" s="163" t="s">
        <v>156</v>
      </c>
      <c r="E177" s="164" t="s">
        <v>526</v>
      </c>
      <c r="F177" s="165" t="s">
        <v>527</v>
      </c>
      <c r="G177" s="166" t="s">
        <v>159</v>
      </c>
      <c r="H177" s="167">
        <v>70.275000000000006</v>
      </c>
      <c r="I177" s="168"/>
      <c r="J177" s="169">
        <f>ROUND(I177*H177,2)</f>
        <v>0</v>
      </c>
      <c r="K177" s="165" t="s">
        <v>428</v>
      </c>
      <c r="L177" s="62"/>
      <c r="M177" s="170" t="s">
        <v>37</v>
      </c>
      <c r="N177" s="171" t="s">
        <v>53</v>
      </c>
      <c r="O177" s="43"/>
      <c r="P177" s="172">
        <f>O177*H177</f>
        <v>0</v>
      </c>
      <c r="Q177" s="172">
        <v>0</v>
      </c>
      <c r="R177" s="172">
        <f>Q177*H177</f>
        <v>0</v>
      </c>
      <c r="S177" s="172">
        <v>0</v>
      </c>
      <c r="T177" s="173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24" t="s">
        <v>24</v>
      </c>
      <c r="BK177" s="174">
        <f>ROUND(I177*H177,2)</f>
        <v>0</v>
      </c>
      <c r="BL177" s="24" t="s">
        <v>161</v>
      </c>
      <c r="BM177" s="24" t="s">
        <v>2155</v>
      </c>
    </row>
    <row r="178" spans="2:65" s="1" customFormat="1" ht="25.5" customHeight="1">
      <c r="B178" s="42"/>
      <c r="C178" s="163" t="s">
        <v>254</v>
      </c>
      <c r="D178" s="163" t="s">
        <v>156</v>
      </c>
      <c r="E178" s="164" t="s">
        <v>1944</v>
      </c>
      <c r="F178" s="165" t="s">
        <v>1945</v>
      </c>
      <c r="G178" s="166" t="s">
        <v>159</v>
      </c>
      <c r="H178" s="167">
        <v>38.295000000000002</v>
      </c>
      <c r="I178" s="168"/>
      <c r="J178" s="169">
        <f>ROUND(I178*H178,2)</f>
        <v>0</v>
      </c>
      <c r="K178" s="165" t="s">
        <v>428</v>
      </c>
      <c r="L178" s="62"/>
      <c r="M178" s="170" t="s">
        <v>37</v>
      </c>
      <c r="N178" s="171" t="s">
        <v>53</v>
      </c>
      <c r="O178" s="43"/>
      <c r="P178" s="172">
        <f>O178*H178</f>
        <v>0</v>
      </c>
      <c r="Q178" s="172">
        <v>0</v>
      </c>
      <c r="R178" s="172">
        <f>Q178*H178</f>
        <v>0</v>
      </c>
      <c r="S178" s="172">
        <v>0</v>
      </c>
      <c r="T178" s="173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174">
        <f>IF(N178="základní",J178,0)</f>
        <v>0</v>
      </c>
      <c r="BF178" s="174">
        <f>IF(N178="snížená",J178,0)</f>
        <v>0</v>
      </c>
      <c r="BG178" s="174">
        <f>IF(N178="zákl. přenesená",J178,0)</f>
        <v>0</v>
      </c>
      <c r="BH178" s="174">
        <f>IF(N178="sníž. přenesená",J178,0)</f>
        <v>0</v>
      </c>
      <c r="BI178" s="174">
        <f>IF(N178="nulová",J178,0)</f>
        <v>0</v>
      </c>
      <c r="BJ178" s="24" t="s">
        <v>24</v>
      </c>
      <c r="BK178" s="174">
        <f>ROUND(I178*H178,2)</f>
        <v>0</v>
      </c>
      <c r="BL178" s="24" t="s">
        <v>161</v>
      </c>
      <c r="BM178" s="24" t="s">
        <v>2156</v>
      </c>
    </row>
    <row r="179" spans="2:65" s="11" customFormat="1" ht="12">
      <c r="B179" s="219"/>
      <c r="C179" s="220"/>
      <c r="D179" s="221" t="s">
        <v>430</v>
      </c>
      <c r="E179" s="222" t="s">
        <v>37</v>
      </c>
      <c r="F179" s="223" t="s">
        <v>2157</v>
      </c>
      <c r="G179" s="220"/>
      <c r="H179" s="224">
        <v>42.795000000000002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430</v>
      </c>
      <c r="AU179" s="230" t="s">
        <v>91</v>
      </c>
      <c r="AV179" s="11" t="s">
        <v>91</v>
      </c>
      <c r="AW179" s="11" t="s">
        <v>45</v>
      </c>
      <c r="AX179" s="11" t="s">
        <v>82</v>
      </c>
      <c r="AY179" s="230" t="s">
        <v>162</v>
      </c>
    </row>
    <row r="180" spans="2:65" s="11" customFormat="1" ht="12">
      <c r="B180" s="219"/>
      <c r="C180" s="220"/>
      <c r="D180" s="221" t="s">
        <v>430</v>
      </c>
      <c r="E180" s="222" t="s">
        <v>37</v>
      </c>
      <c r="F180" s="223" t="s">
        <v>2158</v>
      </c>
      <c r="G180" s="220"/>
      <c r="H180" s="224">
        <v>-5.4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430</v>
      </c>
      <c r="AU180" s="230" t="s">
        <v>91</v>
      </c>
      <c r="AV180" s="11" t="s">
        <v>91</v>
      </c>
      <c r="AW180" s="11" t="s">
        <v>45</v>
      </c>
      <c r="AX180" s="11" t="s">
        <v>82</v>
      </c>
      <c r="AY180" s="230" t="s">
        <v>162</v>
      </c>
    </row>
    <row r="181" spans="2:65" s="13" customFormat="1" ht="12">
      <c r="B181" s="242"/>
      <c r="C181" s="243"/>
      <c r="D181" s="221" t="s">
        <v>430</v>
      </c>
      <c r="E181" s="244" t="s">
        <v>37</v>
      </c>
      <c r="F181" s="245" t="s">
        <v>1568</v>
      </c>
      <c r="G181" s="243"/>
      <c r="H181" s="244" t="s">
        <v>37</v>
      </c>
      <c r="I181" s="246"/>
      <c r="J181" s="243"/>
      <c r="K181" s="243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430</v>
      </c>
      <c r="AU181" s="251" t="s">
        <v>91</v>
      </c>
      <c r="AV181" s="13" t="s">
        <v>24</v>
      </c>
      <c r="AW181" s="13" t="s">
        <v>45</v>
      </c>
      <c r="AX181" s="13" t="s">
        <v>82</v>
      </c>
      <c r="AY181" s="251" t="s">
        <v>162</v>
      </c>
    </row>
    <row r="182" spans="2:65" s="11" customFormat="1" ht="12">
      <c r="B182" s="219"/>
      <c r="C182" s="220"/>
      <c r="D182" s="221" t="s">
        <v>430</v>
      </c>
      <c r="E182" s="222" t="s">
        <v>37</v>
      </c>
      <c r="F182" s="223" t="s">
        <v>2159</v>
      </c>
      <c r="G182" s="220"/>
      <c r="H182" s="224">
        <v>0.9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430</v>
      </c>
      <c r="AU182" s="230" t="s">
        <v>91</v>
      </c>
      <c r="AV182" s="11" t="s">
        <v>91</v>
      </c>
      <c r="AW182" s="11" t="s">
        <v>45</v>
      </c>
      <c r="AX182" s="11" t="s">
        <v>82</v>
      </c>
      <c r="AY182" s="230" t="s">
        <v>162</v>
      </c>
    </row>
    <row r="183" spans="2:65" s="12" customFormat="1" ht="12">
      <c r="B183" s="231"/>
      <c r="C183" s="232"/>
      <c r="D183" s="221" t="s">
        <v>430</v>
      </c>
      <c r="E183" s="233" t="s">
        <v>37</v>
      </c>
      <c r="F183" s="234" t="s">
        <v>433</v>
      </c>
      <c r="G183" s="232"/>
      <c r="H183" s="235">
        <v>38.295000000000002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430</v>
      </c>
      <c r="AU183" s="241" t="s">
        <v>91</v>
      </c>
      <c r="AV183" s="12" t="s">
        <v>161</v>
      </c>
      <c r="AW183" s="12" t="s">
        <v>45</v>
      </c>
      <c r="AX183" s="12" t="s">
        <v>24</v>
      </c>
      <c r="AY183" s="241" t="s">
        <v>162</v>
      </c>
    </row>
    <row r="184" spans="2:65" s="1" customFormat="1" ht="25.5" customHeight="1">
      <c r="B184" s="42"/>
      <c r="C184" s="163" t="s">
        <v>256</v>
      </c>
      <c r="D184" s="163" t="s">
        <v>156</v>
      </c>
      <c r="E184" s="164" t="s">
        <v>1947</v>
      </c>
      <c r="F184" s="165" t="s">
        <v>1948</v>
      </c>
      <c r="G184" s="166" t="s">
        <v>159</v>
      </c>
      <c r="H184" s="167">
        <v>33.534999999999997</v>
      </c>
      <c r="I184" s="168"/>
      <c r="J184" s="169">
        <f>ROUND(I184*H184,2)</f>
        <v>0</v>
      </c>
      <c r="K184" s="165" t="s">
        <v>428</v>
      </c>
      <c r="L184" s="62"/>
      <c r="M184" s="170" t="s">
        <v>37</v>
      </c>
      <c r="N184" s="171" t="s">
        <v>53</v>
      </c>
      <c r="O184" s="43"/>
      <c r="P184" s="172">
        <f>O184*H184</f>
        <v>0</v>
      </c>
      <c r="Q184" s="172">
        <v>0</v>
      </c>
      <c r="R184" s="172">
        <f>Q184*H184</f>
        <v>0</v>
      </c>
      <c r="S184" s="172">
        <v>0</v>
      </c>
      <c r="T184" s="173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174">
        <f>IF(N184="základní",J184,0)</f>
        <v>0</v>
      </c>
      <c r="BF184" s="174">
        <f>IF(N184="snížená",J184,0)</f>
        <v>0</v>
      </c>
      <c r="BG184" s="174">
        <f>IF(N184="zákl. přenesená",J184,0)</f>
        <v>0</v>
      </c>
      <c r="BH184" s="174">
        <f>IF(N184="sníž. přenesená",J184,0)</f>
        <v>0</v>
      </c>
      <c r="BI184" s="174">
        <f>IF(N184="nulová",J184,0)</f>
        <v>0</v>
      </c>
      <c r="BJ184" s="24" t="s">
        <v>24</v>
      </c>
      <c r="BK184" s="174">
        <f>ROUND(I184*H184,2)</f>
        <v>0</v>
      </c>
      <c r="BL184" s="24" t="s">
        <v>161</v>
      </c>
      <c r="BM184" s="24" t="s">
        <v>2160</v>
      </c>
    </row>
    <row r="185" spans="2:65" s="11" customFormat="1" ht="12">
      <c r="B185" s="219"/>
      <c r="C185" s="220"/>
      <c r="D185" s="221" t="s">
        <v>430</v>
      </c>
      <c r="E185" s="222" t="s">
        <v>37</v>
      </c>
      <c r="F185" s="223" t="s">
        <v>2161</v>
      </c>
      <c r="G185" s="220"/>
      <c r="H185" s="224">
        <v>38.295000000000002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430</v>
      </c>
      <c r="AU185" s="230" t="s">
        <v>91</v>
      </c>
      <c r="AV185" s="11" t="s">
        <v>91</v>
      </c>
      <c r="AW185" s="11" t="s">
        <v>45</v>
      </c>
      <c r="AX185" s="11" t="s">
        <v>82</v>
      </c>
      <c r="AY185" s="230" t="s">
        <v>162</v>
      </c>
    </row>
    <row r="186" spans="2:65" s="13" customFormat="1" ht="12">
      <c r="B186" s="242"/>
      <c r="C186" s="243"/>
      <c r="D186" s="221" t="s">
        <v>430</v>
      </c>
      <c r="E186" s="244" t="s">
        <v>37</v>
      </c>
      <c r="F186" s="245" t="s">
        <v>587</v>
      </c>
      <c r="G186" s="243"/>
      <c r="H186" s="244" t="s">
        <v>37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430</v>
      </c>
      <c r="AU186" s="251" t="s">
        <v>91</v>
      </c>
      <c r="AV186" s="13" t="s">
        <v>24</v>
      </c>
      <c r="AW186" s="13" t="s">
        <v>45</v>
      </c>
      <c r="AX186" s="13" t="s">
        <v>82</v>
      </c>
      <c r="AY186" s="251" t="s">
        <v>162</v>
      </c>
    </row>
    <row r="187" spans="2:65" s="11" customFormat="1" ht="12">
      <c r="B187" s="219"/>
      <c r="C187" s="220"/>
      <c r="D187" s="221" t="s">
        <v>430</v>
      </c>
      <c r="E187" s="222" t="s">
        <v>37</v>
      </c>
      <c r="F187" s="223" t="s">
        <v>2162</v>
      </c>
      <c r="G187" s="220"/>
      <c r="H187" s="224">
        <v>-4.76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430</v>
      </c>
      <c r="AU187" s="230" t="s">
        <v>91</v>
      </c>
      <c r="AV187" s="11" t="s">
        <v>91</v>
      </c>
      <c r="AW187" s="11" t="s">
        <v>45</v>
      </c>
      <c r="AX187" s="11" t="s">
        <v>82</v>
      </c>
      <c r="AY187" s="230" t="s">
        <v>162</v>
      </c>
    </row>
    <row r="188" spans="2:65" s="12" customFormat="1" ht="12">
      <c r="B188" s="231"/>
      <c r="C188" s="232"/>
      <c r="D188" s="221" t="s">
        <v>430</v>
      </c>
      <c r="E188" s="233" t="s">
        <v>37</v>
      </c>
      <c r="F188" s="234" t="s">
        <v>433</v>
      </c>
      <c r="G188" s="232"/>
      <c r="H188" s="235">
        <v>33.534999999999997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430</v>
      </c>
      <c r="AU188" s="241" t="s">
        <v>91</v>
      </c>
      <c r="AV188" s="12" t="s">
        <v>161</v>
      </c>
      <c r="AW188" s="12" t="s">
        <v>45</v>
      </c>
      <c r="AX188" s="12" t="s">
        <v>24</v>
      </c>
      <c r="AY188" s="241" t="s">
        <v>162</v>
      </c>
    </row>
    <row r="189" spans="2:65" s="1" customFormat="1" ht="25.5" customHeight="1">
      <c r="B189" s="42"/>
      <c r="C189" s="163" t="s">
        <v>258</v>
      </c>
      <c r="D189" s="163" t="s">
        <v>156</v>
      </c>
      <c r="E189" s="164" t="s">
        <v>594</v>
      </c>
      <c r="F189" s="165" t="s">
        <v>595</v>
      </c>
      <c r="G189" s="166" t="s">
        <v>173</v>
      </c>
      <c r="H189" s="167">
        <v>1.1100000000000001</v>
      </c>
      <c r="I189" s="168"/>
      <c r="J189" s="169">
        <f>ROUND(I189*H189,2)</f>
        <v>0</v>
      </c>
      <c r="K189" s="165" t="s">
        <v>428</v>
      </c>
      <c r="L189" s="62"/>
      <c r="M189" s="170" t="s">
        <v>37</v>
      </c>
      <c r="N189" s="171" t="s">
        <v>53</v>
      </c>
      <c r="O189" s="43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174">
        <f>IF(N189="základní",J189,0)</f>
        <v>0</v>
      </c>
      <c r="BF189" s="174">
        <f>IF(N189="snížená",J189,0)</f>
        <v>0</v>
      </c>
      <c r="BG189" s="174">
        <f>IF(N189="zákl. přenesená",J189,0)</f>
        <v>0</v>
      </c>
      <c r="BH189" s="174">
        <f>IF(N189="sníž. přenesená",J189,0)</f>
        <v>0</v>
      </c>
      <c r="BI189" s="174">
        <f>IF(N189="nulová",J189,0)</f>
        <v>0</v>
      </c>
      <c r="BJ189" s="24" t="s">
        <v>24</v>
      </c>
      <c r="BK189" s="174">
        <f>ROUND(I189*H189,2)</f>
        <v>0</v>
      </c>
      <c r="BL189" s="24" t="s">
        <v>161</v>
      </c>
      <c r="BM189" s="24" t="s">
        <v>2163</v>
      </c>
    </row>
    <row r="190" spans="2:65" s="13" customFormat="1" ht="12">
      <c r="B190" s="242"/>
      <c r="C190" s="243"/>
      <c r="D190" s="221" t="s">
        <v>430</v>
      </c>
      <c r="E190" s="244" t="s">
        <v>37</v>
      </c>
      <c r="F190" s="245" t="s">
        <v>1613</v>
      </c>
      <c r="G190" s="243"/>
      <c r="H190" s="244" t="s">
        <v>37</v>
      </c>
      <c r="I190" s="246"/>
      <c r="J190" s="243"/>
      <c r="K190" s="243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430</v>
      </c>
      <c r="AU190" s="251" t="s">
        <v>91</v>
      </c>
      <c r="AV190" s="13" t="s">
        <v>24</v>
      </c>
      <c r="AW190" s="13" t="s">
        <v>45</v>
      </c>
      <c r="AX190" s="13" t="s">
        <v>82</v>
      </c>
      <c r="AY190" s="251" t="s">
        <v>162</v>
      </c>
    </row>
    <row r="191" spans="2:65" s="11" customFormat="1" ht="12">
      <c r="B191" s="219"/>
      <c r="C191" s="220"/>
      <c r="D191" s="221" t="s">
        <v>430</v>
      </c>
      <c r="E191" s="222" t="s">
        <v>37</v>
      </c>
      <c r="F191" s="223" t="s">
        <v>2164</v>
      </c>
      <c r="G191" s="220"/>
      <c r="H191" s="224">
        <v>1.1100000000000001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430</v>
      </c>
      <c r="AU191" s="230" t="s">
        <v>91</v>
      </c>
      <c r="AV191" s="11" t="s">
        <v>91</v>
      </c>
      <c r="AW191" s="11" t="s">
        <v>45</v>
      </c>
      <c r="AX191" s="11" t="s">
        <v>82</v>
      </c>
      <c r="AY191" s="230" t="s">
        <v>162</v>
      </c>
    </row>
    <row r="192" spans="2:65" s="12" customFormat="1" ht="12">
      <c r="B192" s="231"/>
      <c r="C192" s="232"/>
      <c r="D192" s="221" t="s">
        <v>430</v>
      </c>
      <c r="E192" s="233" t="s">
        <v>37</v>
      </c>
      <c r="F192" s="234" t="s">
        <v>433</v>
      </c>
      <c r="G192" s="232"/>
      <c r="H192" s="235">
        <v>1.1100000000000001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430</v>
      </c>
      <c r="AU192" s="241" t="s">
        <v>91</v>
      </c>
      <c r="AV192" s="12" t="s">
        <v>161</v>
      </c>
      <c r="AW192" s="12" t="s">
        <v>45</v>
      </c>
      <c r="AX192" s="12" t="s">
        <v>24</v>
      </c>
      <c r="AY192" s="241" t="s">
        <v>162</v>
      </c>
    </row>
    <row r="193" spans="2:65" s="1" customFormat="1" ht="16.5" customHeight="1">
      <c r="B193" s="42"/>
      <c r="C193" s="163" t="s">
        <v>260</v>
      </c>
      <c r="D193" s="163" t="s">
        <v>156</v>
      </c>
      <c r="E193" s="164" t="s">
        <v>1958</v>
      </c>
      <c r="F193" s="165" t="s">
        <v>1959</v>
      </c>
      <c r="G193" s="166" t="s">
        <v>173</v>
      </c>
      <c r="H193" s="167">
        <v>1.1100000000000001</v>
      </c>
      <c r="I193" s="168"/>
      <c r="J193" s="169">
        <f>ROUND(I193*H193,2)</f>
        <v>0</v>
      </c>
      <c r="K193" s="165" t="s">
        <v>428</v>
      </c>
      <c r="L193" s="62"/>
      <c r="M193" s="170" t="s">
        <v>37</v>
      </c>
      <c r="N193" s="171" t="s">
        <v>53</v>
      </c>
      <c r="O193" s="43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24" t="s">
        <v>24</v>
      </c>
      <c r="BK193" s="174">
        <f>ROUND(I193*H193,2)</f>
        <v>0</v>
      </c>
      <c r="BL193" s="24" t="s">
        <v>161</v>
      </c>
      <c r="BM193" s="24" t="s">
        <v>2165</v>
      </c>
    </row>
    <row r="194" spans="2:65" s="1" customFormat="1" ht="25.5" customHeight="1">
      <c r="B194" s="42"/>
      <c r="C194" s="163" t="s">
        <v>264</v>
      </c>
      <c r="D194" s="163" t="s">
        <v>156</v>
      </c>
      <c r="E194" s="164" t="s">
        <v>634</v>
      </c>
      <c r="F194" s="165" t="s">
        <v>635</v>
      </c>
      <c r="G194" s="166" t="s">
        <v>159</v>
      </c>
      <c r="H194" s="167">
        <v>7.0750000000000002</v>
      </c>
      <c r="I194" s="168"/>
      <c r="J194" s="169">
        <f>ROUND(I194*H194,2)</f>
        <v>0</v>
      </c>
      <c r="K194" s="165" t="s">
        <v>428</v>
      </c>
      <c r="L194" s="62"/>
      <c r="M194" s="170" t="s">
        <v>37</v>
      </c>
      <c r="N194" s="171" t="s">
        <v>53</v>
      </c>
      <c r="O194" s="43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24" t="s">
        <v>24</v>
      </c>
      <c r="BK194" s="174">
        <f>ROUND(I194*H194,2)</f>
        <v>0</v>
      </c>
      <c r="BL194" s="24" t="s">
        <v>161</v>
      </c>
      <c r="BM194" s="24" t="s">
        <v>2166</v>
      </c>
    </row>
    <row r="195" spans="2:65" s="10" customFormat="1" ht="29.85" customHeight="1">
      <c r="B195" s="203"/>
      <c r="C195" s="204"/>
      <c r="D195" s="205" t="s">
        <v>81</v>
      </c>
      <c r="E195" s="217" t="s">
        <v>191</v>
      </c>
      <c r="F195" s="217" t="s">
        <v>655</v>
      </c>
      <c r="G195" s="204"/>
      <c r="H195" s="204"/>
      <c r="I195" s="207"/>
      <c r="J195" s="218">
        <f>BK195</f>
        <v>0</v>
      </c>
      <c r="K195" s="204"/>
      <c r="L195" s="209"/>
      <c r="M195" s="210"/>
      <c r="N195" s="211"/>
      <c r="O195" s="211"/>
      <c r="P195" s="212">
        <f>SUM(P196:P209)</f>
        <v>0</v>
      </c>
      <c r="Q195" s="211"/>
      <c r="R195" s="212">
        <f>SUM(R196:R209)</f>
        <v>0</v>
      </c>
      <c r="S195" s="211"/>
      <c r="T195" s="213">
        <f>SUM(T196:T209)</f>
        <v>0</v>
      </c>
      <c r="AR195" s="214" t="s">
        <v>24</v>
      </c>
      <c r="AT195" s="215" t="s">
        <v>81</v>
      </c>
      <c r="AU195" s="215" t="s">
        <v>24</v>
      </c>
      <c r="AY195" s="214" t="s">
        <v>162</v>
      </c>
      <c r="BK195" s="216">
        <f>SUM(BK196:BK209)</f>
        <v>0</v>
      </c>
    </row>
    <row r="196" spans="2:65" s="1" customFormat="1" ht="25.5" customHeight="1">
      <c r="B196" s="42"/>
      <c r="C196" s="163" t="s">
        <v>266</v>
      </c>
      <c r="D196" s="163" t="s">
        <v>156</v>
      </c>
      <c r="E196" s="164" t="s">
        <v>656</v>
      </c>
      <c r="F196" s="165" t="s">
        <v>657</v>
      </c>
      <c r="G196" s="166" t="s">
        <v>214</v>
      </c>
      <c r="H196" s="167">
        <v>4.75</v>
      </c>
      <c r="I196" s="168"/>
      <c r="J196" s="169">
        <f>ROUND(I196*H196,2)</f>
        <v>0</v>
      </c>
      <c r="K196" s="165" t="s">
        <v>428</v>
      </c>
      <c r="L196" s="62"/>
      <c r="M196" s="170" t="s">
        <v>37</v>
      </c>
      <c r="N196" s="171" t="s">
        <v>53</v>
      </c>
      <c r="O196" s="43"/>
      <c r="P196" s="172">
        <f>O196*H196</f>
        <v>0</v>
      </c>
      <c r="Q196" s="172">
        <v>0</v>
      </c>
      <c r="R196" s="172">
        <f>Q196*H196</f>
        <v>0</v>
      </c>
      <c r="S196" s="172">
        <v>0</v>
      </c>
      <c r="T196" s="173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24" t="s">
        <v>24</v>
      </c>
      <c r="BK196" s="174">
        <f>ROUND(I196*H196,2)</f>
        <v>0</v>
      </c>
      <c r="BL196" s="24" t="s">
        <v>161</v>
      </c>
      <c r="BM196" s="24" t="s">
        <v>2167</v>
      </c>
    </row>
    <row r="197" spans="2:65" s="1" customFormat="1" ht="16.5" customHeight="1">
      <c r="B197" s="42"/>
      <c r="C197" s="175" t="s">
        <v>268</v>
      </c>
      <c r="D197" s="175" t="s">
        <v>277</v>
      </c>
      <c r="E197" s="176" t="s">
        <v>659</v>
      </c>
      <c r="F197" s="177" t="s">
        <v>660</v>
      </c>
      <c r="G197" s="178" t="s">
        <v>373</v>
      </c>
      <c r="H197" s="179">
        <v>4.798</v>
      </c>
      <c r="I197" s="180"/>
      <c r="J197" s="181">
        <f>ROUND(I197*H197,2)</f>
        <v>0</v>
      </c>
      <c r="K197" s="177" t="s">
        <v>428</v>
      </c>
      <c r="L197" s="182"/>
      <c r="M197" s="183" t="s">
        <v>37</v>
      </c>
      <c r="N197" s="184" t="s">
        <v>53</v>
      </c>
      <c r="O197" s="43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AR197" s="24" t="s">
        <v>187</v>
      </c>
      <c r="AT197" s="24" t="s">
        <v>277</v>
      </c>
      <c r="AU197" s="24" t="s">
        <v>91</v>
      </c>
      <c r="AY197" s="24" t="s">
        <v>162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24" t="s">
        <v>24</v>
      </c>
      <c r="BK197" s="174">
        <f>ROUND(I197*H197,2)</f>
        <v>0</v>
      </c>
      <c r="BL197" s="24" t="s">
        <v>161</v>
      </c>
      <c r="BM197" s="24" t="s">
        <v>2168</v>
      </c>
    </row>
    <row r="198" spans="2:65" s="1" customFormat="1" ht="25.5" customHeight="1">
      <c r="B198" s="42"/>
      <c r="C198" s="163" t="s">
        <v>272</v>
      </c>
      <c r="D198" s="163" t="s">
        <v>156</v>
      </c>
      <c r="E198" s="164" t="s">
        <v>674</v>
      </c>
      <c r="F198" s="165" t="s">
        <v>675</v>
      </c>
      <c r="G198" s="166" t="s">
        <v>159</v>
      </c>
      <c r="H198" s="167">
        <v>59.384999999999998</v>
      </c>
      <c r="I198" s="168"/>
      <c r="J198" s="169">
        <f>ROUND(I198*H198,2)</f>
        <v>0</v>
      </c>
      <c r="K198" s="165" t="s">
        <v>428</v>
      </c>
      <c r="L198" s="62"/>
      <c r="M198" s="170" t="s">
        <v>37</v>
      </c>
      <c r="N198" s="171" t="s">
        <v>53</v>
      </c>
      <c r="O198" s="43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24" t="s">
        <v>24</v>
      </c>
      <c r="BK198" s="174">
        <f>ROUND(I198*H198,2)</f>
        <v>0</v>
      </c>
      <c r="BL198" s="24" t="s">
        <v>161</v>
      </c>
      <c r="BM198" s="24" t="s">
        <v>2169</v>
      </c>
    </row>
    <row r="199" spans="2:65" s="11" customFormat="1" ht="12">
      <c r="B199" s="219"/>
      <c r="C199" s="220"/>
      <c r="D199" s="221" t="s">
        <v>430</v>
      </c>
      <c r="E199" s="222" t="s">
        <v>37</v>
      </c>
      <c r="F199" s="223" t="s">
        <v>2170</v>
      </c>
      <c r="G199" s="220"/>
      <c r="H199" s="224">
        <v>59.384999999999998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430</v>
      </c>
      <c r="AU199" s="230" t="s">
        <v>91</v>
      </c>
      <c r="AV199" s="11" t="s">
        <v>91</v>
      </c>
      <c r="AW199" s="11" t="s">
        <v>45</v>
      </c>
      <c r="AX199" s="11" t="s">
        <v>82</v>
      </c>
      <c r="AY199" s="230" t="s">
        <v>162</v>
      </c>
    </row>
    <row r="200" spans="2:65" s="12" customFormat="1" ht="12">
      <c r="B200" s="231"/>
      <c r="C200" s="232"/>
      <c r="D200" s="221" t="s">
        <v>430</v>
      </c>
      <c r="E200" s="233" t="s">
        <v>37</v>
      </c>
      <c r="F200" s="234" t="s">
        <v>433</v>
      </c>
      <c r="G200" s="232"/>
      <c r="H200" s="235">
        <v>59.384999999999998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430</v>
      </c>
      <c r="AU200" s="241" t="s">
        <v>91</v>
      </c>
      <c r="AV200" s="12" t="s">
        <v>161</v>
      </c>
      <c r="AW200" s="12" t="s">
        <v>45</v>
      </c>
      <c r="AX200" s="12" t="s">
        <v>24</v>
      </c>
      <c r="AY200" s="241" t="s">
        <v>162</v>
      </c>
    </row>
    <row r="201" spans="2:65" s="1" customFormat="1" ht="25.5" customHeight="1">
      <c r="B201" s="42"/>
      <c r="C201" s="163" t="s">
        <v>276</v>
      </c>
      <c r="D201" s="163" t="s">
        <v>156</v>
      </c>
      <c r="E201" s="164" t="s">
        <v>679</v>
      </c>
      <c r="F201" s="165" t="s">
        <v>680</v>
      </c>
      <c r="G201" s="166" t="s">
        <v>159</v>
      </c>
      <c r="H201" s="167">
        <v>3563.1</v>
      </c>
      <c r="I201" s="168"/>
      <c r="J201" s="169">
        <f>ROUND(I201*H201,2)</f>
        <v>0</v>
      </c>
      <c r="K201" s="165" t="s">
        <v>428</v>
      </c>
      <c r="L201" s="62"/>
      <c r="M201" s="170" t="s">
        <v>37</v>
      </c>
      <c r="N201" s="171" t="s">
        <v>53</v>
      </c>
      <c r="O201" s="43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24" t="s">
        <v>24</v>
      </c>
      <c r="BK201" s="174">
        <f>ROUND(I201*H201,2)</f>
        <v>0</v>
      </c>
      <c r="BL201" s="24" t="s">
        <v>161</v>
      </c>
      <c r="BM201" s="24" t="s">
        <v>2171</v>
      </c>
    </row>
    <row r="202" spans="2:65" s="11" customFormat="1" ht="12">
      <c r="B202" s="219"/>
      <c r="C202" s="220"/>
      <c r="D202" s="221" t="s">
        <v>430</v>
      </c>
      <c r="E202" s="222" t="s">
        <v>37</v>
      </c>
      <c r="F202" s="223" t="s">
        <v>2172</v>
      </c>
      <c r="G202" s="220"/>
      <c r="H202" s="224">
        <v>3563.1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430</v>
      </c>
      <c r="AU202" s="230" t="s">
        <v>91</v>
      </c>
      <c r="AV202" s="11" t="s">
        <v>91</v>
      </c>
      <c r="AW202" s="11" t="s">
        <v>45</v>
      </c>
      <c r="AX202" s="11" t="s">
        <v>82</v>
      </c>
      <c r="AY202" s="230" t="s">
        <v>162</v>
      </c>
    </row>
    <row r="203" spans="2:65" s="12" customFormat="1" ht="12">
      <c r="B203" s="231"/>
      <c r="C203" s="232"/>
      <c r="D203" s="221" t="s">
        <v>430</v>
      </c>
      <c r="E203" s="233" t="s">
        <v>37</v>
      </c>
      <c r="F203" s="234" t="s">
        <v>433</v>
      </c>
      <c r="G203" s="232"/>
      <c r="H203" s="235">
        <v>3563.1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430</v>
      </c>
      <c r="AU203" s="241" t="s">
        <v>91</v>
      </c>
      <c r="AV203" s="12" t="s">
        <v>161</v>
      </c>
      <c r="AW203" s="12" t="s">
        <v>45</v>
      </c>
      <c r="AX203" s="12" t="s">
        <v>24</v>
      </c>
      <c r="AY203" s="241" t="s">
        <v>162</v>
      </c>
    </row>
    <row r="204" spans="2:65" s="1" customFormat="1" ht="25.5" customHeight="1">
      <c r="B204" s="42"/>
      <c r="C204" s="163" t="s">
        <v>281</v>
      </c>
      <c r="D204" s="163" t="s">
        <v>156</v>
      </c>
      <c r="E204" s="164" t="s">
        <v>683</v>
      </c>
      <c r="F204" s="165" t="s">
        <v>684</v>
      </c>
      <c r="G204" s="166" t="s">
        <v>159</v>
      </c>
      <c r="H204" s="167">
        <v>59.384999999999998</v>
      </c>
      <c r="I204" s="168"/>
      <c r="J204" s="169">
        <f>ROUND(I204*H204,2)</f>
        <v>0</v>
      </c>
      <c r="K204" s="165" t="s">
        <v>428</v>
      </c>
      <c r="L204" s="62"/>
      <c r="M204" s="170" t="s">
        <v>37</v>
      </c>
      <c r="N204" s="171" t="s">
        <v>53</v>
      </c>
      <c r="O204" s="43"/>
      <c r="P204" s="172">
        <f>O204*H204</f>
        <v>0</v>
      </c>
      <c r="Q204" s="172">
        <v>0</v>
      </c>
      <c r="R204" s="172">
        <f>Q204*H204</f>
        <v>0</v>
      </c>
      <c r="S204" s="172">
        <v>0</v>
      </c>
      <c r="T204" s="173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174">
        <f>IF(N204="základní",J204,0)</f>
        <v>0</v>
      </c>
      <c r="BF204" s="174">
        <f>IF(N204="snížená",J204,0)</f>
        <v>0</v>
      </c>
      <c r="BG204" s="174">
        <f>IF(N204="zákl. přenesená",J204,0)</f>
        <v>0</v>
      </c>
      <c r="BH204" s="174">
        <f>IF(N204="sníž. přenesená",J204,0)</f>
        <v>0</v>
      </c>
      <c r="BI204" s="174">
        <f>IF(N204="nulová",J204,0)</f>
        <v>0</v>
      </c>
      <c r="BJ204" s="24" t="s">
        <v>24</v>
      </c>
      <c r="BK204" s="174">
        <f>ROUND(I204*H204,2)</f>
        <v>0</v>
      </c>
      <c r="BL204" s="24" t="s">
        <v>161</v>
      </c>
      <c r="BM204" s="24" t="s">
        <v>2173</v>
      </c>
    </row>
    <row r="205" spans="2:65" s="11" customFormat="1" ht="12">
      <c r="B205" s="219"/>
      <c r="C205" s="220"/>
      <c r="D205" s="221" t="s">
        <v>430</v>
      </c>
      <c r="E205" s="222" t="s">
        <v>37</v>
      </c>
      <c r="F205" s="223" t="s">
        <v>2174</v>
      </c>
      <c r="G205" s="220"/>
      <c r="H205" s="224">
        <v>59.384999999999998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430</v>
      </c>
      <c r="AU205" s="230" t="s">
        <v>91</v>
      </c>
      <c r="AV205" s="11" t="s">
        <v>91</v>
      </c>
      <c r="AW205" s="11" t="s">
        <v>45</v>
      </c>
      <c r="AX205" s="11" t="s">
        <v>82</v>
      </c>
      <c r="AY205" s="230" t="s">
        <v>162</v>
      </c>
    </row>
    <row r="206" spans="2:65" s="12" customFormat="1" ht="12">
      <c r="B206" s="231"/>
      <c r="C206" s="232"/>
      <c r="D206" s="221" t="s">
        <v>430</v>
      </c>
      <c r="E206" s="233" t="s">
        <v>37</v>
      </c>
      <c r="F206" s="234" t="s">
        <v>433</v>
      </c>
      <c r="G206" s="232"/>
      <c r="H206" s="235">
        <v>59.384999999999998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430</v>
      </c>
      <c r="AU206" s="241" t="s">
        <v>91</v>
      </c>
      <c r="AV206" s="12" t="s">
        <v>161</v>
      </c>
      <c r="AW206" s="12" t="s">
        <v>45</v>
      </c>
      <c r="AX206" s="12" t="s">
        <v>24</v>
      </c>
      <c r="AY206" s="241" t="s">
        <v>162</v>
      </c>
    </row>
    <row r="207" spans="2:65" s="1" customFormat="1" ht="25.5" customHeight="1">
      <c r="B207" s="42"/>
      <c r="C207" s="163" t="s">
        <v>285</v>
      </c>
      <c r="D207" s="163" t="s">
        <v>156</v>
      </c>
      <c r="E207" s="164" t="s">
        <v>2175</v>
      </c>
      <c r="F207" s="165" t="s">
        <v>2176</v>
      </c>
      <c r="G207" s="166" t="s">
        <v>159</v>
      </c>
      <c r="H207" s="167">
        <v>13.5</v>
      </c>
      <c r="I207" s="168"/>
      <c r="J207" s="169">
        <f>ROUND(I207*H207,2)</f>
        <v>0</v>
      </c>
      <c r="K207" s="165" t="s">
        <v>428</v>
      </c>
      <c r="L207" s="62"/>
      <c r="M207" s="170" t="s">
        <v>37</v>
      </c>
      <c r="N207" s="171" t="s">
        <v>53</v>
      </c>
      <c r="O207" s="43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174">
        <f>IF(N207="základní",J207,0)</f>
        <v>0</v>
      </c>
      <c r="BF207" s="174">
        <f>IF(N207="snížená",J207,0)</f>
        <v>0</v>
      </c>
      <c r="BG207" s="174">
        <f>IF(N207="zákl. přenesená",J207,0)</f>
        <v>0</v>
      </c>
      <c r="BH207" s="174">
        <f>IF(N207="sníž. přenesená",J207,0)</f>
        <v>0</v>
      </c>
      <c r="BI207" s="174">
        <f>IF(N207="nulová",J207,0)</f>
        <v>0</v>
      </c>
      <c r="BJ207" s="24" t="s">
        <v>24</v>
      </c>
      <c r="BK207" s="174">
        <f>ROUND(I207*H207,2)</f>
        <v>0</v>
      </c>
      <c r="BL207" s="24" t="s">
        <v>161</v>
      </c>
      <c r="BM207" s="24" t="s">
        <v>2177</v>
      </c>
    </row>
    <row r="208" spans="2:65" s="11" customFormat="1" ht="12">
      <c r="B208" s="219"/>
      <c r="C208" s="220"/>
      <c r="D208" s="221" t="s">
        <v>430</v>
      </c>
      <c r="E208" s="222" t="s">
        <v>37</v>
      </c>
      <c r="F208" s="223" t="s">
        <v>2178</v>
      </c>
      <c r="G208" s="220"/>
      <c r="H208" s="224">
        <v>13.5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430</v>
      </c>
      <c r="AU208" s="230" t="s">
        <v>91</v>
      </c>
      <c r="AV208" s="11" t="s">
        <v>91</v>
      </c>
      <c r="AW208" s="11" t="s">
        <v>45</v>
      </c>
      <c r="AX208" s="11" t="s">
        <v>82</v>
      </c>
      <c r="AY208" s="230" t="s">
        <v>162</v>
      </c>
    </row>
    <row r="209" spans="2:65" s="12" customFormat="1" ht="12">
      <c r="B209" s="231"/>
      <c r="C209" s="232"/>
      <c r="D209" s="221" t="s">
        <v>430</v>
      </c>
      <c r="E209" s="233" t="s">
        <v>37</v>
      </c>
      <c r="F209" s="234" t="s">
        <v>433</v>
      </c>
      <c r="G209" s="232"/>
      <c r="H209" s="235">
        <v>13.5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430</v>
      </c>
      <c r="AU209" s="241" t="s">
        <v>91</v>
      </c>
      <c r="AV209" s="12" t="s">
        <v>161</v>
      </c>
      <c r="AW209" s="12" t="s">
        <v>45</v>
      </c>
      <c r="AX209" s="12" t="s">
        <v>24</v>
      </c>
      <c r="AY209" s="241" t="s">
        <v>162</v>
      </c>
    </row>
    <row r="210" spans="2:65" s="10" customFormat="1" ht="29.85" customHeight="1">
      <c r="B210" s="203"/>
      <c r="C210" s="204"/>
      <c r="D210" s="205" t="s">
        <v>81</v>
      </c>
      <c r="E210" s="217" t="s">
        <v>787</v>
      </c>
      <c r="F210" s="217" t="s">
        <v>788</v>
      </c>
      <c r="G210" s="204"/>
      <c r="H210" s="204"/>
      <c r="I210" s="207"/>
      <c r="J210" s="218">
        <f>BK210</f>
        <v>0</v>
      </c>
      <c r="K210" s="204"/>
      <c r="L210" s="209"/>
      <c r="M210" s="210"/>
      <c r="N210" s="211"/>
      <c r="O210" s="211"/>
      <c r="P210" s="212">
        <f>SUM(P211:P215)</f>
        <v>0</v>
      </c>
      <c r="Q210" s="211"/>
      <c r="R210" s="212">
        <f>SUM(R211:R215)</f>
        <v>0</v>
      </c>
      <c r="S210" s="211"/>
      <c r="T210" s="213">
        <f>SUM(T211:T215)</f>
        <v>0</v>
      </c>
      <c r="AR210" s="214" t="s">
        <v>24</v>
      </c>
      <c r="AT210" s="215" t="s">
        <v>81</v>
      </c>
      <c r="AU210" s="215" t="s">
        <v>24</v>
      </c>
      <c r="AY210" s="214" t="s">
        <v>162</v>
      </c>
      <c r="BK210" s="216">
        <f>SUM(BK211:BK215)</f>
        <v>0</v>
      </c>
    </row>
    <row r="211" spans="2:65" s="1" customFormat="1" ht="25.5" customHeight="1">
      <c r="B211" s="42"/>
      <c r="C211" s="163" t="s">
        <v>289</v>
      </c>
      <c r="D211" s="163" t="s">
        <v>156</v>
      </c>
      <c r="E211" s="164" t="s">
        <v>1999</v>
      </c>
      <c r="F211" s="165" t="s">
        <v>2000</v>
      </c>
      <c r="G211" s="166" t="s">
        <v>201</v>
      </c>
      <c r="H211" s="167">
        <v>31.33</v>
      </c>
      <c r="I211" s="168"/>
      <c r="J211" s="169">
        <f>ROUND(I211*H211,2)</f>
        <v>0</v>
      </c>
      <c r="K211" s="165" t="s">
        <v>428</v>
      </c>
      <c r="L211" s="62"/>
      <c r="M211" s="170" t="s">
        <v>37</v>
      </c>
      <c r="N211" s="171" t="s">
        <v>53</v>
      </c>
      <c r="O211" s="43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24" t="s">
        <v>24</v>
      </c>
      <c r="BK211" s="174">
        <f>ROUND(I211*H211,2)</f>
        <v>0</v>
      </c>
      <c r="BL211" s="24" t="s">
        <v>161</v>
      </c>
      <c r="BM211" s="24" t="s">
        <v>2179</v>
      </c>
    </row>
    <row r="212" spans="2:65" s="1" customFormat="1" ht="25.5" customHeight="1">
      <c r="B212" s="42"/>
      <c r="C212" s="163" t="s">
        <v>293</v>
      </c>
      <c r="D212" s="163" t="s">
        <v>156</v>
      </c>
      <c r="E212" s="164" t="s">
        <v>794</v>
      </c>
      <c r="F212" s="165" t="s">
        <v>795</v>
      </c>
      <c r="G212" s="166" t="s">
        <v>201</v>
      </c>
      <c r="H212" s="167">
        <v>438.62</v>
      </c>
      <c r="I212" s="168"/>
      <c r="J212" s="169">
        <f>ROUND(I212*H212,2)</f>
        <v>0</v>
      </c>
      <c r="K212" s="165" t="s">
        <v>428</v>
      </c>
      <c r="L212" s="62"/>
      <c r="M212" s="170" t="s">
        <v>37</v>
      </c>
      <c r="N212" s="171" t="s">
        <v>53</v>
      </c>
      <c r="O212" s="43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24" t="s">
        <v>24</v>
      </c>
      <c r="BK212" s="174">
        <f>ROUND(I212*H212,2)</f>
        <v>0</v>
      </c>
      <c r="BL212" s="24" t="s">
        <v>161</v>
      </c>
      <c r="BM212" s="24" t="s">
        <v>2180</v>
      </c>
    </row>
    <row r="213" spans="2:65" s="11" customFormat="1" ht="12">
      <c r="B213" s="219"/>
      <c r="C213" s="220"/>
      <c r="D213" s="221" t="s">
        <v>430</v>
      </c>
      <c r="E213" s="222" t="s">
        <v>37</v>
      </c>
      <c r="F213" s="223" t="s">
        <v>2181</v>
      </c>
      <c r="G213" s="220"/>
      <c r="H213" s="224">
        <v>438.62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430</v>
      </c>
      <c r="AU213" s="230" t="s">
        <v>91</v>
      </c>
      <c r="AV213" s="11" t="s">
        <v>91</v>
      </c>
      <c r="AW213" s="11" t="s">
        <v>45</v>
      </c>
      <c r="AX213" s="11" t="s">
        <v>82</v>
      </c>
      <c r="AY213" s="230" t="s">
        <v>162</v>
      </c>
    </row>
    <row r="214" spans="2:65" s="12" customFormat="1" ht="12">
      <c r="B214" s="231"/>
      <c r="C214" s="232"/>
      <c r="D214" s="221" t="s">
        <v>430</v>
      </c>
      <c r="E214" s="233" t="s">
        <v>37</v>
      </c>
      <c r="F214" s="234" t="s">
        <v>433</v>
      </c>
      <c r="G214" s="232"/>
      <c r="H214" s="235">
        <v>438.62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430</v>
      </c>
      <c r="AU214" s="241" t="s">
        <v>91</v>
      </c>
      <c r="AV214" s="12" t="s">
        <v>161</v>
      </c>
      <c r="AW214" s="12" t="s">
        <v>45</v>
      </c>
      <c r="AX214" s="12" t="s">
        <v>24</v>
      </c>
      <c r="AY214" s="241" t="s">
        <v>162</v>
      </c>
    </row>
    <row r="215" spans="2:65" s="1" customFormat="1" ht="25.5" customHeight="1">
      <c r="B215" s="42"/>
      <c r="C215" s="163" t="s">
        <v>297</v>
      </c>
      <c r="D215" s="163" t="s">
        <v>156</v>
      </c>
      <c r="E215" s="164" t="s">
        <v>799</v>
      </c>
      <c r="F215" s="165" t="s">
        <v>800</v>
      </c>
      <c r="G215" s="166" t="s">
        <v>201</v>
      </c>
      <c r="H215" s="167">
        <v>31.33</v>
      </c>
      <c r="I215" s="168"/>
      <c r="J215" s="169">
        <f>ROUND(I215*H215,2)</f>
        <v>0</v>
      </c>
      <c r="K215" s="165" t="s">
        <v>428</v>
      </c>
      <c r="L215" s="62"/>
      <c r="M215" s="170" t="s">
        <v>37</v>
      </c>
      <c r="N215" s="171" t="s">
        <v>53</v>
      </c>
      <c r="O215" s="43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174">
        <f>IF(N215="základní",J215,0)</f>
        <v>0</v>
      </c>
      <c r="BF215" s="174">
        <f>IF(N215="snížená",J215,0)</f>
        <v>0</v>
      </c>
      <c r="BG215" s="174">
        <f>IF(N215="zákl. přenesená",J215,0)</f>
        <v>0</v>
      </c>
      <c r="BH215" s="174">
        <f>IF(N215="sníž. přenesená",J215,0)</f>
        <v>0</v>
      </c>
      <c r="BI215" s="174">
        <f>IF(N215="nulová",J215,0)</f>
        <v>0</v>
      </c>
      <c r="BJ215" s="24" t="s">
        <v>24</v>
      </c>
      <c r="BK215" s="174">
        <f>ROUND(I215*H215,2)</f>
        <v>0</v>
      </c>
      <c r="BL215" s="24" t="s">
        <v>161</v>
      </c>
      <c r="BM215" s="24" t="s">
        <v>2182</v>
      </c>
    </row>
    <row r="216" spans="2:65" s="10" customFormat="1" ht="29.85" customHeight="1">
      <c r="B216" s="203"/>
      <c r="C216" s="204"/>
      <c r="D216" s="205" t="s">
        <v>81</v>
      </c>
      <c r="E216" s="217" t="s">
        <v>832</v>
      </c>
      <c r="F216" s="217" t="s">
        <v>833</v>
      </c>
      <c r="G216" s="204"/>
      <c r="H216" s="204"/>
      <c r="I216" s="207"/>
      <c r="J216" s="218">
        <f>BK216</f>
        <v>0</v>
      </c>
      <c r="K216" s="204"/>
      <c r="L216" s="209"/>
      <c r="M216" s="210"/>
      <c r="N216" s="211"/>
      <c r="O216" s="211"/>
      <c r="P216" s="212">
        <f>P217</f>
        <v>0</v>
      </c>
      <c r="Q216" s="211"/>
      <c r="R216" s="212">
        <f>R217</f>
        <v>0</v>
      </c>
      <c r="S216" s="211"/>
      <c r="T216" s="213">
        <f>T217</f>
        <v>0</v>
      </c>
      <c r="AR216" s="214" t="s">
        <v>24</v>
      </c>
      <c r="AT216" s="215" t="s">
        <v>81</v>
      </c>
      <c r="AU216" s="215" t="s">
        <v>24</v>
      </c>
      <c r="AY216" s="214" t="s">
        <v>162</v>
      </c>
      <c r="BK216" s="216">
        <f>BK217</f>
        <v>0</v>
      </c>
    </row>
    <row r="217" spans="2:65" s="1" customFormat="1" ht="16.5" customHeight="1">
      <c r="B217" s="42"/>
      <c r="C217" s="163" t="s">
        <v>301</v>
      </c>
      <c r="D217" s="163" t="s">
        <v>156</v>
      </c>
      <c r="E217" s="164" t="s">
        <v>835</v>
      </c>
      <c r="F217" s="165" t="s">
        <v>836</v>
      </c>
      <c r="G217" s="166" t="s">
        <v>201</v>
      </c>
      <c r="H217" s="167">
        <v>31.33</v>
      </c>
      <c r="I217" s="168"/>
      <c r="J217" s="169">
        <f>ROUND(I217*H217,2)</f>
        <v>0</v>
      </c>
      <c r="K217" s="165" t="s">
        <v>428</v>
      </c>
      <c r="L217" s="62"/>
      <c r="M217" s="170" t="s">
        <v>37</v>
      </c>
      <c r="N217" s="171" t="s">
        <v>53</v>
      </c>
      <c r="O217" s="43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174">
        <f>IF(N217="základní",J217,0)</f>
        <v>0</v>
      </c>
      <c r="BF217" s="174">
        <f>IF(N217="snížená",J217,0)</f>
        <v>0</v>
      </c>
      <c r="BG217" s="174">
        <f>IF(N217="zákl. přenesená",J217,0)</f>
        <v>0</v>
      </c>
      <c r="BH217" s="174">
        <f>IF(N217="sníž. přenesená",J217,0)</f>
        <v>0</v>
      </c>
      <c r="BI217" s="174">
        <f>IF(N217="nulová",J217,0)</f>
        <v>0</v>
      </c>
      <c r="BJ217" s="24" t="s">
        <v>24</v>
      </c>
      <c r="BK217" s="174">
        <f>ROUND(I217*H217,2)</f>
        <v>0</v>
      </c>
      <c r="BL217" s="24" t="s">
        <v>161</v>
      </c>
      <c r="BM217" s="24" t="s">
        <v>2183</v>
      </c>
    </row>
    <row r="218" spans="2:65" s="10" customFormat="1" ht="37.35" customHeight="1">
      <c r="B218" s="203"/>
      <c r="C218" s="204"/>
      <c r="D218" s="205" t="s">
        <v>81</v>
      </c>
      <c r="E218" s="206" t="s">
        <v>838</v>
      </c>
      <c r="F218" s="206" t="s">
        <v>839</v>
      </c>
      <c r="G218" s="204"/>
      <c r="H218" s="204"/>
      <c r="I218" s="207"/>
      <c r="J218" s="208">
        <f>BK218</f>
        <v>0</v>
      </c>
      <c r="K218" s="204"/>
      <c r="L218" s="209"/>
      <c r="M218" s="210"/>
      <c r="N218" s="211"/>
      <c r="O218" s="211"/>
      <c r="P218" s="212">
        <f>P219+P236+P242+P259+P264+P270+P274+P284+P291+P297</f>
        <v>0</v>
      </c>
      <c r="Q218" s="211"/>
      <c r="R218" s="212">
        <f>R219+R236+R242+R259+R264+R270+R274+R284+R291+R297</f>
        <v>0</v>
      </c>
      <c r="S218" s="211"/>
      <c r="T218" s="213">
        <f>T219+T236+T242+T259+T264+T270+T274+T284+T291+T297</f>
        <v>0</v>
      </c>
      <c r="AR218" s="214" t="s">
        <v>91</v>
      </c>
      <c r="AT218" s="215" t="s">
        <v>81</v>
      </c>
      <c r="AU218" s="215" t="s">
        <v>82</v>
      </c>
      <c r="AY218" s="214" t="s">
        <v>162</v>
      </c>
      <c r="BK218" s="216">
        <f>BK219+BK236+BK242+BK259+BK264+BK270+BK274+BK284+BK291+BK297</f>
        <v>0</v>
      </c>
    </row>
    <row r="219" spans="2:65" s="10" customFormat="1" ht="19.95" customHeight="1">
      <c r="B219" s="203"/>
      <c r="C219" s="204"/>
      <c r="D219" s="205" t="s">
        <v>81</v>
      </c>
      <c r="E219" s="217" t="s">
        <v>840</v>
      </c>
      <c r="F219" s="217" t="s">
        <v>841</v>
      </c>
      <c r="G219" s="204"/>
      <c r="H219" s="204"/>
      <c r="I219" s="207"/>
      <c r="J219" s="218">
        <f>BK219</f>
        <v>0</v>
      </c>
      <c r="K219" s="204"/>
      <c r="L219" s="209"/>
      <c r="M219" s="210"/>
      <c r="N219" s="211"/>
      <c r="O219" s="211"/>
      <c r="P219" s="212">
        <f>SUM(P220:P235)</f>
        <v>0</v>
      </c>
      <c r="Q219" s="211"/>
      <c r="R219" s="212">
        <f>SUM(R220:R235)</f>
        <v>0</v>
      </c>
      <c r="S219" s="211"/>
      <c r="T219" s="213">
        <f>SUM(T220:T235)</f>
        <v>0</v>
      </c>
      <c r="AR219" s="214" t="s">
        <v>91</v>
      </c>
      <c r="AT219" s="215" t="s">
        <v>81</v>
      </c>
      <c r="AU219" s="215" t="s">
        <v>24</v>
      </c>
      <c r="AY219" s="214" t="s">
        <v>162</v>
      </c>
      <c r="BK219" s="216">
        <f>SUM(BK220:BK235)</f>
        <v>0</v>
      </c>
    </row>
    <row r="220" spans="2:65" s="1" customFormat="1" ht="25.5" customHeight="1">
      <c r="B220" s="42"/>
      <c r="C220" s="163" t="s">
        <v>305</v>
      </c>
      <c r="D220" s="163" t="s">
        <v>156</v>
      </c>
      <c r="E220" s="164" t="s">
        <v>843</v>
      </c>
      <c r="F220" s="165" t="s">
        <v>844</v>
      </c>
      <c r="G220" s="166" t="s">
        <v>159</v>
      </c>
      <c r="H220" s="167">
        <v>17.498000000000001</v>
      </c>
      <c r="I220" s="168"/>
      <c r="J220" s="169">
        <f>ROUND(I220*H220,2)</f>
        <v>0</v>
      </c>
      <c r="K220" s="165" t="s">
        <v>428</v>
      </c>
      <c r="L220" s="62"/>
      <c r="M220" s="170" t="s">
        <v>37</v>
      </c>
      <c r="N220" s="171" t="s">
        <v>53</v>
      </c>
      <c r="O220" s="43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AR220" s="24" t="s">
        <v>219</v>
      </c>
      <c r="AT220" s="24" t="s">
        <v>156</v>
      </c>
      <c r="AU220" s="24" t="s">
        <v>91</v>
      </c>
      <c r="AY220" s="24" t="s">
        <v>162</v>
      </c>
      <c r="BE220" s="174">
        <f>IF(N220="základní",J220,0)</f>
        <v>0</v>
      </c>
      <c r="BF220" s="174">
        <f>IF(N220="snížená",J220,0)</f>
        <v>0</v>
      </c>
      <c r="BG220" s="174">
        <f>IF(N220="zákl. přenesená",J220,0)</f>
        <v>0</v>
      </c>
      <c r="BH220" s="174">
        <f>IF(N220="sníž. přenesená",J220,0)</f>
        <v>0</v>
      </c>
      <c r="BI220" s="174">
        <f>IF(N220="nulová",J220,0)</f>
        <v>0</v>
      </c>
      <c r="BJ220" s="24" t="s">
        <v>24</v>
      </c>
      <c r="BK220" s="174">
        <f>ROUND(I220*H220,2)</f>
        <v>0</v>
      </c>
      <c r="BL220" s="24" t="s">
        <v>219</v>
      </c>
      <c r="BM220" s="24" t="s">
        <v>2184</v>
      </c>
    </row>
    <row r="221" spans="2:65" s="11" customFormat="1" ht="12">
      <c r="B221" s="219"/>
      <c r="C221" s="220"/>
      <c r="D221" s="221" t="s">
        <v>430</v>
      </c>
      <c r="E221" s="222" t="s">
        <v>37</v>
      </c>
      <c r="F221" s="223" t="s">
        <v>2185</v>
      </c>
      <c r="G221" s="220"/>
      <c r="H221" s="224">
        <v>17.498000000000001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430</v>
      </c>
      <c r="AU221" s="230" t="s">
        <v>91</v>
      </c>
      <c r="AV221" s="11" t="s">
        <v>91</v>
      </c>
      <c r="AW221" s="11" t="s">
        <v>45</v>
      </c>
      <c r="AX221" s="11" t="s">
        <v>82</v>
      </c>
      <c r="AY221" s="230" t="s">
        <v>162</v>
      </c>
    </row>
    <row r="222" spans="2:65" s="12" customFormat="1" ht="12">
      <c r="B222" s="231"/>
      <c r="C222" s="232"/>
      <c r="D222" s="221" t="s">
        <v>430</v>
      </c>
      <c r="E222" s="233" t="s">
        <v>37</v>
      </c>
      <c r="F222" s="234" t="s">
        <v>433</v>
      </c>
      <c r="G222" s="232"/>
      <c r="H222" s="235">
        <v>17.498000000000001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430</v>
      </c>
      <c r="AU222" s="241" t="s">
        <v>91</v>
      </c>
      <c r="AV222" s="12" t="s">
        <v>161</v>
      </c>
      <c r="AW222" s="12" t="s">
        <v>45</v>
      </c>
      <c r="AX222" s="12" t="s">
        <v>24</v>
      </c>
      <c r="AY222" s="241" t="s">
        <v>162</v>
      </c>
    </row>
    <row r="223" spans="2:65" s="1" customFormat="1" ht="16.5" customHeight="1">
      <c r="B223" s="42"/>
      <c r="C223" s="175" t="s">
        <v>33</v>
      </c>
      <c r="D223" s="175" t="s">
        <v>277</v>
      </c>
      <c r="E223" s="176" t="s">
        <v>848</v>
      </c>
      <c r="F223" s="177" t="s">
        <v>849</v>
      </c>
      <c r="G223" s="178" t="s">
        <v>201</v>
      </c>
      <c r="H223" s="179">
        <v>5.0000000000000001E-3</v>
      </c>
      <c r="I223" s="180"/>
      <c r="J223" s="181">
        <f>ROUND(I223*H223,2)</f>
        <v>0</v>
      </c>
      <c r="K223" s="177" t="s">
        <v>428</v>
      </c>
      <c r="L223" s="182"/>
      <c r="M223" s="183" t="s">
        <v>37</v>
      </c>
      <c r="N223" s="184" t="s">
        <v>53</v>
      </c>
      <c r="O223" s="43"/>
      <c r="P223" s="172">
        <f>O223*H223</f>
        <v>0</v>
      </c>
      <c r="Q223" s="172">
        <v>0</v>
      </c>
      <c r="R223" s="172">
        <f>Q223*H223</f>
        <v>0</v>
      </c>
      <c r="S223" s="172">
        <v>0</v>
      </c>
      <c r="T223" s="173">
        <f>S223*H223</f>
        <v>0</v>
      </c>
      <c r="AR223" s="24" t="s">
        <v>272</v>
      </c>
      <c r="AT223" s="24" t="s">
        <v>277</v>
      </c>
      <c r="AU223" s="24" t="s">
        <v>91</v>
      </c>
      <c r="AY223" s="24" t="s">
        <v>162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24" t="s">
        <v>24</v>
      </c>
      <c r="BK223" s="174">
        <f>ROUND(I223*H223,2)</f>
        <v>0</v>
      </c>
      <c r="BL223" s="24" t="s">
        <v>219</v>
      </c>
      <c r="BM223" s="24" t="s">
        <v>2186</v>
      </c>
    </row>
    <row r="224" spans="2:65" s="1" customFormat="1" ht="25.5" customHeight="1">
      <c r="B224" s="42"/>
      <c r="C224" s="163" t="s">
        <v>312</v>
      </c>
      <c r="D224" s="163" t="s">
        <v>156</v>
      </c>
      <c r="E224" s="164" t="s">
        <v>852</v>
      </c>
      <c r="F224" s="165" t="s">
        <v>853</v>
      </c>
      <c r="G224" s="166" t="s">
        <v>159</v>
      </c>
      <c r="H224" s="167">
        <v>34.996000000000002</v>
      </c>
      <c r="I224" s="168"/>
      <c r="J224" s="169">
        <f>ROUND(I224*H224,2)</f>
        <v>0</v>
      </c>
      <c r="K224" s="165" t="s">
        <v>428</v>
      </c>
      <c r="L224" s="62"/>
      <c r="M224" s="170" t="s">
        <v>37</v>
      </c>
      <c r="N224" s="171" t="s">
        <v>53</v>
      </c>
      <c r="O224" s="43"/>
      <c r="P224" s="172">
        <f>O224*H224</f>
        <v>0</v>
      </c>
      <c r="Q224" s="172">
        <v>0</v>
      </c>
      <c r="R224" s="172">
        <f>Q224*H224</f>
        <v>0</v>
      </c>
      <c r="S224" s="172">
        <v>0</v>
      </c>
      <c r="T224" s="173">
        <f>S224*H224</f>
        <v>0</v>
      </c>
      <c r="AR224" s="24" t="s">
        <v>219</v>
      </c>
      <c r="AT224" s="24" t="s">
        <v>156</v>
      </c>
      <c r="AU224" s="24" t="s">
        <v>91</v>
      </c>
      <c r="AY224" s="24" t="s">
        <v>162</v>
      </c>
      <c r="BE224" s="174">
        <f>IF(N224="základní",J224,0)</f>
        <v>0</v>
      </c>
      <c r="BF224" s="174">
        <f>IF(N224="snížená",J224,0)</f>
        <v>0</v>
      </c>
      <c r="BG224" s="174">
        <f>IF(N224="zákl. přenesená",J224,0)</f>
        <v>0</v>
      </c>
      <c r="BH224" s="174">
        <f>IF(N224="sníž. přenesená",J224,0)</f>
        <v>0</v>
      </c>
      <c r="BI224" s="174">
        <f>IF(N224="nulová",J224,0)</f>
        <v>0</v>
      </c>
      <c r="BJ224" s="24" t="s">
        <v>24</v>
      </c>
      <c r="BK224" s="174">
        <f>ROUND(I224*H224,2)</f>
        <v>0</v>
      </c>
      <c r="BL224" s="24" t="s">
        <v>219</v>
      </c>
      <c r="BM224" s="24" t="s">
        <v>2187</v>
      </c>
    </row>
    <row r="225" spans="2:65" s="11" customFormat="1" ht="12">
      <c r="B225" s="219"/>
      <c r="C225" s="220"/>
      <c r="D225" s="221" t="s">
        <v>430</v>
      </c>
      <c r="E225" s="222" t="s">
        <v>37</v>
      </c>
      <c r="F225" s="223" t="s">
        <v>2188</v>
      </c>
      <c r="G225" s="220"/>
      <c r="H225" s="224">
        <v>34.996000000000002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430</v>
      </c>
      <c r="AU225" s="230" t="s">
        <v>91</v>
      </c>
      <c r="AV225" s="11" t="s">
        <v>91</v>
      </c>
      <c r="AW225" s="11" t="s">
        <v>45</v>
      </c>
      <c r="AX225" s="11" t="s">
        <v>82</v>
      </c>
      <c r="AY225" s="230" t="s">
        <v>162</v>
      </c>
    </row>
    <row r="226" spans="2:65" s="12" customFormat="1" ht="12">
      <c r="B226" s="231"/>
      <c r="C226" s="232"/>
      <c r="D226" s="221" t="s">
        <v>430</v>
      </c>
      <c r="E226" s="233" t="s">
        <v>37</v>
      </c>
      <c r="F226" s="234" t="s">
        <v>433</v>
      </c>
      <c r="G226" s="232"/>
      <c r="H226" s="235">
        <v>34.996000000000002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430</v>
      </c>
      <c r="AU226" s="241" t="s">
        <v>91</v>
      </c>
      <c r="AV226" s="12" t="s">
        <v>161</v>
      </c>
      <c r="AW226" s="12" t="s">
        <v>45</v>
      </c>
      <c r="AX226" s="12" t="s">
        <v>24</v>
      </c>
      <c r="AY226" s="241" t="s">
        <v>162</v>
      </c>
    </row>
    <row r="227" spans="2:65" s="1" customFormat="1" ht="16.5" customHeight="1">
      <c r="B227" s="42"/>
      <c r="C227" s="175" t="s">
        <v>316</v>
      </c>
      <c r="D227" s="175" t="s">
        <v>277</v>
      </c>
      <c r="E227" s="176" t="s">
        <v>1683</v>
      </c>
      <c r="F227" s="177" t="s">
        <v>1684</v>
      </c>
      <c r="G227" s="178" t="s">
        <v>201</v>
      </c>
      <c r="H227" s="179">
        <v>5.1999999999999998E-2</v>
      </c>
      <c r="I227" s="180"/>
      <c r="J227" s="181">
        <f>ROUND(I227*H227,2)</f>
        <v>0</v>
      </c>
      <c r="K227" s="177" t="s">
        <v>428</v>
      </c>
      <c r="L227" s="182"/>
      <c r="M227" s="183" t="s">
        <v>37</v>
      </c>
      <c r="N227" s="184" t="s">
        <v>53</v>
      </c>
      <c r="O227" s="43"/>
      <c r="P227" s="172">
        <f>O227*H227</f>
        <v>0</v>
      </c>
      <c r="Q227" s="172">
        <v>0</v>
      </c>
      <c r="R227" s="172">
        <f>Q227*H227</f>
        <v>0</v>
      </c>
      <c r="S227" s="172">
        <v>0</v>
      </c>
      <c r="T227" s="173">
        <f>S227*H227</f>
        <v>0</v>
      </c>
      <c r="AR227" s="24" t="s">
        <v>272</v>
      </c>
      <c r="AT227" s="24" t="s">
        <v>277</v>
      </c>
      <c r="AU227" s="24" t="s">
        <v>91</v>
      </c>
      <c r="AY227" s="24" t="s">
        <v>162</v>
      </c>
      <c r="BE227" s="174">
        <f>IF(N227="základní",J227,0)</f>
        <v>0</v>
      </c>
      <c r="BF227" s="174">
        <f>IF(N227="snížená",J227,0)</f>
        <v>0</v>
      </c>
      <c r="BG227" s="174">
        <f>IF(N227="zákl. přenesená",J227,0)</f>
        <v>0</v>
      </c>
      <c r="BH227" s="174">
        <f>IF(N227="sníž. přenesená",J227,0)</f>
        <v>0</v>
      </c>
      <c r="BI227" s="174">
        <f>IF(N227="nulová",J227,0)</f>
        <v>0</v>
      </c>
      <c r="BJ227" s="24" t="s">
        <v>24</v>
      </c>
      <c r="BK227" s="174">
        <f>ROUND(I227*H227,2)</f>
        <v>0</v>
      </c>
      <c r="BL227" s="24" t="s">
        <v>219</v>
      </c>
      <c r="BM227" s="24" t="s">
        <v>2189</v>
      </c>
    </row>
    <row r="228" spans="2:65" s="1" customFormat="1" ht="25.5" customHeight="1">
      <c r="B228" s="42"/>
      <c r="C228" s="163" t="s">
        <v>320</v>
      </c>
      <c r="D228" s="163" t="s">
        <v>156</v>
      </c>
      <c r="E228" s="164" t="s">
        <v>2012</v>
      </c>
      <c r="F228" s="165" t="s">
        <v>2013</v>
      </c>
      <c r="G228" s="166" t="s">
        <v>159</v>
      </c>
      <c r="H228" s="167">
        <v>2.4380000000000002</v>
      </c>
      <c r="I228" s="168"/>
      <c r="J228" s="169">
        <f>ROUND(I228*H228,2)</f>
        <v>0</v>
      </c>
      <c r="K228" s="165" t="s">
        <v>428</v>
      </c>
      <c r="L228" s="62"/>
      <c r="M228" s="170" t="s">
        <v>37</v>
      </c>
      <c r="N228" s="171" t="s">
        <v>53</v>
      </c>
      <c r="O228" s="43"/>
      <c r="P228" s="172">
        <f>O228*H228</f>
        <v>0</v>
      </c>
      <c r="Q228" s="172">
        <v>0</v>
      </c>
      <c r="R228" s="172">
        <f>Q228*H228</f>
        <v>0</v>
      </c>
      <c r="S228" s="172">
        <v>0</v>
      </c>
      <c r="T228" s="173">
        <f>S228*H228</f>
        <v>0</v>
      </c>
      <c r="AR228" s="24" t="s">
        <v>219</v>
      </c>
      <c r="AT228" s="24" t="s">
        <v>156</v>
      </c>
      <c r="AU228" s="24" t="s">
        <v>91</v>
      </c>
      <c r="AY228" s="24" t="s">
        <v>162</v>
      </c>
      <c r="BE228" s="174">
        <f>IF(N228="základní",J228,0)</f>
        <v>0</v>
      </c>
      <c r="BF228" s="174">
        <f>IF(N228="snížená",J228,0)</f>
        <v>0</v>
      </c>
      <c r="BG228" s="174">
        <f>IF(N228="zákl. přenesená",J228,0)</f>
        <v>0</v>
      </c>
      <c r="BH228" s="174">
        <f>IF(N228="sníž. přenesená",J228,0)</f>
        <v>0</v>
      </c>
      <c r="BI228" s="174">
        <f>IF(N228="nulová",J228,0)</f>
        <v>0</v>
      </c>
      <c r="BJ228" s="24" t="s">
        <v>24</v>
      </c>
      <c r="BK228" s="174">
        <f>ROUND(I228*H228,2)</f>
        <v>0</v>
      </c>
      <c r="BL228" s="24" t="s">
        <v>219</v>
      </c>
      <c r="BM228" s="24" t="s">
        <v>2190</v>
      </c>
    </row>
    <row r="229" spans="2:65" s="13" customFormat="1" ht="12">
      <c r="B229" s="242"/>
      <c r="C229" s="243"/>
      <c r="D229" s="221" t="s">
        <v>430</v>
      </c>
      <c r="E229" s="244" t="s">
        <v>37</v>
      </c>
      <c r="F229" s="245" t="s">
        <v>2015</v>
      </c>
      <c r="G229" s="243"/>
      <c r="H229" s="244" t="s">
        <v>37</v>
      </c>
      <c r="I229" s="246"/>
      <c r="J229" s="243"/>
      <c r="K229" s="243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430</v>
      </c>
      <c r="AU229" s="251" t="s">
        <v>91</v>
      </c>
      <c r="AV229" s="13" t="s">
        <v>24</v>
      </c>
      <c r="AW229" s="13" t="s">
        <v>45</v>
      </c>
      <c r="AX229" s="13" t="s">
        <v>82</v>
      </c>
      <c r="AY229" s="251" t="s">
        <v>162</v>
      </c>
    </row>
    <row r="230" spans="2:65" s="11" customFormat="1" ht="12">
      <c r="B230" s="219"/>
      <c r="C230" s="220"/>
      <c r="D230" s="221" t="s">
        <v>430</v>
      </c>
      <c r="E230" s="222" t="s">
        <v>37</v>
      </c>
      <c r="F230" s="223" t="s">
        <v>2191</v>
      </c>
      <c r="G230" s="220"/>
      <c r="H230" s="224">
        <v>2.4380000000000002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430</v>
      </c>
      <c r="AU230" s="230" t="s">
        <v>91</v>
      </c>
      <c r="AV230" s="11" t="s">
        <v>91</v>
      </c>
      <c r="AW230" s="11" t="s">
        <v>45</v>
      </c>
      <c r="AX230" s="11" t="s">
        <v>82</v>
      </c>
      <c r="AY230" s="230" t="s">
        <v>162</v>
      </c>
    </row>
    <row r="231" spans="2:65" s="12" customFormat="1" ht="12">
      <c r="B231" s="231"/>
      <c r="C231" s="232"/>
      <c r="D231" s="221" t="s">
        <v>430</v>
      </c>
      <c r="E231" s="233" t="s">
        <v>37</v>
      </c>
      <c r="F231" s="234" t="s">
        <v>433</v>
      </c>
      <c r="G231" s="232"/>
      <c r="H231" s="235">
        <v>2.4380000000000002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430</v>
      </c>
      <c r="AU231" s="241" t="s">
        <v>91</v>
      </c>
      <c r="AV231" s="12" t="s">
        <v>161</v>
      </c>
      <c r="AW231" s="12" t="s">
        <v>45</v>
      </c>
      <c r="AX231" s="12" t="s">
        <v>24</v>
      </c>
      <c r="AY231" s="241" t="s">
        <v>162</v>
      </c>
    </row>
    <row r="232" spans="2:65" s="1" customFormat="1" ht="16.5" customHeight="1">
      <c r="B232" s="42"/>
      <c r="C232" s="175" t="s">
        <v>324</v>
      </c>
      <c r="D232" s="175" t="s">
        <v>277</v>
      </c>
      <c r="E232" s="176" t="s">
        <v>2017</v>
      </c>
      <c r="F232" s="177" t="s">
        <v>2018</v>
      </c>
      <c r="G232" s="178" t="s">
        <v>159</v>
      </c>
      <c r="H232" s="179">
        <v>2.8039999999999998</v>
      </c>
      <c r="I232" s="180"/>
      <c r="J232" s="181">
        <f>ROUND(I232*H232,2)</f>
        <v>0</v>
      </c>
      <c r="K232" s="177" t="s">
        <v>428</v>
      </c>
      <c r="L232" s="182"/>
      <c r="M232" s="183" t="s">
        <v>37</v>
      </c>
      <c r="N232" s="184" t="s">
        <v>53</v>
      </c>
      <c r="O232" s="43"/>
      <c r="P232" s="172">
        <f>O232*H232</f>
        <v>0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AR232" s="24" t="s">
        <v>272</v>
      </c>
      <c r="AT232" s="24" t="s">
        <v>277</v>
      </c>
      <c r="AU232" s="24" t="s">
        <v>91</v>
      </c>
      <c r="AY232" s="24" t="s">
        <v>162</v>
      </c>
      <c r="BE232" s="174">
        <f>IF(N232="základní",J232,0)</f>
        <v>0</v>
      </c>
      <c r="BF232" s="174">
        <f>IF(N232="snížená",J232,0)</f>
        <v>0</v>
      </c>
      <c r="BG232" s="174">
        <f>IF(N232="zákl. přenesená",J232,0)</f>
        <v>0</v>
      </c>
      <c r="BH232" s="174">
        <f>IF(N232="sníž. přenesená",J232,0)</f>
        <v>0</v>
      </c>
      <c r="BI232" s="174">
        <f>IF(N232="nulová",J232,0)</f>
        <v>0</v>
      </c>
      <c r="BJ232" s="24" t="s">
        <v>24</v>
      </c>
      <c r="BK232" s="174">
        <f>ROUND(I232*H232,2)</f>
        <v>0</v>
      </c>
      <c r="BL232" s="24" t="s">
        <v>219</v>
      </c>
      <c r="BM232" s="24" t="s">
        <v>2192</v>
      </c>
    </row>
    <row r="233" spans="2:65" s="1" customFormat="1" ht="16.5" customHeight="1">
      <c r="B233" s="42"/>
      <c r="C233" s="163" t="s">
        <v>328</v>
      </c>
      <c r="D233" s="163" t="s">
        <v>156</v>
      </c>
      <c r="E233" s="164" t="s">
        <v>866</v>
      </c>
      <c r="F233" s="165" t="s">
        <v>867</v>
      </c>
      <c r="G233" s="166" t="s">
        <v>159</v>
      </c>
      <c r="H233" s="167">
        <v>34.996000000000002</v>
      </c>
      <c r="I233" s="168"/>
      <c r="J233" s="169">
        <f>ROUND(I233*H233,2)</f>
        <v>0</v>
      </c>
      <c r="K233" s="165" t="s">
        <v>428</v>
      </c>
      <c r="L233" s="62"/>
      <c r="M233" s="170" t="s">
        <v>37</v>
      </c>
      <c r="N233" s="171" t="s">
        <v>53</v>
      </c>
      <c r="O233" s="43"/>
      <c r="P233" s="172">
        <f>O233*H233</f>
        <v>0</v>
      </c>
      <c r="Q233" s="172">
        <v>0</v>
      </c>
      <c r="R233" s="172">
        <f>Q233*H233</f>
        <v>0</v>
      </c>
      <c r="S233" s="172">
        <v>0</v>
      </c>
      <c r="T233" s="173">
        <f>S233*H233</f>
        <v>0</v>
      </c>
      <c r="AR233" s="24" t="s">
        <v>219</v>
      </c>
      <c r="AT233" s="24" t="s">
        <v>156</v>
      </c>
      <c r="AU233" s="24" t="s">
        <v>91</v>
      </c>
      <c r="AY233" s="24" t="s">
        <v>162</v>
      </c>
      <c r="BE233" s="174">
        <f>IF(N233="základní",J233,0)</f>
        <v>0</v>
      </c>
      <c r="BF233" s="174">
        <f>IF(N233="snížená",J233,0)</f>
        <v>0</v>
      </c>
      <c r="BG233" s="174">
        <f>IF(N233="zákl. přenesená",J233,0)</f>
        <v>0</v>
      </c>
      <c r="BH233" s="174">
        <f>IF(N233="sníž. přenesená",J233,0)</f>
        <v>0</v>
      </c>
      <c r="BI233" s="174">
        <f>IF(N233="nulová",J233,0)</f>
        <v>0</v>
      </c>
      <c r="BJ233" s="24" t="s">
        <v>24</v>
      </c>
      <c r="BK233" s="174">
        <f>ROUND(I233*H233,2)</f>
        <v>0</v>
      </c>
      <c r="BL233" s="24" t="s">
        <v>219</v>
      </c>
      <c r="BM233" s="24" t="s">
        <v>2193</v>
      </c>
    </row>
    <row r="234" spans="2:65" s="1" customFormat="1" ht="16.5" customHeight="1">
      <c r="B234" s="42"/>
      <c r="C234" s="175" t="s">
        <v>330</v>
      </c>
      <c r="D234" s="175" t="s">
        <v>277</v>
      </c>
      <c r="E234" s="176" t="s">
        <v>872</v>
      </c>
      <c r="F234" s="177" t="s">
        <v>873</v>
      </c>
      <c r="G234" s="178" t="s">
        <v>159</v>
      </c>
      <c r="H234" s="179">
        <v>40.244999999999997</v>
      </c>
      <c r="I234" s="180"/>
      <c r="J234" s="181">
        <f>ROUND(I234*H234,2)</f>
        <v>0</v>
      </c>
      <c r="K234" s="177" t="s">
        <v>428</v>
      </c>
      <c r="L234" s="182"/>
      <c r="M234" s="183" t="s">
        <v>37</v>
      </c>
      <c r="N234" s="184" t="s">
        <v>53</v>
      </c>
      <c r="O234" s="43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24" t="s">
        <v>272</v>
      </c>
      <c r="AT234" s="24" t="s">
        <v>277</v>
      </c>
      <c r="AU234" s="24" t="s">
        <v>91</v>
      </c>
      <c r="AY234" s="24" t="s">
        <v>162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24" t="s">
        <v>24</v>
      </c>
      <c r="BK234" s="174">
        <f>ROUND(I234*H234,2)</f>
        <v>0</v>
      </c>
      <c r="BL234" s="24" t="s">
        <v>219</v>
      </c>
      <c r="BM234" s="24" t="s">
        <v>2194</v>
      </c>
    </row>
    <row r="235" spans="2:65" s="1" customFormat="1" ht="25.5" customHeight="1">
      <c r="B235" s="42"/>
      <c r="C235" s="163" t="s">
        <v>334</v>
      </c>
      <c r="D235" s="163" t="s">
        <v>156</v>
      </c>
      <c r="E235" s="164" t="s">
        <v>1699</v>
      </c>
      <c r="F235" s="165" t="s">
        <v>1700</v>
      </c>
      <c r="G235" s="166" t="s">
        <v>201</v>
      </c>
      <c r="H235" s="167">
        <v>0.23</v>
      </c>
      <c r="I235" s="168"/>
      <c r="J235" s="169">
        <f>ROUND(I235*H235,2)</f>
        <v>0</v>
      </c>
      <c r="K235" s="165" t="s">
        <v>428</v>
      </c>
      <c r="L235" s="62"/>
      <c r="M235" s="170" t="s">
        <v>37</v>
      </c>
      <c r="N235" s="171" t="s">
        <v>53</v>
      </c>
      <c r="O235" s="43"/>
      <c r="P235" s="172">
        <f>O235*H235</f>
        <v>0</v>
      </c>
      <c r="Q235" s="172">
        <v>0</v>
      </c>
      <c r="R235" s="172">
        <f>Q235*H235</f>
        <v>0</v>
      </c>
      <c r="S235" s="172">
        <v>0</v>
      </c>
      <c r="T235" s="173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174">
        <f>IF(N235="základní",J235,0)</f>
        <v>0</v>
      </c>
      <c r="BF235" s="174">
        <f>IF(N235="snížená",J235,0)</f>
        <v>0</v>
      </c>
      <c r="BG235" s="174">
        <f>IF(N235="zákl. přenesená",J235,0)</f>
        <v>0</v>
      </c>
      <c r="BH235" s="174">
        <f>IF(N235="sníž. přenesená",J235,0)</f>
        <v>0</v>
      </c>
      <c r="BI235" s="174">
        <f>IF(N235="nulová",J235,0)</f>
        <v>0</v>
      </c>
      <c r="BJ235" s="24" t="s">
        <v>24</v>
      </c>
      <c r="BK235" s="174">
        <f>ROUND(I235*H235,2)</f>
        <v>0</v>
      </c>
      <c r="BL235" s="24" t="s">
        <v>219</v>
      </c>
      <c r="BM235" s="24" t="s">
        <v>2195</v>
      </c>
    </row>
    <row r="236" spans="2:65" s="10" customFormat="1" ht="29.85" customHeight="1">
      <c r="B236" s="203"/>
      <c r="C236" s="204"/>
      <c r="D236" s="205" t="s">
        <v>81</v>
      </c>
      <c r="E236" s="217" t="s">
        <v>2023</v>
      </c>
      <c r="F236" s="217" t="s">
        <v>2024</v>
      </c>
      <c r="G236" s="204"/>
      <c r="H236" s="204"/>
      <c r="I236" s="207"/>
      <c r="J236" s="218">
        <f>BK236</f>
        <v>0</v>
      </c>
      <c r="K236" s="204"/>
      <c r="L236" s="209"/>
      <c r="M236" s="210"/>
      <c r="N236" s="211"/>
      <c r="O236" s="211"/>
      <c r="P236" s="212">
        <f>SUM(P237:P241)</f>
        <v>0</v>
      </c>
      <c r="Q236" s="211"/>
      <c r="R236" s="212">
        <f>SUM(R237:R241)</f>
        <v>0</v>
      </c>
      <c r="S236" s="211"/>
      <c r="T236" s="213">
        <f>SUM(T237:T241)</f>
        <v>0</v>
      </c>
      <c r="AR236" s="214" t="s">
        <v>91</v>
      </c>
      <c r="AT236" s="215" t="s">
        <v>81</v>
      </c>
      <c r="AU236" s="215" t="s">
        <v>24</v>
      </c>
      <c r="AY236" s="214" t="s">
        <v>162</v>
      </c>
      <c r="BK236" s="216">
        <f>SUM(BK237:BK241)</f>
        <v>0</v>
      </c>
    </row>
    <row r="237" spans="2:65" s="1" customFormat="1" ht="16.5" customHeight="1">
      <c r="B237" s="42"/>
      <c r="C237" s="163" t="s">
        <v>338</v>
      </c>
      <c r="D237" s="163" t="s">
        <v>156</v>
      </c>
      <c r="E237" s="164" t="s">
        <v>2025</v>
      </c>
      <c r="F237" s="165" t="s">
        <v>2026</v>
      </c>
      <c r="G237" s="166" t="s">
        <v>159</v>
      </c>
      <c r="H237" s="167">
        <v>46.895000000000003</v>
      </c>
      <c r="I237" s="168"/>
      <c r="J237" s="169">
        <f>ROUND(I237*H237,2)</f>
        <v>0</v>
      </c>
      <c r="K237" s="165" t="s">
        <v>428</v>
      </c>
      <c r="L237" s="62"/>
      <c r="M237" s="170" t="s">
        <v>37</v>
      </c>
      <c r="N237" s="171" t="s">
        <v>53</v>
      </c>
      <c r="O237" s="43"/>
      <c r="P237" s="172">
        <f>O237*H237</f>
        <v>0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174">
        <f>IF(N237="základní",J237,0)</f>
        <v>0</v>
      </c>
      <c r="BF237" s="174">
        <f>IF(N237="snížená",J237,0)</f>
        <v>0</v>
      </c>
      <c r="BG237" s="174">
        <f>IF(N237="zákl. přenesená",J237,0)</f>
        <v>0</v>
      </c>
      <c r="BH237" s="174">
        <f>IF(N237="sníž. přenesená",J237,0)</f>
        <v>0</v>
      </c>
      <c r="BI237" s="174">
        <f>IF(N237="nulová",J237,0)</f>
        <v>0</v>
      </c>
      <c r="BJ237" s="24" t="s">
        <v>24</v>
      </c>
      <c r="BK237" s="174">
        <f>ROUND(I237*H237,2)</f>
        <v>0</v>
      </c>
      <c r="BL237" s="24" t="s">
        <v>219</v>
      </c>
      <c r="BM237" s="24" t="s">
        <v>2196</v>
      </c>
    </row>
    <row r="238" spans="2:65" s="11" customFormat="1" ht="12">
      <c r="B238" s="219"/>
      <c r="C238" s="220"/>
      <c r="D238" s="221" t="s">
        <v>430</v>
      </c>
      <c r="E238" s="222" t="s">
        <v>37</v>
      </c>
      <c r="F238" s="223" t="s">
        <v>2197</v>
      </c>
      <c r="G238" s="220"/>
      <c r="H238" s="224">
        <v>46.895000000000003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430</v>
      </c>
      <c r="AU238" s="230" t="s">
        <v>91</v>
      </c>
      <c r="AV238" s="11" t="s">
        <v>91</v>
      </c>
      <c r="AW238" s="11" t="s">
        <v>45</v>
      </c>
      <c r="AX238" s="11" t="s">
        <v>82</v>
      </c>
      <c r="AY238" s="230" t="s">
        <v>162</v>
      </c>
    </row>
    <row r="239" spans="2:65" s="12" customFormat="1" ht="12">
      <c r="B239" s="231"/>
      <c r="C239" s="232"/>
      <c r="D239" s="221" t="s">
        <v>430</v>
      </c>
      <c r="E239" s="233" t="s">
        <v>37</v>
      </c>
      <c r="F239" s="234" t="s">
        <v>433</v>
      </c>
      <c r="G239" s="232"/>
      <c r="H239" s="235">
        <v>46.895000000000003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430</v>
      </c>
      <c r="AU239" s="241" t="s">
        <v>91</v>
      </c>
      <c r="AV239" s="12" t="s">
        <v>161</v>
      </c>
      <c r="AW239" s="12" t="s">
        <v>45</v>
      </c>
      <c r="AX239" s="12" t="s">
        <v>24</v>
      </c>
      <c r="AY239" s="241" t="s">
        <v>162</v>
      </c>
    </row>
    <row r="240" spans="2:65" s="1" customFormat="1" ht="16.5" customHeight="1">
      <c r="B240" s="42"/>
      <c r="C240" s="175" t="s">
        <v>342</v>
      </c>
      <c r="D240" s="175" t="s">
        <v>277</v>
      </c>
      <c r="E240" s="176" t="s">
        <v>2017</v>
      </c>
      <c r="F240" s="177" t="s">
        <v>2018</v>
      </c>
      <c r="G240" s="178" t="s">
        <v>159</v>
      </c>
      <c r="H240" s="179">
        <v>53.929000000000002</v>
      </c>
      <c r="I240" s="180"/>
      <c r="J240" s="181">
        <f>ROUND(I240*H240,2)</f>
        <v>0</v>
      </c>
      <c r="K240" s="177" t="s">
        <v>428</v>
      </c>
      <c r="L240" s="182"/>
      <c r="M240" s="183" t="s">
        <v>37</v>
      </c>
      <c r="N240" s="184" t="s">
        <v>53</v>
      </c>
      <c r="O240" s="43"/>
      <c r="P240" s="172">
        <f>O240*H240</f>
        <v>0</v>
      </c>
      <c r="Q240" s="172">
        <v>0</v>
      </c>
      <c r="R240" s="172">
        <f>Q240*H240</f>
        <v>0</v>
      </c>
      <c r="S240" s="172">
        <v>0</v>
      </c>
      <c r="T240" s="173">
        <f>S240*H240</f>
        <v>0</v>
      </c>
      <c r="AR240" s="24" t="s">
        <v>272</v>
      </c>
      <c r="AT240" s="24" t="s">
        <v>277</v>
      </c>
      <c r="AU240" s="24" t="s">
        <v>91</v>
      </c>
      <c r="AY240" s="24" t="s">
        <v>162</v>
      </c>
      <c r="BE240" s="174">
        <f>IF(N240="základní",J240,0)</f>
        <v>0</v>
      </c>
      <c r="BF240" s="174">
        <f>IF(N240="snížená",J240,0)</f>
        <v>0</v>
      </c>
      <c r="BG240" s="174">
        <f>IF(N240="zákl. přenesená",J240,0)</f>
        <v>0</v>
      </c>
      <c r="BH240" s="174">
        <f>IF(N240="sníž. přenesená",J240,0)</f>
        <v>0</v>
      </c>
      <c r="BI240" s="174">
        <f>IF(N240="nulová",J240,0)</f>
        <v>0</v>
      </c>
      <c r="BJ240" s="24" t="s">
        <v>24</v>
      </c>
      <c r="BK240" s="174">
        <f>ROUND(I240*H240,2)</f>
        <v>0</v>
      </c>
      <c r="BL240" s="24" t="s">
        <v>219</v>
      </c>
      <c r="BM240" s="24" t="s">
        <v>2198</v>
      </c>
    </row>
    <row r="241" spans="2:65" s="1" customFormat="1" ht="16.5" customHeight="1">
      <c r="B241" s="42"/>
      <c r="C241" s="163" t="s">
        <v>346</v>
      </c>
      <c r="D241" s="163" t="s">
        <v>156</v>
      </c>
      <c r="E241" s="164" t="s">
        <v>2199</v>
      </c>
      <c r="F241" s="165" t="s">
        <v>2200</v>
      </c>
      <c r="G241" s="166" t="s">
        <v>201</v>
      </c>
      <c r="H241" s="167">
        <v>3.5000000000000003E-2</v>
      </c>
      <c r="I241" s="168"/>
      <c r="J241" s="169">
        <f>ROUND(I241*H241,2)</f>
        <v>0</v>
      </c>
      <c r="K241" s="165" t="s">
        <v>428</v>
      </c>
      <c r="L241" s="62"/>
      <c r="M241" s="170" t="s">
        <v>37</v>
      </c>
      <c r="N241" s="171" t="s">
        <v>53</v>
      </c>
      <c r="O241" s="43"/>
      <c r="P241" s="172">
        <f>O241*H241</f>
        <v>0</v>
      </c>
      <c r="Q241" s="172">
        <v>0</v>
      </c>
      <c r="R241" s="172">
        <f>Q241*H241</f>
        <v>0</v>
      </c>
      <c r="S241" s="172">
        <v>0</v>
      </c>
      <c r="T241" s="173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174">
        <f>IF(N241="základní",J241,0)</f>
        <v>0</v>
      </c>
      <c r="BF241" s="174">
        <f>IF(N241="snížená",J241,0)</f>
        <v>0</v>
      </c>
      <c r="BG241" s="174">
        <f>IF(N241="zákl. přenesená",J241,0)</f>
        <v>0</v>
      </c>
      <c r="BH241" s="174">
        <f>IF(N241="sníž. přenesená",J241,0)</f>
        <v>0</v>
      </c>
      <c r="BI241" s="174">
        <f>IF(N241="nulová",J241,0)</f>
        <v>0</v>
      </c>
      <c r="BJ241" s="24" t="s">
        <v>24</v>
      </c>
      <c r="BK241" s="174">
        <f>ROUND(I241*H241,2)</f>
        <v>0</v>
      </c>
      <c r="BL241" s="24" t="s">
        <v>219</v>
      </c>
      <c r="BM241" s="24" t="s">
        <v>2201</v>
      </c>
    </row>
    <row r="242" spans="2:65" s="10" customFormat="1" ht="29.85" customHeight="1">
      <c r="B242" s="203"/>
      <c r="C242" s="204"/>
      <c r="D242" s="205" t="s">
        <v>81</v>
      </c>
      <c r="E242" s="217" t="s">
        <v>924</v>
      </c>
      <c r="F242" s="217" t="s">
        <v>925</v>
      </c>
      <c r="G242" s="204"/>
      <c r="H242" s="204"/>
      <c r="I242" s="207"/>
      <c r="J242" s="218">
        <f>BK242</f>
        <v>0</v>
      </c>
      <c r="K242" s="204"/>
      <c r="L242" s="209"/>
      <c r="M242" s="210"/>
      <c r="N242" s="211"/>
      <c r="O242" s="211"/>
      <c r="P242" s="212">
        <f>SUM(P243:P258)</f>
        <v>0</v>
      </c>
      <c r="Q242" s="211"/>
      <c r="R242" s="212">
        <f>SUM(R243:R258)</f>
        <v>0</v>
      </c>
      <c r="S242" s="211"/>
      <c r="T242" s="213">
        <f>SUM(T243:T258)</f>
        <v>0</v>
      </c>
      <c r="AR242" s="214" t="s">
        <v>91</v>
      </c>
      <c r="AT242" s="215" t="s">
        <v>81</v>
      </c>
      <c r="AU242" s="215" t="s">
        <v>24</v>
      </c>
      <c r="AY242" s="214" t="s">
        <v>162</v>
      </c>
      <c r="BK242" s="216">
        <f>SUM(BK243:BK258)</f>
        <v>0</v>
      </c>
    </row>
    <row r="243" spans="2:65" s="1" customFormat="1" ht="25.5" customHeight="1">
      <c r="B243" s="42"/>
      <c r="C243" s="163" t="s">
        <v>350</v>
      </c>
      <c r="D243" s="163" t="s">
        <v>156</v>
      </c>
      <c r="E243" s="164" t="s">
        <v>2032</v>
      </c>
      <c r="F243" s="165" t="s">
        <v>2033</v>
      </c>
      <c r="G243" s="166" t="s">
        <v>173</v>
      </c>
      <c r="H243" s="167">
        <v>0.35199999999999998</v>
      </c>
      <c r="I243" s="168"/>
      <c r="J243" s="169">
        <f>ROUND(I243*H243,2)</f>
        <v>0</v>
      </c>
      <c r="K243" s="165" t="s">
        <v>428</v>
      </c>
      <c r="L243" s="62"/>
      <c r="M243" s="170" t="s">
        <v>37</v>
      </c>
      <c r="N243" s="171" t="s">
        <v>53</v>
      </c>
      <c r="O243" s="43"/>
      <c r="P243" s="172">
        <f>O243*H243</f>
        <v>0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174">
        <f>IF(N243="základní",J243,0)</f>
        <v>0</v>
      </c>
      <c r="BF243" s="174">
        <f>IF(N243="snížená",J243,0)</f>
        <v>0</v>
      </c>
      <c r="BG243" s="174">
        <f>IF(N243="zákl. přenesená",J243,0)</f>
        <v>0</v>
      </c>
      <c r="BH243" s="174">
        <f>IF(N243="sníž. přenesená",J243,0)</f>
        <v>0</v>
      </c>
      <c r="BI243" s="174">
        <f>IF(N243="nulová",J243,0)</f>
        <v>0</v>
      </c>
      <c r="BJ243" s="24" t="s">
        <v>24</v>
      </c>
      <c r="BK243" s="174">
        <f>ROUND(I243*H243,2)</f>
        <v>0</v>
      </c>
      <c r="BL243" s="24" t="s">
        <v>219</v>
      </c>
      <c r="BM243" s="24" t="s">
        <v>2202</v>
      </c>
    </row>
    <row r="244" spans="2:65" s="1" customFormat="1" ht="16.5" customHeight="1">
      <c r="B244" s="42"/>
      <c r="C244" s="163" t="s">
        <v>354</v>
      </c>
      <c r="D244" s="163" t="s">
        <v>156</v>
      </c>
      <c r="E244" s="164" t="s">
        <v>1736</v>
      </c>
      <c r="F244" s="165" t="s">
        <v>1737</v>
      </c>
      <c r="G244" s="166" t="s">
        <v>373</v>
      </c>
      <c r="H244" s="167">
        <v>7</v>
      </c>
      <c r="I244" s="168"/>
      <c r="J244" s="169">
        <f>ROUND(I244*H244,2)</f>
        <v>0</v>
      </c>
      <c r="K244" s="165" t="s">
        <v>428</v>
      </c>
      <c r="L244" s="62"/>
      <c r="M244" s="170" t="s">
        <v>37</v>
      </c>
      <c r="N244" s="171" t="s">
        <v>53</v>
      </c>
      <c r="O244" s="43"/>
      <c r="P244" s="172">
        <f>O244*H244</f>
        <v>0</v>
      </c>
      <c r="Q244" s="172">
        <v>0</v>
      </c>
      <c r="R244" s="172">
        <f>Q244*H244</f>
        <v>0</v>
      </c>
      <c r="S244" s="172">
        <v>0</v>
      </c>
      <c r="T244" s="173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174">
        <f>IF(N244="základní",J244,0)</f>
        <v>0</v>
      </c>
      <c r="BF244" s="174">
        <f>IF(N244="snížená",J244,0)</f>
        <v>0</v>
      </c>
      <c r="BG244" s="174">
        <f>IF(N244="zákl. přenesená",J244,0)</f>
        <v>0</v>
      </c>
      <c r="BH244" s="174">
        <f>IF(N244="sníž. přenesená",J244,0)</f>
        <v>0</v>
      </c>
      <c r="BI244" s="174">
        <f>IF(N244="nulová",J244,0)</f>
        <v>0</v>
      </c>
      <c r="BJ244" s="24" t="s">
        <v>24</v>
      </c>
      <c r="BK244" s="174">
        <f>ROUND(I244*H244,2)</f>
        <v>0</v>
      </c>
      <c r="BL244" s="24" t="s">
        <v>219</v>
      </c>
      <c r="BM244" s="24" t="s">
        <v>2203</v>
      </c>
    </row>
    <row r="245" spans="2:65" s="1" customFormat="1" ht="16.5" customHeight="1">
      <c r="B245" s="42"/>
      <c r="C245" s="175" t="s">
        <v>358</v>
      </c>
      <c r="D245" s="175" t="s">
        <v>277</v>
      </c>
      <c r="E245" s="176" t="s">
        <v>2037</v>
      </c>
      <c r="F245" s="177" t="s">
        <v>2204</v>
      </c>
      <c r="G245" s="178" t="s">
        <v>1743</v>
      </c>
      <c r="H245" s="179">
        <v>7</v>
      </c>
      <c r="I245" s="180"/>
      <c r="J245" s="181">
        <f>ROUND(I245*H245,2)</f>
        <v>0</v>
      </c>
      <c r="K245" s="177" t="s">
        <v>428</v>
      </c>
      <c r="L245" s="182"/>
      <c r="M245" s="183" t="s">
        <v>37</v>
      </c>
      <c r="N245" s="184" t="s">
        <v>53</v>
      </c>
      <c r="O245" s="43"/>
      <c r="P245" s="172">
        <f>O245*H245</f>
        <v>0</v>
      </c>
      <c r="Q245" s="172">
        <v>0</v>
      </c>
      <c r="R245" s="172">
        <f>Q245*H245</f>
        <v>0</v>
      </c>
      <c r="S245" s="172">
        <v>0</v>
      </c>
      <c r="T245" s="173">
        <f>S245*H245</f>
        <v>0</v>
      </c>
      <c r="AR245" s="24" t="s">
        <v>272</v>
      </c>
      <c r="AT245" s="24" t="s">
        <v>277</v>
      </c>
      <c r="AU245" s="24" t="s">
        <v>91</v>
      </c>
      <c r="AY245" s="24" t="s">
        <v>162</v>
      </c>
      <c r="BE245" s="174">
        <f>IF(N245="základní",J245,0)</f>
        <v>0</v>
      </c>
      <c r="BF245" s="174">
        <f>IF(N245="snížená",J245,0)</f>
        <v>0</v>
      </c>
      <c r="BG245" s="174">
        <f>IF(N245="zákl. přenesená",J245,0)</f>
        <v>0</v>
      </c>
      <c r="BH245" s="174">
        <f>IF(N245="sníž. přenesená",J245,0)</f>
        <v>0</v>
      </c>
      <c r="BI245" s="174">
        <f>IF(N245="nulová",J245,0)</f>
        <v>0</v>
      </c>
      <c r="BJ245" s="24" t="s">
        <v>24</v>
      </c>
      <c r="BK245" s="174">
        <f>ROUND(I245*H245,2)</f>
        <v>0</v>
      </c>
      <c r="BL245" s="24" t="s">
        <v>219</v>
      </c>
      <c r="BM245" s="24" t="s">
        <v>2205</v>
      </c>
    </row>
    <row r="246" spans="2:65" s="11" customFormat="1" ht="12">
      <c r="B246" s="219"/>
      <c r="C246" s="220"/>
      <c r="D246" s="221" t="s">
        <v>430</v>
      </c>
      <c r="E246" s="222" t="s">
        <v>37</v>
      </c>
      <c r="F246" s="223" t="s">
        <v>183</v>
      </c>
      <c r="G246" s="220"/>
      <c r="H246" s="224">
        <v>7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430</v>
      </c>
      <c r="AU246" s="230" t="s">
        <v>91</v>
      </c>
      <c r="AV246" s="11" t="s">
        <v>91</v>
      </c>
      <c r="AW246" s="11" t="s">
        <v>45</v>
      </c>
      <c r="AX246" s="11" t="s">
        <v>82</v>
      </c>
      <c r="AY246" s="230" t="s">
        <v>162</v>
      </c>
    </row>
    <row r="247" spans="2:65" s="12" customFormat="1" ht="12">
      <c r="B247" s="231"/>
      <c r="C247" s="232"/>
      <c r="D247" s="221" t="s">
        <v>430</v>
      </c>
      <c r="E247" s="233" t="s">
        <v>37</v>
      </c>
      <c r="F247" s="234" t="s">
        <v>433</v>
      </c>
      <c r="G247" s="232"/>
      <c r="H247" s="235">
        <v>7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430</v>
      </c>
      <c r="AU247" s="241" t="s">
        <v>91</v>
      </c>
      <c r="AV247" s="12" t="s">
        <v>161</v>
      </c>
      <c r="AW247" s="12" t="s">
        <v>45</v>
      </c>
      <c r="AX247" s="12" t="s">
        <v>24</v>
      </c>
      <c r="AY247" s="241" t="s">
        <v>162</v>
      </c>
    </row>
    <row r="248" spans="2:65" s="1" customFormat="1" ht="25.5" customHeight="1">
      <c r="B248" s="42"/>
      <c r="C248" s="163" t="s">
        <v>362</v>
      </c>
      <c r="D248" s="163" t="s">
        <v>156</v>
      </c>
      <c r="E248" s="164" t="s">
        <v>1753</v>
      </c>
      <c r="F248" s="165" t="s">
        <v>1754</v>
      </c>
      <c r="G248" s="166" t="s">
        <v>214</v>
      </c>
      <c r="H248" s="167">
        <v>20</v>
      </c>
      <c r="I248" s="168"/>
      <c r="J248" s="169">
        <f>ROUND(I248*H248,2)</f>
        <v>0</v>
      </c>
      <c r="K248" s="165" t="s">
        <v>428</v>
      </c>
      <c r="L248" s="62"/>
      <c r="M248" s="170" t="s">
        <v>37</v>
      </c>
      <c r="N248" s="171" t="s">
        <v>53</v>
      </c>
      <c r="O248" s="43"/>
      <c r="P248" s="172">
        <f>O248*H248</f>
        <v>0</v>
      </c>
      <c r="Q248" s="172">
        <v>0</v>
      </c>
      <c r="R248" s="172">
        <f>Q248*H248</f>
        <v>0</v>
      </c>
      <c r="S248" s="172">
        <v>0</v>
      </c>
      <c r="T248" s="173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174">
        <f>IF(N248="základní",J248,0)</f>
        <v>0</v>
      </c>
      <c r="BF248" s="174">
        <f>IF(N248="snížená",J248,0)</f>
        <v>0</v>
      </c>
      <c r="BG248" s="174">
        <f>IF(N248="zákl. přenesená",J248,0)</f>
        <v>0</v>
      </c>
      <c r="BH248" s="174">
        <f>IF(N248="sníž. přenesená",J248,0)</f>
        <v>0</v>
      </c>
      <c r="BI248" s="174">
        <f>IF(N248="nulová",J248,0)</f>
        <v>0</v>
      </c>
      <c r="BJ248" s="24" t="s">
        <v>24</v>
      </c>
      <c r="BK248" s="174">
        <f>ROUND(I248*H248,2)</f>
        <v>0</v>
      </c>
      <c r="BL248" s="24" t="s">
        <v>219</v>
      </c>
      <c r="BM248" s="24" t="s">
        <v>2206</v>
      </c>
    </row>
    <row r="249" spans="2:65" s="11" customFormat="1" ht="12">
      <c r="B249" s="219"/>
      <c r="C249" s="220"/>
      <c r="D249" s="221" t="s">
        <v>430</v>
      </c>
      <c r="E249" s="222" t="s">
        <v>37</v>
      </c>
      <c r="F249" s="223" t="s">
        <v>2207</v>
      </c>
      <c r="G249" s="220"/>
      <c r="H249" s="224">
        <v>20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430</v>
      </c>
      <c r="AU249" s="230" t="s">
        <v>91</v>
      </c>
      <c r="AV249" s="11" t="s">
        <v>91</v>
      </c>
      <c r="AW249" s="11" t="s">
        <v>45</v>
      </c>
      <c r="AX249" s="11" t="s">
        <v>82</v>
      </c>
      <c r="AY249" s="230" t="s">
        <v>162</v>
      </c>
    </row>
    <row r="250" spans="2:65" s="12" customFormat="1" ht="12">
      <c r="B250" s="231"/>
      <c r="C250" s="232"/>
      <c r="D250" s="221" t="s">
        <v>430</v>
      </c>
      <c r="E250" s="233" t="s">
        <v>37</v>
      </c>
      <c r="F250" s="234" t="s">
        <v>433</v>
      </c>
      <c r="G250" s="232"/>
      <c r="H250" s="235">
        <v>20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430</v>
      </c>
      <c r="AU250" s="241" t="s">
        <v>91</v>
      </c>
      <c r="AV250" s="12" t="s">
        <v>161</v>
      </c>
      <c r="AW250" s="12" t="s">
        <v>45</v>
      </c>
      <c r="AX250" s="12" t="s">
        <v>24</v>
      </c>
      <c r="AY250" s="241" t="s">
        <v>162</v>
      </c>
    </row>
    <row r="251" spans="2:65" s="1" customFormat="1" ht="25.5" customHeight="1">
      <c r="B251" s="42"/>
      <c r="C251" s="175" t="s">
        <v>366</v>
      </c>
      <c r="D251" s="175" t="s">
        <v>277</v>
      </c>
      <c r="E251" s="176" t="s">
        <v>1772</v>
      </c>
      <c r="F251" s="177" t="s">
        <v>2050</v>
      </c>
      <c r="G251" s="178" t="s">
        <v>173</v>
      </c>
      <c r="H251" s="179">
        <v>0.35199999999999998</v>
      </c>
      <c r="I251" s="180"/>
      <c r="J251" s="181">
        <f>ROUND(I251*H251,2)</f>
        <v>0</v>
      </c>
      <c r="K251" s="177" t="s">
        <v>428</v>
      </c>
      <c r="L251" s="182"/>
      <c r="M251" s="183" t="s">
        <v>37</v>
      </c>
      <c r="N251" s="184" t="s">
        <v>53</v>
      </c>
      <c r="O251" s="43"/>
      <c r="P251" s="172">
        <f>O251*H251</f>
        <v>0</v>
      </c>
      <c r="Q251" s="172">
        <v>0</v>
      </c>
      <c r="R251" s="172">
        <f>Q251*H251</f>
        <v>0</v>
      </c>
      <c r="S251" s="172">
        <v>0</v>
      </c>
      <c r="T251" s="173">
        <f>S251*H251</f>
        <v>0</v>
      </c>
      <c r="AR251" s="24" t="s">
        <v>272</v>
      </c>
      <c r="AT251" s="24" t="s">
        <v>277</v>
      </c>
      <c r="AU251" s="24" t="s">
        <v>91</v>
      </c>
      <c r="AY251" s="24" t="s">
        <v>162</v>
      </c>
      <c r="BE251" s="174">
        <f>IF(N251="základní",J251,0)</f>
        <v>0</v>
      </c>
      <c r="BF251" s="174">
        <f>IF(N251="snížená",J251,0)</f>
        <v>0</v>
      </c>
      <c r="BG251" s="174">
        <f>IF(N251="zákl. přenesená",J251,0)</f>
        <v>0</v>
      </c>
      <c r="BH251" s="174">
        <f>IF(N251="sníž. přenesená",J251,0)</f>
        <v>0</v>
      </c>
      <c r="BI251" s="174">
        <f>IF(N251="nulová",J251,0)</f>
        <v>0</v>
      </c>
      <c r="BJ251" s="24" t="s">
        <v>24</v>
      </c>
      <c r="BK251" s="174">
        <f>ROUND(I251*H251,2)</f>
        <v>0</v>
      </c>
      <c r="BL251" s="24" t="s">
        <v>219</v>
      </c>
      <c r="BM251" s="24" t="s">
        <v>2208</v>
      </c>
    </row>
    <row r="252" spans="2:65" s="1" customFormat="1" ht="25.5" customHeight="1">
      <c r="B252" s="42"/>
      <c r="C252" s="163" t="s">
        <v>370</v>
      </c>
      <c r="D252" s="163" t="s">
        <v>156</v>
      </c>
      <c r="E252" s="164" t="s">
        <v>2209</v>
      </c>
      <c r="F252" s="165" t="s">
        <v>2210</v>
      </c>
      <c r="G252" s="166" t="s">
        <v>159</v>
      </c>
      <c r="H252" s="167">
        <v>15.525</v>
      </c>
      <c r="I252" s="168"/>
      <c r="J252" s="169">
        <f>ROUND(I252*H252,2)</f>
        <v>0</v>
      </c>
      <c r="K252" s="165" t="s">
        <v>428</v>
      </c>
      <c r="L252" s="62"/>
      <c r="M252" s="170" t="s">
        <v>37</v>
      </c>
      <c r="N252" s="171" t="s">
        <v>53</v>
      </c>
      <c r="O252" s="43"/>
      <c r="P252" s="172">
        <f>O252*H252</f>
        <v>0</v>
      </c>
      <c r="Q252" s="172">
        <v>0</v>
      </c>
      <c r="R252" s="172">
        <f>Q252*H252</f>
        <v>0</v>
      </c>
      <c r="S252" s="172">
        <v>0</v>
      </c>
      <c r="T252" s="173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174">
        <f>IF(N252="základní",J252,0)</f>
        <v>0</v>
      </c>
      <c r="BF252" s="174">
        <f>IF(N252="snížená",J252,0)</f>
        <v>0</v>
      </c>
      <c r="BG252" s="174">
        <f>IF(N252="zákl. přenesená",J252,0)</f>
        <v>0</v>
      </c>
      <c r="BH252" s="174">
        <f>IF(N252="sníž. přenesená",J252,0)</f>
        <v>0</v>
      </c>
      <c r="BI252" s="174">
        <f>IF(N252="nulová",J252,0)</f>
        <v>0</v>
      </c>
      <c r="BJ252" s="24" t="s">
        <v>24</v>
      </c>
      <c r="BK252" s="174">
        <f>ROUND(I252*H252,2)</f>
        <v>0</v>
      </c>
      <c r="BL252" s="24" t="s">
        <v>219</v>
      </c>
      <c r="BM252" s="24" t="s">
        <v>2211</v>
      </c>
    </row>
    <row r="253" spans="2:65" s="11" customFormat="1" ht="12">
      <c r="B253" s="219"/>
      <c r="C253" s="220"/>
      <c r="D253" s="221" t="s">
        <v>430</v>
      </c>
      <c r="E253" s="222" t="s">
        <v>37</v>
      </c>
      <c r="F253" s="223" t="s">
        <v>2212</v>
      </c>
      <c r="G253" s="220"/>
      <c r="H253" s="224">
        <v>15.525</v>
      </c>
      <c r="I253" s="225"/>
      <c r="J253" s="220"/>
      <c r="K253" s="220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430</v>
      </c>
      <c r="AU253" s="230" t="s">
        <v>91</v>
      </c>
      <c r="AV253" s="11" t="s">
        <v>91</v>
      </c>
      <c r="AW253" s="11" t="s">
        <v>45</v>
      </c>
      <c r="AX253" s="11" t="s">
        <v>82</v>
      </c>
      <c r="AY253" s="230" t="s">
        <v>162</v>
      </c>
    </row>
    <row r="254" spans="2:65" s="12" customFormat="1" ht="12">
      <c r="B254" s="231"/>
      <c r="C254" s="232"/>
      <c r="D254" s="221" t="s">
        <v>430</v>
      </c>
      <c r="E254" s="233" t="s">
        <v>37</v>
      </c>
      <c r="F254" s="234" t="s">
        <v>433</v>
      </c>
      <c r="G254" s="232"/>
      <c r="H254" s="235">
        <v>15.525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430</v>
      </c>
      <c r="AU254" s="241" t="s">
        <v>91</v>
      </c>
      <c r="AV254" s="12" t="s">
        <v>161</v>
      </c>
      <c r="AW254" s="12" t="s">
        <v>45</v>
      </c>
      <c r="AX254" s="12" t="s">
        <v>24</v>
      </c>
      <c r="AY254" s="241" t="s">
        <v>162</v>
      </c>
    </row>
    <row r="255" spans="2:65" s="1" customFormat="1" ht="16.5" customHeight="1">
      <c r="B255" s="42"/>
      <c r="C255" s="163" t="s">
        <v>375</v>
      </c>
      <c r="D255" s="163" t="s">
        <v>156</v>
      </c>
      <c r="E255" s="164" t="s">
        <v>1782</v>
      </c>
      <c r="F255" s="165" t="s">
        <v>1783</v>
      </c>
      <c r="G255" s="166" t="s">
        <v>173</v>
      </c>
      <c r="H255" s="167">
        <v>0.74</v>
      </c>
      <c r="I255" s="168"/>
      <c r="J255" s="169">
        <f>ROUND(I255*H255,2)</f>
        <v>0</v>
      </c>
      <c r="K255" s="165" t="s">
        <v>428</v>
      </c>
      <c r="L255" s="62"/>
      <c r="M255" s="170" t="s">
        <v>37</v>
      </c>
      <c r="N255" s="171" t="s">
        <v>53</v>
      </c>
      <c r="O255" s="43"/>
      <c r="P255" s="172">
        <f>O255*H255</f>
        <v>0</v>
      </c>
      <c r="Q255" s="172">
        <v>0</v>
      </c>
      <c r="R255" s="172">
        <f>Q255*H255</f>
        <v>0</v>
      </c>
      <c r="S255" s="172">
        <v>0</v>
      </c>
      <c r="T255" s="173">
        <f>S255*H255</f>
        <v>0</v>
      </c>
      <c r="AR255" s="24" t="s">
        <v>219</v>
      </c>
      <c r="AT255" s="24" t="s">
        <v>156</v>
      </c>
      <c r="AU255" s="24" t="s">
        <v>91</v>
      </c>
      <c r="AY255" s="24" t="s">
        <v>162</v>
      </c>
      <c r="BE255" s="174">
        <f>IF(N255="základní",J255,0)</f>
        <v>0</v>
      </c>
      <c r="BF255" s="174">
        <f>IF(N255="snížená",J255,0)</f>
        <v>0</v>
      </c>
      <c r="BG255" s="174">
        <f>IF(N255="zákl. přenesená",J255,0)</f>
        <v>0</v>
      </c>
      <c r="BH255" s="174">
        <f>IF(N255="sníž. přenesená",J255,0)</f>
        <v>0</v>
      </c>
      <c r="BI255" s="174">
        <f>IF(N255="nulová",J255,0)</f>
        <v>0</v>
      </c>
      <c r="BJ255" s="24" t="s">
        <v>24</v>
      </c>
      <c r="BK255" s="174">
        <f>ROUND(I255*H255,2)</f>
        <v>0</v>
      </c>
      <c r="BL255" s="24" t="s">
        <v>219</v>
      </c>
      <c r="BM255" s="24" t="s">
        <v>2213</v>
      </c>
    </row>
    <row r="256" spans="2:65" s="11" customFormat="1" ht="12">
      <c r="B256" s="219"/>
      <c r="C256" s="220"/>
      <c r="D256" s="221" t="s">
        <v>430</v>
      </c>
      <c r="E256" s="222" t="s">
        <v>37</v>
      </c>
      <c r="F256" s="223" t="s">
        <v>2214</v>
      </c>
      <c r="G256" s="220"/>
      <c r="H256" s="224">
        <v>0.74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430</v>
      </c>
      <c r="AU256" s="230" t="s">
        <v>91</v>
      </c>
      <c r="AV256" s="11" t="s">
        <v>91</v>
      </c>
      <c r="AW256" s="11" t="s">
        <v>45</v>
      </c>
      <c r="AX256" s="11" t="s">
        <v>82</v>
      </c>
      <c r="AY256" s="230" t="s">
        <v>162</v>
      </c>
    </row>
    <row r="257" spans="2:65" s="12" customFormat="1" ht="12">
      <c r="B257" s="231"/>
      <c r="C257" s="232"/>
      <c r="D257" s="221" t="s">
        <v>430</v>
      </c>
      <c r="E257" s="233" t="s">
        <v>37</v>
      </c>
      <c r="F257" s="234" t="s">
        <v>433</v>
      </c>
      <c r="G257" s="232"/>
      <c r="H257" s="235">
        <v>0.74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430</v>
      </c>
      <c r="AU257" s="241" t="s">
        <v>91</v>
      </c>
      <c r="AV257" s="12" t="s">
        <v>161</v>
      </c>
      <c r="AW257" s="12" t="s">
        <v>45</v>
      </c>
      <c r="AX257" s="12" t="s">
        <v>24</v>
      </c>
      <c r="AY257" s="241" t="s">
        <v>162</v>
      </c>
    </row>
    <row r="258" spans="2:65" s="1" customFormat="1" ht="16.5" customHeight="1">
      <c r="B258" s="42"/>
      <c r="C258" s="163" t="s">
        <v>379</v>
      </c>
      <c r="D258" s="163" t="s">
        <v>156</v>
      </c>
      <c r="E258" s="164" t="s">
        <v>2056</v>
      </c>
      <c r="F258" s="165" t="s">
        <v>2057</v>
      </c>
      <c r="G258" s="166" t="s">
        <v>201</v>
      </c>
      <c r="H258" s="167">
        <v>0.48</v>
      </c>
      <c r="I258" s="168"/>
      <c r="J258" s="169">
        <f>ROUND(I258*H258,2)</f>
        <v>0</v>
      </c>
      <c r="K258" s="165" t="s">
        <v>428</v>
      </c>
      <c r="L258" s="62"/>
      <c r="M258" s="170" t="s">
        <v>37</v>
      </c>
      <c r="N258" s="171" t="s">
        <v>53</v>
      </c>
      <c r="O258" s="43"/>
      <c r="P258" s="172">
        <f>O258*H258</f>
        <v>0</v>
      </c>
      <c r="Q258" s="172">
        <v>0</v>
      </c>
      <c r="R258" s="172">
        <f>Q258*H258</f>
        <v>0</v>
      </c>
      <c r="S258" s="172">
        <v>0</v>
      </c>
      <c r="T258" s="173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174">
        <f>IF(N258="základní",J258,0)</f>
        <v>0</v>
      </c>
      <c r="BF258" s="174">
        <f>IF(N258="snížená",J258,0)</f>
        <v>0</v>
      </c>
      <c r="BG258" s="174">
        <f>IF(N258="zákl. přenesená",J258,0)</f>
        <v>0</v>
      </c>
      <c r="BH258" s="174">
        <f>IF(N258="sníž. přenesená",J258,0)</f>
        <v>0</v>
      </c>
      <c r="BI258" s="174">
        <f>IF(N258="nulová",J258,0)</f>
        <v>0</v>
      </c>
      <c r="BJ258" s="24" t="s">
        <v>24</v>
      </c>
      <c r="BK258" s="174">
        <f>ROUND(I258*H258,2)</f>
        <v>0</v>
      </c>
      <c r="BL258" s="24" t="s">
        <v>219</v>
      </c>
      <c r="BM258" s="24" t="s">
        <v>2215</v>
      </c>
    </row>
    <row r="259" spans="2:65" s="10" customFormat="1" ht="29.85" customHeight="1">
      <c r="B259" s="203"/>
      <c r="C259" s="204"/>
      <c r="D259" s="205" t="s">
        <v>81</v>
      </c>
      <c r="E259" s="217" t="s">
        <v>964</v>
      </c>
      <c r="F259" s="217" t="s">
        <v>965</v>
      </c>
      <c r="G259" s="204"/>
      <c r="H259" s="204"/>
      <c r="I259" s="207"/>
      <c r="J259" s="218">
        <f>BK259</f>
        <v>0</v>
      </c>
      <c r="K259" s="204"/>
      <c r="L259" s="209"/>
      <c r="M259" s="210"/>
      <c r="N259" s="211"/>
      <c r="O259" s="211"/>
      <c r="P259" s="212">
        <f>SUM(P260:P263)</f>
        <v>0</v>
      </c>
      <c r="Q259" s="211"/>
      <c r="R259" s="212">
        <f>SUM(R260:R263)</f>
        <v>0</v>
      </c>
      <c r="S259" s="211"/>
      <c r="T259" s="213">
        <f>SUM(T260:T263)</f>
        <v>0</v>
      </c>
      <c r="AR259" s="214" t="s">
        <v>91</v>
      </c>
      <c r="AT259" s="215" t="s">
        <v>81</v>
      </c>
      <c r="AU259" s="215" t="s">
        <v>24</v>
      </c>
      <c r="AY259" s="214" t="s">
        <v>162</v>
      </c>
      <c r="BK259" s="216">
        <f>SUM(BK260:BK263)</f>
        <v>0</v>
      </c>
    </row>
    <row r="260" spans="2:65" s="1" customFormat="1" ht="16.5" customHeight="1">
      <c r="B260" s="42"/>
      <c r="C260" s="163" t="s">
        <v>383</v>
      </c>
      <c r="D260" s="163" t="s">
        <v>156</v>
      </c>
      <c r="E260" s="164" t="s">
        <v>967</v>
      </c>
      <c r="F260" s="165" t="s">
        <v>968</v>
      </c>
      <c r="G260" s="166" t="s">
        <v>159</v>
      </c>
      <c r="H260" s="167">
        <v>13.5</v>
      </c>
      <c r="I260" s="168"/>
      <c r="J260" s="169">
        <f>ROUND(I260*H260,2)</f>
        <v>0</v>
      </c>
      <c r="K260" s="165" t="s">
        <v>428</v>
      </c>
      <c r="L260" s="62"/>
      <c r="M260" s="170" t="s">
        <v>37</v>
      </c>
      <c r="N260" s="171" t="s">
        <v>53</v>
      </c>
      <c r="O260" s="43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174">
        <f>IF(N260="základní",J260,0)</f>
        <v>0</v>
      </c>
      <c r="BF260" s="174">
        <f>IF(N260="snížená",J260,0)</f>
        <v>0</v>
      </c>
      <c r="BG260" s="174">
        <f>IF(N260="zákl. přenesená",J260,0)</f>
        <v>0</v>
      </c>
      <c r="BH260" s="174">
        <f>IF(N260="sníž. přenesená",J260,0)</f>
        <v>0</v>
      </c>
      <c r="BI260" s="174">
        <f>IF(N260="nulová",J260,0)</f>
        <v>0</v>
      </c>
      <c r="BJ260" s="24" t="s">
        <v>24</v>
      </c>
      <c r="BK260" s="174">
        <f>ROUND(I260*H260,2)</f>
        <v>0</v>
      </c>
      <c r="BL260" s="24" t="s">
        <v>219</v>
      </c>
      <c r="BM260" s="24" t="s">
        <v>2216</v>
      </c>
    </row>
    <row r="261" spans="2:65" s="11" customFormat="1" ht="12">
      <c r="B261" s="219"/>
      <c r="C261" s="220"/>
      <c r="D261" s="221" t="s">
        <v>430</v>
      </c>
      <c r="E261" s="222" t="s">
        <v>37</v>
      </c>
      <c r="F261" s="223" t="s">
        <v>2178</v>
      </c>
      <c r="G261" s="220"/>
      <c r="H261" s="224">
        <v>13.5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430</v>
      </c>
      <c r="AU261" s="230" t="s">
        <v>91</v>
      </c>
      <c r="AV261" s="11" t="s">
        <v>91</v>
      </c>
      <c r="AW261" s="11" t="s">
        <v>45</v>
      </c>
      <c r="AX261" s="11" t="s">
        <v>82</v>
      </c>
      <c r="AY261" s="230" t="s">
        <v>162</v>
      </c>
    </row>
    <row r="262" spans="2:65" s="12" customFormat="1" ht="12">
      <c r="B262" s="231"/>
      <c r="C262" s="232"/>
      <c r="D262" s="221" t="s">
        <v>430</v>
      </c>
      <c r="E262" s="233" t="s">
        <v>37</v>
      </c>
      <c r="F262" s="234" t="s">
        <v>433</v>
      </c>
      <c r="G262" s="232"/>
      <c r="H262" s="235">
        <v>13.5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430</v>
      </c>
      <c r="AU262" s="241" t="s">
        <v>91</v>
      </c>
      <c r="AV262" s="12" t="s">
        <v>161</v>
      </c>
      <c r="AW262" s="12" t="s">
        <v>45</v>
      </c>
      <c r="AX262" s="12" t="s">
        <v>24</v>
      </c>
      <c r="AY262" s="241" t="s">
        <v>162</v>
      </c>
    </row>
    <row r="263" spans="2:65" s="1" customFormat="1" ht="16.5" customHeight="1">
      <c r="B263" s="42"/>
      <c r="C263" s="163" t="s">
        <v>387</v>
      </c>
      <c r="D263" s="163" t="s">
        <v>156</v>
      </c>
      <c r="E263" s="164" t="s">
        <v>2217</v>
      </c>
      <c r="F263" s="165" t="s">
        <v>2218</v>
      </c>
      <c r="G263" s="166" t="s">
        <v>201</v>
      </c>
      <c r="H263" s="167">
        <v>0.17</v>
      </c>
      <c r="I263" s="168"/>
      <c r="J263" s="169">
        <f>ROUND(I263*H263,2)</f>
        <v>0</v>
      </c>
      <c r="K263" s="165" t="s">
        <v>428</v>
      </c>
      <c r="L263" s="62"/>
      <c r="M263" s="170" t="s">
        <v>37</v>
      </c>
      <c r="N263" s="171" t="s">
        <v>53</v>
      </c>
      <c r="O263" s="43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174">
        <f>IF(N263="základní",J263,0)</f>
        <v>0</v>
      </c>
      <c r="BF263" s="174">
        <f>IF(N263="snížená",J263,0)</f>
        <v>0</v>
      </c>
      <c r="BG263" s="174">
        <f>IF(N263="zákl. přenesená",J263,0)</f>
        <v>0</v>
      </c>
      <c r="BH263" s="174">
        <f>IF(N263="sníž. přenesená",J263,0)</f>
        <v>0</v>
      </c>
      <c r="BI263" s="174">
        <f>IF(N263="nulová",J263,0)</f>
        <v>0</v>
      </c>
      <c r="BJ263" s="24" t="s">
        <v>24</v>
      </c>
      <c r="BK263" s="174">
        <f>ROUND(I263*H263,2)</f>
        <v>0</v>
      </c>
      <c r="BL263" s="24" t="s">
        <v>219</v>
      </c>
      <c r="BM263" s="24" t="s">
        <v>2219</v>
      </c>
    </row>
    <row r="264" spans="2:65" s="10" customFormat="1" ht="29.85" customHeight="1">
      <c r="B264" s="203"/>
      <c r="C264" s="204"/>
      <c r="D264" s="205" t="s">
        <v>81</v>
      </c>
      <c r="E264" s="217" t="s">
        <v>1072</v>
      </c>
      <c r="F264" s="217" t="s">
        <v>1073</v>
      </c>
      <c r="G264" s="204"/>
      <c r="H264" s="204"/>
      <c r="I264" s="207"/>
      <c r="J264" s="218">
        <f>BK264</f>
        <v>0</v>
      </c>
      <c r="K264" s="204"/>
      <c r="L264" s="209"/>
      <c r="M264" s="210"/>
      <c r="N264" s="211"/>
      <c r="O264" s="211"/>
      <c r="P264" s="212">
        <f>SUM(P265:P269)</f>
        <v>0</v>
      </c>
      <c r="Q264" s="211"/>
      <c r="R264" s="212">
        <f>SUM(R265:R269)</f>
        <v>0</v>
      </c>
      <c r="S264" s="211"/>
      <c r="T264" s="213">
        <f>SUM(T265:T269)</f>
        <v>0</v>
      </c>
      <c r="AR264" s="214" t="s">
        <v>91</v>
      </c>
      <c r="AT264" s="215" t="s">
        <v>81</v>
      </c>
      <c r="AU264" s="215" t="s">
        <v>24</v>
      </c>
      <c r="AY264" s="214" t="s">
        <v>162</v>
      </c>
      <c r="BK264" s="216">
        <f>SUM(BK265:BK269)</f>
        <v>0</v>
      </c>
    </row>
    <row r="265" spans="2:65" s="1" customFormat="1" ht="25.5" customHeight="1">
      <c r="B265" s="42"/>
      <c r="C265" s="163" t="s">
        <v>391</v>
      </c>
      <c r="D265" s="163" t="s">
        <v>156</v>
      </c>
      <c r="E265" s="164" t="s">
        <v>2220</v>
      </c>
      <c r="F265" s="165" t="s">
        <v>2221</v>
      </c>
      <c r="G265" s="166" t="s">
        <v>159</v>
      </c>
      <c r="H265" s="167">
        <v>2.25</v>
      </c>
      <c r="I265" s="168"/>
      <c r="J265" s="169">
        <f>ROUND(I265*H265,2)</f>
        <v>0</v>
      </c>
      <c r="K265" s="165" t="s">
        <v>428</v>
      </c>
      <c r="L265" s="62"/>
      <c r="M265" s="170" t="s">
        <v>37</v>
      </c>
      <c r="N265" s="171" t="s">
        <v>53</v>
      </c>
      <c r="O265" s="43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174">
        <f>IF(N265="základní",J265,0)</f>
        <v>0</v>
      </c>
      <c r="BF265" s="174">
        <f>IF(N265="snížená",J265,0)</f>
        <v>0</v>
      </c>
      <c r="BG265" s="174">
        <f>IF(N265="zákl. přenesená",J265,0)</f>
        <v>0</v>
      </c>
      <c r="BH265" s="174">
        <f>IF(N265="sníž. přenesená",J265,0)</f>
        <v>0</v>
      </c>
      <c r="BI265" s="174">
        <f>IF(N265="nulová",J265,0)</f>
        <v>0</v>
      </c>
      <c r="BJ265" s="24" t="s">
        <v>24</v>
      </c>
      <c r="BK265" s="174">
        <f>ROUND(I265*H265,2)</f>
        <v>0</v>
      </c>
      <c r="BL265" s="24" t="s">
        <v>219</v>
      </c>
      <c r="BM265" s="24" t="s">
        <v>2222</v>
      </c>
    </row>
    <row r="266" spans="2:65" s="11" customFormat="1" ht="12">
      <c r="B266" s="219"/>
      <c r="C266" s="220"/>
      <c r="D266" s="221" t="s">
        <v>430</v>
      </c>
      <c r="E266" s="222" t="s">
        <v>37</v>
      </c>
      <c r="F266" s="223" t="s">
        <v>2223</v>
      </c>
      <c r="G266" s="220"/>
      <c r="H266" s="224">
        <v>2.25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430</v>
      </c>
      <c r="AU266" s="230" t="s">
        <v>91</v>
      </c>
      <c r="AV266" s="11" t="s">
        <v>91</v>
      </c>
      <c r="AW266" s="11" t="s">
        <v>45</v>
      </c>
      <c r="AX266" s="11" t="s">
        <v>82</v>
      </c>
      <c r="AY266" s="230" t="s">
        <v>162</v>
      </c>
    </row>
    <row r="267" spans="2:65" s="12" customFormat="1" ht="12">
      <c r="B267" s="231"/>
      <c r="C267" s="232"/>
      <c r="D267" s="221" t="s">
        <v>430</v>
      </c>
      <c r="E267" s="233" t="s">
        <v>37</v>
      </c>
      <c r="F267" s="234" t="s">
        <v>433</v>
      </c>
      <c r="G267" s="232"/>
      <c r="H267" s="235">
        <v>2.25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430</v>
      </c>
      <c r="AU267" s="241" t="s">
        <v>91</v>
      </c>
      <c r="AV267" s="12" t="s">
        <v>161</v>
      </c>
      <c r="AW267" s="12" t="s">
        <v>45</v>
      </c>
      <c r="AX267" s="12" t="s">
        <v>24</v>
      </c>
      <c r="AY267" s="241" t="s">
        <v>162</v>
      </c>
    </row>
    <row r="268" spans="2:65" s="1" customFormat="1" ht="16.5" customHeight="1">
      <c r="B268" s="42"/>
      <c r="C268" s="175" t="s">
        <v>395</v>
      </c>
      <c r="D268" s="175" t="s">
        <v>277</v>
      </c>
      <c r="E268" s="176" t="s">
        <v>2224</v>
      </c>
      <c r="F268" s="177" t="s">
        <v>2225</v>
      </c>
      <c r="G268" s="178" t="s">
        <v>373</v>
      </c>
      <c r="H268" s="179">
        <v>2</v>
      </c>
      <c r="I268" s="180"/>
      <c r="J268" s="181">
        <f>ROUND(I268*H268,2)</f>
        <v>0</v>
      </c>
      <c r="K268" s="177" t="s">
        <v>428</v>
      </c>
      <c r="L268" s="182"/>
      <c r="M268" s="183" t="s">
        <v>37</v>
      </c>
      <c r="N268" s="184" t="s">
        <v>53</v>
      </c>
      <c r="O268" s="43"/>
      <c r="P268" s="172">
        <f>O268*H268</f>
        <v>0</v>
      </c>
      <c r="Q268" s="172">
        <v>0</v>
      </c>
      <c r="R268" s="172">
        <f>Q268*H268</f>
        <v>0</v>
      </c>
      <c r="S268" s="172">
        <v>0</v>
      </c>
      <c r="T268" s="173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174">
        <f>IF(N268="základní",J268,0)</f>
        <v>0</v>
      </c>
      <c r="BF268" s="174">
        <f>IF(N268="snížená",J268,0)</f>
        <v>0</v>
      </c>
      <c r="BG268" s="174">
        <f>IF(N268="zákl. přenesená",J268,0)</f>
        <v>0</v>
      </c>
      <c r="BH268" s="174">
        <f>IF(N268="sníž. přenesená",J268,0)</f>
        <v>0</v>
      </c>
      <c r="BI268" s="174">
        <f>IF(N268="nulová",J268,0)</f>
        <v>0</v>
      </c>
      <c r="BJ268" s="24" t="s">
        <v>24</v>
      </c>
      <c r="BK268" s="174">
        <f>ROUND(I268*H268,2)</f>
        <v>0</v>
      </c>
      <c r="BL268" s="24" t="s">
        <v>219</v>
      </c>
      <c r="BM268" s="24" t="s">
        <v>2226</v>
      </c>
    </row>
    <row r="269" spans="2:65" s="1" customFormat="1" ht="16.5" customHeight="1">
      <c r="B269" s="42"/>
      <c r="C269" s="163" t="s">
        <v>692</v>
      </c>
      <c r="D269" s="163" t="s">
        <v>156</v>
      </c>
      <c r="E269" s="164" t="s">
        <v>2227</v>
      </c>
      <c r="F269" s="165" t="s">
        <v>2228</v>
      </c>
      <c r="G269" s="166" t="s">
        <v>201</v>
      </c>
      <c r="H269" s="167">
        <v>3.6999999999999998E-2</v>
      </c>
      <c r="I269" s="168"/>
      <c r="J269" s="169">
        <f>ROUND(I269*H269,2)</f>
        <v>0</v>
      </c>
      <c r="K269" s="165" t="s">
        <v>428</v>
      </c>
      <c r="L269" s="62"/>
      <c r="M269" s="170" t="s">
        <v>37</v>
      </c>
      <c r="N269" s="171" t="s">
        <v>53</v>
      </c>
      <c r="O269" s="43"/>
      <c r="P269" s="172">
        <f>O269*H269</f>
        <v>0</v>
      </c>
      <c r="Q269" s="172">
        <v>0</v>
      </c>
      <c r="R269" s="172">
        <f>Q269*H269</f>
        <v>0</v>
      </c>
      <c r="S269" s="172">
        <v>0</v>
      </c>
      <c r="T269" s="173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174">
        <f>IF(N269="základní",J269,0)</f>
        <v>0</v>
      </c>
      <c r="BF269" s="174">
        <f>IF(N269="snížená",J269,0)</f>
        <v>0</v>
      </c>
      <c r="BG269" s="174">
        <f>IF(N269="zákl. přenesená",J269,0)</f>
        <v>0</v>
      </c>
      <c r="BH269" s="174">
        <f>IF(N269="sníž. přenesená",J269,0)</f>
        <v>0</v>
      </c>
      <c r="BI269" s="174">
        <f>IF(N269="nulová",J269,0)</f>
        <v>0</v>
      </c>
      <c r="BJ269" s="24" t="s">
        <v>24</v>
      </c>
      <c r="BK269" s="174">
        <f>ROUND(I269*H269,2)</f>
        <v>0</v>
      </c>
      <c r="BL269" s="24" t="s">
        <v>219</v>
      </c>
      <c r="BM269" s="24" t="s">
        <v>2229</v>
      </c>
    </row>
    <row r="270" spans="2:65" s="10" customFormat="1" ht="29.85" customHeight="1">
      <c r="B270" s="203"/>
      <c r="C270" s="204"/>
      <c r="D270" s="205" t="s">
        <v>81</v>
      </c>
      <c r="E270" s="217" t="s">
        <v>1843</v>
      </c>
      <c r="F270" s="217" t="s">
        <v>1844</v>
      </c>
      <c r="G270" s="204"/>
      <c r="H270" s="204"/>
      <c r="I270" s="207"/>
      <c r="J270" s="218">
        <f>BK270</f>
        <v>0</v>
      </c>
      <c r="K270" s="204"/>
      <c r="L270" s="209"/>
      <c r="M270" s="210"/>
      <c r="N270" s="211"/>
      <c r="O270" s="211"/>
      <c r="P270" s="212">
        <f>SUM(P271:P273)</f>
        <v>0</v>
      </c>
      <c r="Q270" s="211"/>
      <c r="R270" s="212">
        <f>SUM(R271:R273)</f>
        <v>0</v>
      </c>
      <c r="S270" s="211"/>
      <c r="T270" s="213">
        <f>SUM(T271:T273)</f>
        <v>0</v>
      </c>
      <c r="AR270" s="214" t="s">
        <v>91</v>
      </c>
      <c r="AT270" s="215" t="s">
        <v>81</v>
      </c>
      <c r="AU270" s="215" t="s">
        <v>24</v>
      </c>
      <c r="AY270" s="214" t="s">
        <v>162</v>
      </c>
      <c r="BK270" s="216">
        <f>SUM(BK271:BK273)</f>
        <v>0</v>
      </c>
    </row>
    <row r="271" spans="2:65" s="1" customFormat="1" ht="16.5" customHeight="1">
      <c r="B271" s="42"/>
      <c r="C271" s="163" t="s">
        <v>697</v>
      </c>
      <c r="D271" s="163" t="s">
        <v>156</v>
      </c>
      <c r="E271" s="164" t="s">
        <v>2230</v>
      </c>
      <c r="F271" s="165" t="s">
        <v>2231</v>
      </c>
      <c r="G271" s="166" t="s">
        <v>373</v>
      </c>
      <c r="H271" s="167">
        <v>1</v>
      </c>
      <c r="I271" s="168"/>
      <c r="J271" s="169">
        <f>ROUND(I271*H271,2)</f>
        <v>0</v>
      </c>
      <c r="K271" s="165" t="s">
        <v>428</v>
      </c>
      <c r="L271" s="62"/>
      <c r="M271" s="170" t="s">
        <v>37</v>
      </c>
      <c r="N271" s="171" t="s">
        <v>53</v>
      </c>
      <c r="O271" s="43"/>
      <c r="P271" s="172">
        <f>O271*H271</f>
        <v>0</v>
      </c>
      <c r="Q271" s="172">
        <v>0</v>
      </c>
      <c r="R271" s="172">
        <f>Q271*H271</f>
        <v>0</v>
      </c>
      <c r="S271" s="172">
        <v>0</v>
      </c>
      <c r="T271" s="173">
        <f>S271*H271</f>
        <v>0</v>
      </c>
      <c r="AR271" s="24" t="s">
        <v>219</v>
      </c>
      <c r="AT271" s="24" t="s">
        <v>156</v>
      </c>
      <c r="AU271" s="24" t="s">
        <v>91</v>
      </c>
      <c r="AY271" s="24" t="s">
        <v>162</v>
      </c>
      <c r="BE271" s="174">
        <f>IF(N271="základní",J271,0)</f>
        <v>0</v>
      </c>
      <c r="BF271" s="174">
        <f>IF(N271="snížená",J271,0)</f>
        <v>0</v>
      </c>
      <c r="BG271" s="174">
        <f>IF(N271="zákl. přenesená",J271,0)</f>
        <v>0</v>
      </c>
      <c r="BH271" s="174">
        <f>IF(N271="sníž. přenesená",J271,0)</f>
        <v>0</v>
      </c>
      <c r="BI271" s="174">
        <f>IF(N271="nulová",J271,0)</f>
        <v>0</v>
      </c>
      <c r="BJ271" s="24" t="s">
        <v>24</v>
      </c>
      <c r="BK271" s="174">
        <f>ROUND(I271*H271,2)</f>
        <v>0</v>
      </c>
      <c r="BL271" s="24" t="s">
        <v>219</v>
      </c>
      <c r="BM271" s="24" t="s">
        <v>2232</v>
      </c>
    </row>
    <row r="272" spans="2:65" s="1" customFormat="1" ht="16.5" customHeight="1">
      <c r="B272" s="42"/>
      <c r="C272" s="175" t="s">
        <v>702</v>
      </c>
      <c r="D272" s="175" t="s">
        <v>277</v>
      </c>
      <c r="E272" s="176" t="s">
        <v>2233</v>
      </c>
      <c r="F272" s="177" t="s">
        <v>2234</v>
      </c>
      <c r="G272" s="178" t="s">
        <v>373</v>
      </c>
      <c r="H272" s="179">
        <v>1</v>
      </c>
      <c r="I272" s="180"/>
      <c r="J272" s="181">
        <f>ROUND(I272*H272,2)</f>
        <v>0</v>
      </c>
      <c r="K272" s="177" t="s">
        <v>428</v>
      </c>
      <c r="L272" s="182"/>
      <c r="M272" s="183" t="s">
        <v>37</v>
      </c>
      <c r="N272" s="184" t="s">
        <v>53</v>
      </c>
      <c r="O272" s="43"/>
      <c r="P272" s="172">
        <f>O272*H272</f>
        <v>0</v>
      </c>
      <c r="Q272" s="172">
        <v>0</v>
      </c>
      <c r="R272" s="172">
        <f>Q272*H272</f>
        <v>0</v>
      </c>
      <c r="S272" s="172">
        <v>0</v>
      </c>
      <c r="T272" s="173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174">
        <f>IF(N272="základní",J272,0)</f>
        <v>0</v>
      </c>
      <c r="BF272" s="174">
        <f>IF(N272="snížená",J272,0)</f>
        <v>0</v>
      </c>
      <c r="BG272" s="174">
        <f>IF(N272="zákl. přenesená",J272,0)</f>
        <v>0</v>
      </c>
      <c r="BH272" s="174">
        <f>IF(N272="sníž. přenesená",J272,0)</f>
        <v>0</v>
      </c>
      <c r="BI272" s="174">
        <f>IF(N272="nulová",J272,0)</f>
        <v>0</v>
      </c>
      <c r="BJ272" s="24" t="s">
        <v>24</v>
      </c>
      <c r="BK272" s="174">
        <f>ROUND(I272*H272,2)</f>
        <v>0</v>
      </c>
      <c r="BL272" s="24" t="s">
        <v>219</v>
      </c>
      <c r="BM272" s="24" t="s">
        <v>2235</v>
      </c>
    </row>
    <row r="273" spans="2:65" s="1" customFormat="1" ht="16.5" customHeight="1">
      <c r="B273" s="42"/>
      <c r="C273" s="163" t="s">
        <v>708</v>
      </c>
      <c r="D273" s="163" t="s">
        <v>156</v>
      </c>
      <c r="E273" s="164" t="s">
        <v>2080</v>
      </c>
      <c r="F273" s="165" t="s">
        <v>2081</v>
      </c>
      <c r="G273" s="166" t="s">
        <v>201</v>
      </c>
      <c r="H273" s="167">
        <v>0.13600000000000001</v>
      </c>
      <c r="I273" s="168"/>
      <c r="J273" s="169">
        <f>ROUND(I273*H273,2)</f>
        <v>0</v>
      </c>
      <c r="K273" s="165" t="s">
        <v>428</v>
      </c>
      <c r="L273" s="62"/>
      <c r="M273" s="170" t="s">
        <v>37</v>
      </c>
      <c r="N273" s="171" t="s">
        <v>53</v>
      </c>
      <c r="O273" s="43"/>
      <c r="P273" s="172">
        <f>O273*H273</f>
        <v>0</v>
      </c>
      <c r="Q273" s="172">
        <v>0</v>
      </c>
      <c r="R273" s="172">
        <f>Q273*H273</f>
        <v>0</v>
      </c>
      <c r="S273" s="172">
        <v>0</v>
      </c>
      <c r="T273" s="173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174">
        <f>IF(N273="základní",J273,0)</f>
        <v>0</v>
      </c>
      <c r="BF273" s="174">
        <f>IF(N273="snížená",J273,0)</f>
        <v>0</v>
      </c>
      <c r="BG273" s="174">
        <f>IF(N273="zákl. přenesená",J273,0)</f>
        <v>0</v>
      </c>
      <c r="BH273" s="174">
        <f>IF(N273="sníž. přenesená",J273,0)</f>
        <v>0</v>
      </c>
      <c r="BI273" s="174">
        <f>IF(N273="nulová",J273,0)</f>
        <v>0</v>
      </c>
      <c r="BJ273" s="24" t="s">
        <v>24</v>
      </c>
      <c r="BK273" s="174">
        <f>ROUND(I273*H273,2)</f>
        <v>0</v>
      </c>
      <c r="BL273" s="24" t="s">
        <v>219</v>
      </c>
      <c r="BM273" s="24" t="s">
        <v>2236</v>
      </c>
    </row>
    <row r="274" spans="2:65" s="10" customFormat="1" ht="29.85" customHeight="1">
      <c r="B274" s="203"/>
      <c r="C274" s="204"/>
      <c r="D274" s="205" t="s">
        <v>81</v>
      </c>
      <c r="E274" s="217" t="s">
        <v>998</v>
      </c>
      <c r="F274" s="217" t="s">
        <v>999</v>
      </c>
      <c r="G274" s="204"/>
      <c r="H274" s="204"/>
      <c r="I274" s="207"/>
      <c r="J274" s="218">
        <f>BK274</f>
        <v>0</v>
      </c>
      <c r="K274" s="204"/>
      <c r="L274" s="209"/>
      <c r="M274" s="210"/>
      <c r="N274" s="211"/>
      <c r="O274" s="211"/>
      <c r="P274" s="212">
        <f>SUM(P275:P283)</f>
        <v>0</v>
      </c>
      <c r="Q274" s="211"/>
      <c r="R274" s="212">
        <f>SUM(R275:R283)</f>
        <v>0</v>
      </c>
      <c r="S274" s="211"/>
      <c r="T274" s="213">
        <f>SUM(T275:T283)</f>
        <v>0</v>
      </c>
      <c r="AR274" s="214" t="s">
        <v>91</v>
      </c>
      <c r="AT274" s="215" t="s">
        <v>81</v>
      </c>
      <c r="AU274" s="215" t="s">
        <v>24</v>
      </c>
      <c r="AY274" s="214" t="s">
        <v>162</v>
      </c>
      <c r="BK274" s="216">
        <f>SUM(BK275:BK283)</f>
        <v>0</v>
      </c>
    </row>
    <row r="275" spans="2:65" s="1" customFormat="1" ht="16.5" customHeight="1">
      <c r="B275" s="42"/>
      <c r="C275" s="163" t="s">
        <v>713</v>
      </c>
      <c r="D275" s="163" t="s">
        <v>156</v>
      </c>
      <c r="E275" s="164" t="s">
        <v>2237</v>
      </c>
      <c r="F275" s="165" t="s">
        <v>2238</v>
      </c>
      <c r="G275" s="166" t="s">
        <v>214</v>
      </c>
      <c r="H275" s="167">
        <v>5</v>
      </c>
      <c r="I275" s="168"/>
      <c r="J275" s="169">
        <f>ROUND(I275*H275,2)</f>
        <v>0</v>
      </c>
      <c r="K275" s="165" t="s">
        <v>428</v>
      </c>
      <c r="L275" s="62"/>
      <c r="M275" s="170" t="s">
        <v>37</v>
      </c>
      <c r="N275" s="171" t="s">
        <v>53</v>
      </c>
      <c r="O275" s="43"/>
      <c r="P275" s="172">
        <f>O275*H275</f>
        <v>0</v>
      </c>
      <c r="Q275" s="172">
        <v>0</v>
      </c>
      <c r="R275" s="172">
        <f>Q275*H275</f>
        <v>0</v>
      </c>
      <c r="S275" s="172">
        <v>0</v>
      </c>
      <c r="T275" s="173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174">
        <f>IF(N275="základní",J275,0)</f>
        <v>0</v>
      </c>
      <c r="BF275" s="174">
        <f>IF(N275="snížená",J275,0)</f>
        <v>0</v>
      </c>
      <c r="BG275" s="174">
        <f>IF(N275="zákl. přenesená",J275,0)</f>
        <v>0</v>
      </c>
      <c r="BH275" s="174">
        <f>IF(N275="sníž. přenesená",J275,0)</f>
        <v>0</v>
      </c>
      <c r="BI275" s="174">
        <f>IF(N275="nulová",J275,0)</f>
        <v>0</v>
      </c>
      <c r="BJ275" s="24" t="s">
        <v>24</v>
      </c>
      <c r="BK275" s="174">
        <f>ROUND(I275*H275,2)</f>
        <v>0</v>
      </c>
      <c r="BL275" s="24" t="s">
        <v>219</v>
      </c>
      <c r="BM275" s="24" t="s">
        <v>2239</v>
      </c>
    </row>
    <row r="276" spans="2:65" s="1" customFormat="1" ht="25.5" customHeight="1">
      <c r="B276" s="42"/>
      <c r="C276" s="163" t="s">
        <v>718</v>
      </c>
      <c r="D276" s="163" t="s">
        <v>156</v>
      </c>
      <c r="E276" s="164" t="s">
        <v>2240</v>
      </c>
      <c r="F276" s="165" t="s">
        <v>2241</v>
      </c>
      <c r="G276" s="166" t="s">
        <v>214</v>
      </c>
      <c r="H276" s="167">
        <v>12</v>
      </c>
      <c r="I276" s="168"/>
      <c r="J276" s="169">
        <f>ROUND(I276*H276,2)</f>
        <v>0</v>
      </c>
      <c r="K276" s="165" t="s">
        <v>428</v>
      </c>
      <c r="L276" s="62"/>
      <c r="M276" s="170" t="s">
        <v>37</v>
      </c>
      <c r="N276" s="171" t="s">
        <v>53</v>
      </c>
      <c r="O276" s="43"/>
      <c r="P276" s="172">
        <f>O276*H276</f>
        <v>0</v>
      </c>
      <c r="Q276" s="172">
        <v>0</v>
      </c>
      <c r="R276" s="172">
        <f>Q276*H276</f>
        <v>0</v>
      </c>
      <c r="S276" s="172">
        <v>0</v>
      </c>
      <c r="T276" s="173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174">
        <f>IF(N276="základní",J276,0)</f>
        <v>0</v>
      </c>
      <c r="BF276" s="174">
        <f>IF(N276="snížená",J276,0)</f>
        <v>0</v>
      </c>
      <c r="BG276" s="174">
        <f>IF(N276="zákl. přenesená",J276,0)</f>
        <v>0</v>
      </c>
      <c r="BH276" s="174">
        <f>IF(N276="sníž. přenesená",J276,0)</f>
        <v>0</v>
      </c>
      <c r="BI276" s="174">
        <f>IF(N276="nulová",J276,0)</f>
        <v>0</v>
      </c>
      <c r="BJ276" s="24" t="s">
        <v>24</v>
      </c>
      <c r="BK276" s="174">
        <f>ROUND(I276*H276,2)</f>
        <v>0</v>
      </c>
      <c r="BL276" s="24" t="s">
        <v>219</v>
      </c>
      <c r="BM276" s="24" t="s">
        <v>2242</v>
      </c>
    </row>
    <row r="277" spans="2:65" s="1" customFormat="1" ht="25.5" customHeight="1">
      <c r="B277" s="42"/>
      <c r="C277" s="163" t="s">
        <v>724</v>
      </c>
      <c r="D277" s="163" t="s">
        <v>156</v>
      </c>
      <c r="E277" s="164" t="s">
        <v>2243</v>
      </c>
      <c r="F277" s="165" t="s">
        <v>2244</v>
      </c>
      <c r="G277" s="166" t="s">
        <v>214</v>
      </c>
      <c r="H277" s="167">
        <v>3</v>
      </c>
      <c r="I277" s="168"/>
      <c r="J277" s="169">
        <f>ROUND(I277*H277,2)</f>
        <v>0</v>
      </c>
      <c r="K277" s="165" t="s">
        <v>428</v>
      </c>
      <c r="L277" s="62"/>
      <c r="M277" s="170" t="s">
        <v>37</v>
      </c>
      <c r="N277" s="171" t="s">
        <v>53</v>
      </c>
      <c r="O277" s="43"/>
      <c r="P277" s="172">
        <f>O277*H277</f>
        <v>0</v>
      </c>
      <c r="Q277" s="172">
        <v>0</v>
      </c>
      <c r="R277" s="172">
        <f>Q277*H277</f>
        <v>0</v>
      </c>
      <c r="S277" s="172">
        <v>0</v>
      </c>
      <c r="T277" s="173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174">
        <f>IF(N277="základní",J277,0)</f>
        <v>0</v>
      </c>
      <c r="BF277" s="174">
        <f>IF(N277="snížená",J277,0)</f>
        <v>0</v>
      </c>
      <c r="BG277" s="174">
        <f>IF(N277="zákl. přenesená",J277,0)</f>
        <v>0</v>
      </c>
      <c r="BH277" s="174">
        <f>IF(N277="sníž. přenesená",J277,0)</f>
        <v>0</v>
      </c>
      <c r="BI277" s="174">
        <f>IF(N277="nulová",J277,0)</f>
        <v>0</v>
      </c>
      <c r="BJ277" s="24" t="s">
        <v>24</v>
      </c>
      <c r="BK277" s="174">
        <f>ROUND(I277*H277,2)</f>
        <v>0</v>
      </c>
      <c r="BL277" s="24" t="s">
        <v>219</v>
      </c>
      <c r="BM277" s="24" t="s">
        <v>2245</v>
      </c>
    </row>
    <row r="278" spans="2:65" s="11" customFormat="1" ht="12">
      <c r="B278" s="219"/>
      <c r="C278" s="220"/>
      <c r="D278" s="221" t="s">
        <v>430</v>
      </c>
      <c r="E278" s="222" t="s">
        <v>37</v>
      </c>
      <c r="F278" s="223" t="s">
        <v>2246</v>
      </c>
      <c r="G278" s="220"/>
      <c r="H278" s="224">
        <v>3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430</v>
      </c>
      <c r="AU278" s="230" t="s">
        <v>91</v>
      </c>
      <c r="AV278" s="11" t="s">
        <v>91</v>
      </c>
      <c r="AW278" s="11" t="s">
        <v>45</v>
      </c>
      <c r="AX278" s="11" t="s">
        <v>82</v>
      </c>
      <c r="AY278" s="230" t="s">
        <v>162</v>
      </c>
    </row>
    <row r="279" spans="2:65" s="12" customFormat="1" ht="12">
      <c r="B279" s="231"/>
      <c r="C279" s="232"/>
      <c r="D279" s="221" t="s">
        <v>430</v>
      </c>
      <c r="E279" s="233" t="s">
        <v>37</v>
      </c>
      <c r="F279" s="234" t="s">
        <v>433</v>
      </c>
      <c r="G279" s="232"/>
      <c r="H279" s="235">
        <v>3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430</v>
      </c>
      <c r="AU279" s="241" t="s">
        <v>91</v>
      </c>
      <c r="AV279" s="12" t="s">
        <v>161</v>
      </c>
      <c r="AW279" s="12" t="s">
        <v>45</v>
      </c>
      <c r="AX279" s="12" t="s">
        <v>24</v>
      </c>
      <c r="AY279" s="241" t="s">
        <v>162</v>
      </c>
    </row>
    <row r="280" spans="2:65" s="1" customFormat="1" ht="25.5" customHeight="1">
      <c r="B280" s="42"/>
      <c r="C280" s="163" t="s">
        <v>729</v>
      </c>
      <c r="D280" s="163" t="s">
        <v>156</v>
      </c>
      <c r="E280" s="164" t="s">
        <v>2247</v>
      </c>
      <c r="F280" s="165" t="s">
        <v>2248</v>
      </c>
      <c r="G280" s="166" t="s">
        <v>214</v>
      </c>
      <c r="H280" s="167">
        <v>3</v>
      </c>
      <c r="I280" s="168"/>
      <c r="J280" s="169">
        <f>ROUND(I280*H280,2)</f>
        <v>0</v>
      </c>
      <c r="K280" s="165" t="s">
        <v>428</v>
      </c>
      <c r="L280" s="62"/>
      <c r="M280" s="170" t="s">
        <v>37</v>
      </c>
      <c r="N280" s="171" t="s">
        <v>53</v>
      </c>
      <c r="O280" s="43"/>
      <c r="P280" s="172">
        <f>O280*H280</f>
        <v>0</v>
      </c>
      <c r="Q280" s="172">
        <v>0</v>
      </c>
      <c r="R280" s="172">
        <f>Q280*H280</f>
        <v>0</v>
      </c>
      <c r="S280" s="172">
        <v>0</v>
      </c>
      <c r="T280" s="173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174">
        <f>IF(N280="základní",J280,0)</f>
        <v>0</v>
      </c>
      <c r="BF280" s="174">
        <f>IF(N280="snížená",J280,0)</f>
        <v>0</v>
      </c>
      <c r="BG280" s="174">
        <f>IF(N280="zákl. přenesená",J280,0)</f>
        <v>0</v>
      </c>
      <c r="BH280" s="174">
        <f>IF(N280="sníž. přenesená",J280,0)</f>
        <v>0</v>
      </c>
      <c r="BI280" s="174">
        <f>IF(N280="nulová",J280,0)</f>
        <v>0</v>
      </c>
      <c r="BJ280" s="24" t="s">
        <v>24</v>
      </c>
      <c r="BK280" s="174">
        <f>ROUND(I280*H280,2)</f>
        <v>0</v>
      </c>
      <c r="BL280" s="24" t="s">
        <v>219</v>
      </c>
      <c r="BM280" s="24" t="s">
        <v>2249</v>
      </c>
    </row>
    <row r="281" spans="2:65" s="1" customFormat="1" ht="16.5" customHeight="1">
      <c r="B281" s="42"/>
      <c r="C281" s="163" t="s">
        <v>734</v>
      </c>
      <c r="D281" s="163" t="s">
        <v>156</v>
      </c>
      <c r="E281" s="164" t="s">
        <v>2250</v>
      </c>
      <c r="F281" s="165" t="s">
        <v>2251</v>
      </c>
      <c r="G281" s="166" t="s">
        <v>214</v>
      </c>
      <c r="H281" s="167">
        <v>5</v>
      </c>
      <c r="I281" s="168"/>
      <c r="J281" s="169">
        <f>ROUND(I281*H281,2)</f>
        <v>0</v>
      </c>
      <c r="K281" s="165" t="s">
        <v>428</v>
      </c>
      <c r="L281" s="62"/>
      <c r="M281" s="170" t="s">
        <v>37</v>
      </c>
      <c r="N281" s="171" t="s">
        <v>53</v>
      </c>
      <c r="O281" s="43"/>
      <c r="P281" s="172">
        <f>O281*H281</f>
        <v>0</v>
      </c>
      <c r="Q281" s="172">
        <v>0</v>
      </c>
      <c r="R281" s="172">
        <f>Q281*H281</f>
        <v>0</v>
      </c>
      <c r="S281" s="172">
        <v>0</v>
      </c>
      <c r="T281" s="173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174">
        <f>IF(N281="základní",J281,0)</f>
        <v>0</v>
      </c>
      <c r="BF281" s="174">
        <f>IF(N281="snížená",J281,0)</f>
        <v>0</v>
      </c>
      <c r="BG281" s="174">
        <f>IF(N281="zákl. přenesená",J281,0)</f>
        <v>0</v>
      </c>
      <c r="BH281" s="174">
        <f>IF(N281="sníž. přenesená",J281,0)</f>
        <v>0</v>
      </c>
      <c r="BI281" s="174">
        <f>IF(N281="nulová",J281,0)</f>
        <v>0</v>
      </c>
      <c r="BJ281" s="24" t="s">
        <v>24</v>
      </c>
      <c r="BK281" s="174">
        <f>ROUND(I281*H281,2)</f>
        <v>0</v>
      </c>
      <c r="BL281" s="24" t="s">
        <v>219</v>
      </c>
      <c r="BM281" s="24" t="s">
        <v>2252</v>
      </c>
    </row>
    <row r="282" spans="2:65" s="1" customFormat="1" ht="25.5" customHeight="1">
      <c r="B282" s="42"/>
      <c r="C282" s="163" t="s">
        <v>739</v>
      </c>
      <c r="D282" s="163" t="s">
        <v>156</v>
      </c>
      <c r="E282" s="164" t="s">
        <v>2253</v>
      </c>
      <c r="F282" s="165" t="s">
        <v>2254</v>
      </c>
      <c r="G282" s="166" t="s">
        <v>214</v>
      </c>
      <c r="H282" s="167">
        <v>2.5</v>
      </c>
      <c r="I282" s="168"/>
      <c r="J282" s="169">
        <f>ROUND(I282*H282,2)</f>
        <v>0</v>
      </c>
      <c r="K282" s="165" t="s">
        <v>428</v>
      </c>
      <c r="L282" s="62"/>
      <c r="M282" s="170" t="s">
        <v>37</v>
      </c>
      <c r="N282" s="171" t="s">
        <v>53</v>
      </c>
      <c r="O282" s="43"/>
      <c r="P282" s="172">
        <f>O282*H282</f>
        <v>0</v>
      </c>
      <c r="Q282" s="172">
        <v>0</v>
      </c>
      <c r="R282" s="172">
        <f>Q282*H282</f>
        <v>0</v>
      </c>
      <c r="S282" s="172">
        <v>0</v>
      </c>
      <c r="T282" s="173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174">
        <f>IF(N282="základní",J282,0)</f>
        <v>0</v>
      </c>
      <c r="BF282" s="174">
        <f>IF(N282="snížená",J282,0)</f>
        <v>0</v>
      </c>
      <c r="BG282" s="174">
        <f>IF(N282="zákl. přenesená",J282,0)</f>
        <v>0</v>
      </c>
      <c r="BH282" s="174">
        <f>IF(N282="sníž. přenesená",J282,0)</f>
        <v>0</v>
      </c>
      <c r="BI282" s="174">
        <f>IF(N282="nulová",J282,0)</f>
        <v>0</v>
      </c>
      <c r="BJ282" s="24" t="s">
        <v>24</v>
      </c>
      <c r="BK282" s="174">
        <f>ROUND(I282*H282,2)</f>
        <v>0</v>
      </c>
      <c r="BL282" s="24" t="s">
        <v>219</v>
      </c>
      <c r="BM282" s="24" t="s">
        <v>2255</v>
      </c>
    </row>
    <row r="283" spans="2:65" s="1" customFormat="1" ht="16.5" customHeight="1">
      <c r="B283" s="42"/>
      <c r="C283" s="163" t="s">
        <v>744</v>
      </c>
      <c r="D283" s="163" t="s">
        <v>156</v>
      </c>
      <c r="E283" s="164" t="s">
        <v>2256</v>
      </c>
      <c r="F283" s="165" t="s">
        <v>2257</v>
      </c>
      <c r="G283" s="166" t="s">
        <v>201</v>
      </c>
      <c r="H283" s="167">
        <v>9.5000000000000001E-2</v>
      </c>
      <c r="I283" s="168"/>
      <c r="J283" s="169">
        <f>ROUND(I283*H283,2)</f>
        <v>0</v>
      </c>
      <c r="K283" s="165" t="s">
        <v>428</v>
      </c>
      <c r="L283" s="62"/>
      <c r="M283" s="170" t="s">
        <v>37</v>
      </c>
      <c r="N283" s="171" t="s">
        <v>53</v>
      </c>
      <c r="O283" s="43"/>
      <c r="P283" s="172">
        <f>O283*H283</f>
        <v>0</v>
      </c>
      <c r="Q283" s="172">
        <v>0</v>
      </c>
      <c r="R283" s="172">
        <f>Q283*H283</f>
        <v>0</v>
      </c>
      <c r="S283" s="172">
        <v>0</v>
      </c>
      <c r="T283" s="173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174">
        <f>IF(N283="základní",J283,0)</f>
        <v>0</v>
      </c>
      <c r="BF283" s="174">
        <f>IF(N283="snížená",J283,0)</f>
        <v>0</v>
      </c>
      <c r="BG283" s="174">
        <f>IF(N283="zákl. přenesená",J283,0)</f>
        <v>0</v>
      </c>
      <c r="BH283" s="174">
        <f>IF(N283="sníž. přenesená",J283,0)</f>
        <v>0</v>
      </c>
      <c r="BI283" s="174">
        <f>IF(N283="nulová",J283,0)</f>
        <v>0</v>
      </c>
      <c r="BJ283" s="24" t="s">
        <v>24</v>
      </c>
      <c r="BK283" s="174">
        <f>ROUND(I283*H283,2)</f>
        <v>0</v>
      </c>
      <c r="BL283" s="24" t="s">
        <v>219</v>
      </c>
      <c r="BM283" s="24" t="s">
        <v>2258</v>
      </c>
    </row>
    <row r="284" spans="2:65" s="10" customFormat="1" ht="29.85" customHeight="1">
      <c r="B284" s="203"/>
      <c r="C284" s="204"/>
      <c r="D284" s="205" t="s">
        <v>81</v>
      </c>
      <c r="E284" s="217" t="s">
        <v>1344</v>
      </c>
      <c r="F284" s="217" t="s">
        <v>1345</v>
      </c>
      <c r="G284" s="204"/>
      <c r="H284" s="204"/>
      <c r="I284" s="207"/>
      <c r="J284" s="218">
        <f>BK284</f>
        <v>0</v>
      </c>
      <c r="K284" s="204"/>
      <c r="L284" s="209"/>
      <c r="M284" s="210"/>
      <c r="N284" s="211"/>
      <c r="O284" s="211"/>
      <c r="P284" s="212">
        <f>SUM(P285:P290)</f>
        <v>0</v>
      </c>
      <c r="Q284" s="211"/>
      <c r="R284" s="212">
        <f>SUM(R285:R290)</f>
        <v>0</v>
      </c>
      <c r="S284" s="211"/>
      <c r="T284" s="213">
        <f>SUM(T285:T290)</f>
        <v>0</v>
      </c>
      <c r="AR284" s="214" t="s">
        <v>91</v>
      </c>
      <c r="AT284" s="215" t="s">
        <v>81</v>
      </c>
      <c r="AU284" s="215" t="s">
        <v>24</v>
      </c>
      <c r="AY284" s="214" t="s">
        <v>162</v>
      </c>
      <c r="BK284" s="216">
        <f>SUM(BK285:BK290)</f>
        <v>0</v>
      </c>
    </row>
    <row r="285" spans="2:65" s="1" customFormat="1" ht="25.5" customHeight="1">
      <c r="B285" s="42"/>
      <c r="C285" s="163" t="s">
        <v>749</v>
      </c>
      <c r="D285" s="163" t="s">
        <v>156</v>
      </c>
      <c r="E285" s="164" t="s">
        <v>1362</v>
      </c>
      <c r="F285" s="165" t="s">
        <v>1363</v>
      </c>
      <c r="G285" s="166" t="s">
        <v>159</v>
      </c>
      <c r="H285" s="167">
        <v>4.76</v>
      </c>
      <c r="I285" s="168"/>
      <c r="J285" s="169">
        <f>ROUND(I285*H285,2)</f>
        <v>0</v>
      </c>
      <c r="K285" s="165" t="s">
        <v>428</v>
      </c>
      <c r="L285" s="62"/>
      <c r="M285" s="170" t="s">
        <v>37</v>
      </c>
      <c r="N285" s="171" t="s">
        <v>53</v>
      </c>
      <c r="O285" s="43"/>
      <c r="P285" s="172">
        <f>O285*H285</f>
        <v>0</v>
      </c>
      <c r="Q285" s="172">
        <v>0</v>
      </c>
      <c r="R285" s="172">
        <f>Q285*H285</f>
        <v>0</v>
      </c>
      <c r="S285" s="172">
        <v>0</v>
      </c>
      <c r="T285" s="173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174">
        <f>IF(N285="základní",J285,0)</f>
        <v>0</v>
      </c>
      <c r="BF285" s="174">
        <f>IF(N285="snížená",J285,0)</f>
        <v>0</v>
      </c>
      <c r="BG285" s="174">
        <f>IF(N285="zákl. přenesená",J285,0)</f>
        <v>0</v>
      </c>
      <c r="BH285" s="174">
        <f>IF(N285="sníž. přenesená",J285,0)</f>
        <v>0</v>
      </c>
      <c r="BI285" s="174">
        <f>IF(N285="nulová",J285,0)</f>
        <v>0</v>
      </c>
      <c r="BJ285" s="24" t="s">
        <v>24</v>
      </c>
      <c r="BK285" s="174">
        <f>ROUND(I285*H285,2)</f>
        <v>0</v>
      </c>
      <c r="BL285" s="24" t="s">
        <v>219</v>
      </c>
      <c r="BM285" s="24" t="s">
        <v>2259</v>
      </c>
    </row>
    <row r="286" spans="2:65" s="11" customFormat="1" ht="12">
      <c r="B286" s="219"/>
      <c r="C286" s="220"/>
      <c r="D286" s="221" t="s">
        <v>430</v>
      </c>
      <c r="E286" s="222" t="s">
        <v>37</v>
      </c>
      <c r="F286" s="223" t="s">
        <v>2095</v>
      </c>
      <c r="G286" s="220"/>
      <c r="H286" s="224">
        <v>4.42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430</v>
      </c>
      <c r="AU286" s="230" t="s">
        <v>91</v>
      </c>
      <c r="AV286" s="11" t="s">
        <v>91</v>
      </c>
      <c r="AW286" s="11" t="s">
        <v>45</v>
      </c>
      <c r="AX286" s="11" t="s">
        <v>82</v>
      </c>
      <c r="AY286" s="230" t="s">
        <v>162</v>
      </c>
    </row>
    <row r="287" spans="2:65" s="11" customFormat="1" ht="12">
      <c r="B287" s="219"/>
      <c r="C287" s="220"/>
      <c r="D287" s="221" t="s">
        <v>430</v>
      </c>
      <c r="E287" s="222" t="s">
        <v>37</v>
      </c>
      <c r="F287" s="223" t="s">
        <v>2096</v>
      </c>
      <c r="G287" s="220"/>
      <c r="H287" s="224">
        <v>0.34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430</v>
      </c>
      <c r="AU287" s="230" t="s">
        <v>91</v>
      </c>
      <c r="AV287" s="11" t="s">
        <v>91</v>
      </c>
      <c r="AW287" s="11" t="s">
        <v>45</v>
      </c>
      <c r="AX287" s="11" t="s">
        <v>82</v>
      </c>
      <c r="AY287" s="230" t="s">
        <v>162</v>
      </c>
    </row>
    <row r="288" spans="2:65" s="12" customFormat="1" ht="12">
      <c r="B288" s="231"/>
      <c r="C288" s="232"/>
      <c r="D288" s="221" t="s">
        <v>430</v>
      </c>
      <c r="E288" s="233" t="s">
        <v>37</v>
      </c>
      <c r="F288" s="234" t="s">
        <v>433</v>
      </c>
      <c r="G288" s="232"/>
      <c r="H288" s="235">
        <v>4.76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430</v>
      </c>
      <c r="AU288" s="241" t="s">
        <v>91</v>
      </c>
      <c r="AV288" s="12" t="s">
        <v>161</v>
      </c>
      <c r="AW288" s="12" t="s">
        <v>45</v>
      </c>
      <c r="AX288" s="12" t="s">
        <v>24</v>
      </c>
      <c r="AY288" s="241" t="s">
        <v>162</v>
      </c>
    </row>
    <row r="289" spans="2:65" s="1" customFormat="1" ht="16.5" customHeight="1">
      <c r="B289" s="42"/>
      <c r="C289" s="175" t="s">
        <v>754</v>
      </c>
      <c r="D289" s="175" t="s">
        <v>277</v>
      </c>
      <c r="E289" s="176" t="s">
        <v>1368</v>
      </c>
      <c r="F289" s="177" t="s">
        <v>1369</v>
      </c>
      <c r="G289" s="178" t="s">
        <v>159</v>
      </c>
      <c r="H289" s="179">
        <v>5.2359999999999998</v>
      </c>
      <c r="I289" s="180"/>
      <c r="J289" s="181">
        <f>ROUND(I289*H289,2)</f>
        <v>0</v>
      </c>
      <c r="K289" s="177" t="s">
        <v>428</v>
      </c>
      <c r="L289" s="182"/>
      <c r="M289" s="183" t="s">
        <v>37</v>
      </c>
      <c r="N289" s="184" t="s">
        <v>53</v>
      </c>
      <c r="O289" s="43"/>
      <c r="P289" s="172">
        <f>O289*H289</f>
        <v>0</v>
      </c>
      <c r="Q289" s="172">
        <v>0</v>
      </c>
      <c r="R289" s="172">
        <f>Q289*H289</f>
        <v>0</v>
      </c>
      <c r="S289" s="172">
        <v>0</v>
      </c>
      <c r="T289" s="173">
        <f>S289*H289</f>
        <v>0</v>
      </c>
      <c r="AR289" s="24" t="s">
        <v>272</v>
      </c>
      <c r="AT289" s="24" t="s">
        <v>277</v>
      </c>
      <c r="AU289" s="24" t="s">
        <v>91</v>
      </c>
      <c r="AY289" s="24" t="s">
        <v>162</v>
      </c>
      <c r="BE289" s="174">
        <f>IF(N289="základní",J289,0)</f>
        <v>0</v>
      </c>
      <c r="BF289" s="174">
        <f>IF(N289="snížená",J289,0)</f>
        <v>0</v>
      </c>
      <c r="BG289" s="174">
        <f>IF(N289="zákl. přenesená",J289,0)</f>
        <v>0</v>
      </c>
      <c r="BH289" s="174">
        <f>IF(N289="sníž. přenesená",J289,0)</f>
        <v>0</v>
      </c>
      <c r="BI289" s="174">
        <f>IF(N289="nulová",J289,0)</f>
        <v>0</v>
      </c>
      <c r="BJ289" s="24" t="s">
        <v>24</v>
      </c>
      <c r="BK289" s="174">
        <f>ROUND(I289*H289,2)</f>
        <v>0</v>
      </c>
      <c r="BL289" s="24" t="s">
        <v>219</v>
      </c>
      <c r="BM289" s="24" t="s">
        <v>2260</v>
      </c>
    </row>
    <row r="290" spans="2:65" s="1" customFormat="1" ht="16.5" customHeight="1">
      <c r="B290" s="42"/>
      <c r="C290" s="163" t="s">
        <v>759</v>
      </c>
      <c r="D290" s="163" t="s">
        <v>156</v>
      </c>
      <c r="E290" s="164" t="s">
        <v>1372</v>
      </c>
      <c r="F290" s="165" t="s">
        <v>1373</v>
      </c>
      <c r="G290" s="166" t="s">
        <v>201</v>
      </c>
      <c r="H290" s="167">
        <v>3.5999999999999997E-2</v>
      </c>
      <c r="I290" s="168"/>
      <c r="J290" s="169">
        <f>ROUND(I290*H290,2)</f>
        <v>0</v>
      </c>
      <c r="K290" s="165" t="s">
        <v>428</v>
      </c>
      <c r="L290" s="62"/>
      <c r="M290" s="170" t="s">
        <v>37</v>
      </c>
      <c r="N290" s="171" t="s">
        <v>53</v>
      </c>
      <c r="O290" s="43"/>
      <c r="P290" s="172">
        <f>O290*H290</f>
        <v>0</v>
      </c>
      <c r="Q290" s="172">
        <v>0</v>
      </c>
      <c r="R290" s="172">
        <f>Q290*H290</f>
        <v>0</v>
      </c>
      <c r="S290" s="172">
        <v>0</v>
      </c>
      <c r="T290" s="173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174">
        <f>IF(N290="základní",J290,0)</f>
        <v>0</v>
      </c>
      <c r="BF290" s="174">
        <f>IF(N290="snížená",J290,0)</f>
        <v>0</v>
      </c>
      <c r="BG290" s="174">
        <f>IF(N290="zákl. přenesená",J290,0)</f>
        <v>0</v>
      </c>
      <c r="BH290" s="174">
        <f>IF(N290="sníž. přenesená",J290,0)</f>
        <v>0</v>
      </c>
      <c r="BI290" s="174">
        <f>IF(N290="nulová",J290,0)</f>
        <v>0</v>
      </c>
      <c r="BJ290" s="24" t="s">
        <v>24</v>
      </c>
      <c r="BK290" s="174">
        <f>ROUND(I290*H290,2)</f>
        <v>0</v>
      </c>
      <c r="BL290" s="24" t="s">
        <v>219</v>
      </c>
      <c r="BM290" s="24" t="s">
        <v>2261</v>
      </c>
    </row>
    <row r="291" spans="2:65" s="10" customFormat="1" ht="29.85" customHeight="1">
      <c r="B291" s="203"/>
      <c r="C291" s="204"/>
      <c r="D291" s="205" t="s">
        <v>81</v>
      </c>
      <c r="E291" s="217" t="s">
        <v>1375</v>
      </c>
      <c r="F291" s="217" t="s">
        <v>1376</v>
      </c>
      <c r="G291" s="204"/>
      <c r="H291" s="204"/>
      <c r="I291" s="207"/>
      <c r="J291" s="218">
        <f>BK291</f>
        <v>0</v>
      </c>
      <c r="K291" s="204"/>
      <c r="L291" s="209"/>
      <c r="M291" s="210"/>
      <c r="N291" s="211"/>
      <c r="O291" s="211"/>
      <c r="P291" s="212">
        <f>SUM(P292:P296)</f>
        <v>0</v>
      </c>
      <c r="Q291" s="211"/>
      <c r="R291" s="212">
        <f>SUM(R292:R296)</f>
        <v>0</v>
      </c>
      <c r="S291" s="211"/>
      <c r="T291" s="213">
        <f>SUM(T292:T296)</f>
        <v>0</v>
      </c>
      <c r="AR291" s="214" t="s">
        <v>91</v>
      </c>
      <c r="AT291" s="215" t="s">
        <v>81</v>
      </c>
      <c r="AU291" s="215" t="s">
        <v>24</v>
      </c>
      <c r="AY291" s="214" t="s">
        <v>162</v>
      </c>
      <c r="BK291" s="216">
        <f>SUM(BK292:BK296)</f>
        <v>0</v>
      </c>
    </row>
    <row r="292" spans="2:65" s="1" customFormat="1" ht="16.5" customHeight="1">
      <c r="B292" s="42"/>
      <c r="C292" s="163" t="s">
        <v>763</v>
      </c>
      <c r="D292" s="163" t="s">
        <v>156</v>
      </c>
      <c r="E292" s="164" t="s">
        <v>1384</v>
      </c>
      <c r="F292" s="165" t="s">
        <v>1385</v>
      </c>
      <c r="G292" s="166" t="s">
        <v>159</v>
      </c>
      <c r="H292" s="167">
        <v>6.3</v>
      </c>
      <c r="I292" s="168"/>
      <c r="J292" s="169">
        <f>ROUND(I292*H292,2)</f>
        <v>0</v>
      </c>
      <c r="K292" s="165" t="s">
        <v>428</v>
      </c>
      <c r="L292" s="62"/>
      <c r="M292" s="170" t="s">
        <v>37</v>
      </c>
      <c r="N292" s="171" t="s">
        <v>53</v>
      </c>
      <c r="O292" s="43"/>
      <c r="P292" s="172">
        <f>O292*H292</f>
        <v>0</v>
      </c>
      <c r="Q292" s="172">
        <v>0</v>
      </c>
      <c r="R292" s="172">
        <f>Q292*H292</f>
        <v>0</v>
      </c>
      <c r="S292" s="172">
        <v>0</v>
      </c>
      <c r="T292" s="173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174">
        <f>IF(N292="základní",J292,0)</f>
        <v>0</v>
      </c>
      <c r="BF292" s="174">
        <f>IF(N292="snížená",J292,0)</f>
        <v>0</v>
      </c>
      <c r="BG292" s="174">
        <f>IF(N292="zákl. přenesená",J292,0)</f>
        <v>0</v>
      </c>
      <c r="BH292" s="174">
        <f>IF(N292="sníž. přenesená",J292,0)</f>
        <v>0</v>
      </c>
      <c r="BI292" s="174">
        <f>IF(N292="nulová",J292,0)</f>
        <v>0</v>
      </c>
      <c r="BJ292" s="24" t="s">
        <v>24</v>
      </c>
      <c r="BK292" s="174">
        <f>ROUND(I292*H292,2)</f>
        <v>0</v>
      </c>
      <c r="BL292" s="24" t="s">
        <v>219</v>
      </c>
      <c r="BM292" s="24" t="s">
        <v>2262</v>
      </c>
    </row>
    <row r="293" spans="2:65" s="11" customFormat="1" ht="12">
      <c r="B293" s="219"/>
      <c r="C293" s="220"/>
      <c r="D293" s="221" t="s">
        <v>430</v>
      </c>
      <c r="E293" s="222" t="s">
        <v>37</v>
      </c>
      <c r="F293" s="223" t="s">
        <v>2263</v>
      </c>
      <c r="G293" s="220"/>
      <c r="H293" s="224">
        <v>6.3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430</v>
      </c>
      <c r="AU293" s="230" t="s">
        <v>91</v>
      </c>
      <c r="AV293" s="11" t="s">
        <v>91</v>
      </c>
      <c r="AW293" s="11" t="s">
        <v>45</v>
      </c>
      <c r="AX293" s="11" t="s">
        <v>82</v>
      </c>
      <c r="AY293" s="230" t="s">
        <v>162</v>
      </c>
    </row>
    <row r="294" spans="2:65" s="12" customFormat="1" ht="12">
      <c r="B294" s="231"/>
      <c r="C294" s="232"/>
      <c r="D294" s="221" t="s">
        <v>430</v>
      </c>
      <c r="E294" s="233" t="s">
        <v>37</v>
      </c>
      <c r="F294" s="234" t="s">
        <v>433</v>
      </c>
      <c r="G294" s="232"/>
      <c r="H294" s="235">
        <v>6.3</v>
      </c>
      <c r="I294" s="236"/>
      <c r="J294" s="232"/>
      <c r="K294" s="232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430</v>
      </c>
      <c r="AU294" s="241" t="s">
        <v>91</v>
      </c>
      <c r="AV294" s="12" t="s">
        <v>161</v>
      </c>
      <c r="AW294" s="12" t="s">
        <v>45</v>
      </c>
      <c r="AX294" s="12" t="s">
        <v>24</v>
      </c>
      <c r="AY294" s="241" t="s">
        <v>162</v>
      </c>
    </row>
    <row r="295" spans="2:65" s="1" customFormat="1" ht="16.5" customHeight="1">
      <c r="B295" s="42"/>
      <c r="C295" s="163" t="s">
        <v>768</v>
      </c>
      <c r="D295" s="163" t="s">
        <v>156</v>
      </c>
      <c r="E295" s="164" t="s">
        <v>1394</v>
      </c>
      <c r="F295" s="165" t="s">
        <v>1395</v>
      </c>
      <c r="G295" s="166" t="s">
        <v>159</v>
      </c>
      <c r="H295" s="167">
        <v>6.3</v>
      </c>
      <c r="I295" s="168"/>
      <c r="J295" s="169">
        <f>ROUND(I295*H295,2)</f>
        <v>0</v>
      </c>
      <c r="K295" s="165" t="s">
        <v>428</v>
      </c>
      <c r="L295" s="62"/>
      <c r="M295" s="170" t="s">
        <v>37</v>
      </c>
      <c r="N295" s="171" t="s">
        <v>53</v>
      </c>
      <c r="O295" s="43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24" t="s">
        <v>24</v>
      </c>
      <c r="BK295" s="174">
        <f>ROUND(I295*H295,2)</f>
        <v>0</v>
      </c>
      <c r="BL295" s="24" t="s">
        <v>219</v>
      </c>
      <c r="BM295" s="24" t="s">
        <v>2264</v>
      </c>
    </row>
    <row r="296" spans="2:65" s="1" customFormat="1" ht="16.5" customHeight="1">
      <c r="B296" s="42"/>
      <c r="C296" s="163" t="s">
        <v>773</v>
      </c>
      <c r="D296" s="163" t="s">
        <v>156</v>
      </c>
      <c r="E296" s="164" t="s">
        <v>1398</v>
      </c>
      <c r="F296" s="165" t="s">
        <v>1399</v>
      </c>
      <c r="G296" s="166" t="s">
        <v>159</v>
      </c>
      <c r="H296" s="167">
        <v>6.3</v>
      </c>
      <c r="I296" s="168"/>
      <c r="J296" s="169">
        <f>ROUND(I296*H296,2)</f>
        <v>0</v>
      </c>
      <c r="K296" s="165" t="s">
        <v>428</v>
      </c>
      <c r="L296" s="62"/>
      <c r="M296" s="170" t="s">
        <v>37</v>
      </c>
      <c r="N296" s="171" t="s">
        <v>53</v>
      </c>
      <c r="O296" s="43"/>
      <c r="P296" s="172">
        <f>O296*H296</f>
        <v>0</v>
      </c>
      <c r="Q296" s="172">
        <v>0</v>
      </c>
      <c r="R296" s="172">
        <f>Q296*H296</f>
        <v>0</v>
      </c>
      <c r="S296" s="172">
        <v>0</v>
      </c>
      <c r="T296" s="173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174">
        <f>IF(N296="základní",J296,0)</f>
        <v>0</v>
      </c>
      <c r="BF296" s="174">
        <f>IF(N296="snížená",J296,0)</f>
        <v>0</v>
      </c>
      <c r="BG296" s="174">
        <f>IF(N296="zákl. přenesená",J296,0)</f>
        <v>0</v>
      </c>
      <c r="BH296" s="174">
        <f>IF(N296="sníž. přenesená",J296,0)</f>
        <v>0</v>
      </c>
      <c r="BI296" s="174">
        <f>IF(N296="nulová",J296,0)</f>
        <v>0</v>
      </c>
      <c r="BJ296" s="24" t="s">
        <v>24</v>
      </c>
      <c r="BK296" s="174">
        <f>ROUND(I296*H296,2)</f>
        <v>0</v>
      </c>
      <c r="BL296" s="24" t="s">
        <v>219</v>
      </c>
      <c r="BM296" s="24" t="s">
        <v>2265</v>
      </c>
    </row>
    <row r="297" spans="2:65" s="10" customFormat="1" ht="29.85" customHeight="1">
      <c r="B297" s="203"/>
      <c r="C297" s="204"/>
      <c r="D297" s="205" t="s">
        <v>81</v>
      </c>
      <c r="E297" s="217" t="s">
        <v>1402</v>
      </c>
      <c r="F297" s="217" t="s">
        <v>1403</v>
      </c>
      <c r="G297" s="204"/>
      <c r="H297" s="204"/>
      <c r="I297" s="207"/>
      <c r="J297" s="218">
        <f>BK297</f>
        <v>0</v>
      </c>
      <c r="K297" s="204"/>
      <c r="L297" s="209"/>
      <c r="M297" s="210"/>
      <c r="N297" s="211"/>
      <c r="O297" s="211"/>
      <c r="P297" s="212">
        <f>SUM(P298:P303)</f>
        <v>0</v>
      </c>
      <c r="Q297" s="211"/>
      <c r="R297" s="212">
        <f>SUM(R298:R303)</f>
        <v>0</v>
      </c>
      <c r="S297" s="211"/>
      <c r="T297" s="213">
        <f>SUM(T298:T303)</f>
        <v>0</v>
      </c>
      <c r="AR297" s="214" t="s">
        <v>91</v>
      </c>
      <c r="AT297" s="215" t="s">
        <v>81</v>
      </c>
      <c r="AU297" s="215" t="s">
        <v>24</v>
      </c>
      <c r="AY297" s="214" t="s">
        <v>162</v>
      </c>
      <c r="BK297" s="216">
        <f>SUM(BK298:BK303)</f>
        <v>0</v>
      </c>
    </row>
    <row r="298" spans="2:65" s="1" customFormat="1" ht="25.5" customHeight="1">
      <c r="B298" s="42"/>
      <c r="C298" s="163" t="s">
        <v>777</v>
      </c>
      <c r="D298" s="163" t="s">
        <v>156</v>
      </c>
      <c r="E298" s="164" t="s">
        <v>2103</v>
      </c>
      <c r="F298" s="165" t="s">
        <v>2104</v>
      </c>
      <c r="G298" s="166" t="s">
        <v>159</v>
      </c>
      <c r="H298" s="167">
        <v>90.427000000000007</v>
      </c>
      <c r="I298" s="168"/>
      <c r="J298" s="169">
        <f>ROUND(I298*H298,2)</f>
        <v>0</v>
      </c>
      <c r="K298" s="165" t="s">
        <v>428</v>
      </c>
      <c r="L298" s="62"/>
      <c r="M298" s="170" t="s">
        <v>37</v>
      </c>
      <c r="N298" s="171" t="s">
        <v>53</v>
      </c>
      <c r="O298" s="43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AR298" s="24" t="s">
        <v>219</v>
      </c>
      <c r="AT298" s="24" t="s">
        <v>156</v>
      </c>
      <c r="AU298" s="24" t="s">
        <v>91</v>
      </c>
      <c r="AY298" s="24" t="s">
        <v>162</v>
      </c>
      <c r="BE298" s="174">
        <f>IF(N298="základní",J298,0)</f>
        <v>0</v>
      </c>
      <c r="BF298" s="174">
        <f>IF(N298="snížená",J298,0)</f>
        <v>0</v>
      </c>
      <c r="BG298" s="174">
        <f>IF(N298="zákl. přenesená",J298,0)</f>
        <v>0</v>
      </c>
      <c r="BH298" s="174">
        <f>IF(N298="sníž. přenesená",J298,0)</f>
        <v>0</v>
      </c>
      <c r="BI298" s="174">
        <f>IF(N298="nulová",J298,0)</f>
        <v>0</v>
      </c>
      <c r="BJ298" s="24" t="s">
        <v>24</v>
      </c>
      <c r="BK298" s="174">
        <f>ROUND(I298*H298,2)</f>
        <v>0</v>
      </c>
      <c r="BL298" s="24" t="s">
        <v>219</v>
      </c>
      <c r="BM298" s="24" t="s">
        <v>2266</v>
      </c>
    </row>
    <row r="299" spans="2:65" s="11" customFormat="1" ht="12">
      <c r="B299" s="219"/>
      <c r="C299" s="220"/>
      <c r="D299" s="221" t="s">
        <v>430</v>
      </c>
      <c r="E299" s="222" t="s">
        <v>37</v>
      </c>
      <c r="F299" s="223" t="s">
        <v>2106</v>
      </c>
      <c r="G299" s="220"/>
      <c r="H299" s="224">
        <v>90.427000000000007</v>
      </c>
      <c r="I299" s="225"/>
      <c r="J299" s="220"/>
      <c r="K299" s="220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430</v>
      </c>
      <c r="AU299" s="230" t="s">
        <v>91</v>
      </c>
      <c r="AV299" s="11" t="s">
        <v>91</v>
      </c>
      <c r="AW299" s="11" t="s">
        <v>45</v>
      </c>
      <c r="AX299" s="11" t="s">
        <v>82</v>
      </c>
      <c r="AY299" s="230" t="s">
        <v>162</v>
      </c>
    </row>
    <row r="300" spans="2:65" s="12" customFormat="1" ht="12">
      <c r="B300" s="231"/>
      <c r="C300" s="232"/>
      <c r="D300" s="221" t="s">
        <v>430</v>
      </c>
      <c r="E300" s="233" t="s">
        <v>37</v>
      </c>
      <c r="F300" s="234" t="s">
        <v>433</v>
      </c>
      <c r="G300" s="232"/>
      <c r="H300" s="235">
        <v>90.427000000000007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430</v>
      </c>
      <c r="AU300" s="241" t="s">
        <v>91</v>
      </c>
      <c r="AV300" s="12" t="s">
        <v>161</v>
      </c>
      <c r="AW300" s="12" t="s">
        <v>45</v>
      </c>
      <c r="AX300" s="12" t="s">
        <v>24</v>
      </c>
      <c r="AY300" s="241" t="s">
        <v>162</v>
      </c>
    </row>
    <row r="301" spans="2:65" s="1" customFormat="1" ht="25.5" customHeight="1">
      <c r="B301" s="42"/>
      <c r="C301" s="163" t="s">
        <v>781</v>
      </c>
      <c r="D301" s="163" t="s">
        <v>156</v>
      </c>
      <c r="E301" s="164" t="s">
        <v>2267</v>
      </c>
      <c r="F301" s="165" t="s">
        <v>2268</v>
      </c>
      <c r="G301" s="166" t="s">
        <v>159</v>
      </c>
      <c r="H301" s="167">
        <v>83.775000000000006</v>
      </c>
      <c r="I301" s="168"/>
      <c r="J301" s="169">
        <f>ROUND(I301*H301,2)</f>
        <v>0</v>
      </c>
      <c r="K301" s="165" t="s">
        <v>428</v>
      </c>
      <c r="L301" s="62"/>
      <c r="M301" s="170" t="s">
        <v>37</v>
      </c>
      <c r="N301" s="171" t="s">
        <v>53</v>
      </c>
      <c r="O301" s="43"/>
      <c r="P301" s="172">
        <f>O301*H301</f>
        <v>0</v>
      </c>
      <c r="Q301" s="172">
        <v>0</v>
      </c>
      <c r="R301" s="172">
        <f>Q301*H301</f>
        <v>0</v>
      </c>
      <c r="S301" s="172">
        <v>0</v>
      </c>
      <c r="T301" s="173">
        <f>S301*H301</f>
        <v>0</v>
      </c>
      <c r="AR301" s="24" t="s">
        <v>219</v>
      </c>
      <c r="AT301" s="24" t="s">
        <v>156</v>
      </c>
      <c r="AU301" s="24" t="s">
        <v>91</v>
      </c>
      <c r="AY301" s="24" t="s">
        <v>162</v>
      </c>
      <c r="BE301" s="174">
        <f>IF(N301="základní",J301,0)</f>
        <v>0</v>
      </c>
      <c r="BF301" s="174">
        <f>IF(N301="snížená",J301,0)</f>
        <v>0</v>
      </c>
      <c r="BG301" s="174">
        <f>IF(N301="zákl. přenesená",J301,0)</f>
        <v>0</v>
      </c>
      <c r="BH301" s="174">
        <f>IF(N301="sníž. přenesená",J301,0)</f>
        <v>0</v>
      </c>
      <c r="BI301" s="174">
        <f>IF(N301="nulová",J301,0)</f>
        <v>0</v>
      </c>
      <c r="BJ301" s="24" t="s">
        <v>24</v>
      </c>
      <c r="BK301" s="174">
        <f>ROUND(I301*H301,2)</f>
        <v>0</v>
      </c>
      <c r="BL301" s="24" t="s">
        <v>219</v>
      </c>
      <c r="BM301" s="24" t="s">
        <v>2269</v>
      </c>
    </row>
    <row r="302" spans="2:65" s="11" customFormat="1" ht="12">
      <c r="B302" s="219"/>
      <c r="C302" s="220"/>
      <c r="D302" s="221" t="s">
        <v>430</v>
      </c>
      <c r="E302" s="222" t="s">
        <v>37</v>
      </c>
      <c r="F302" s="223" t="s">
        <v>2270</v>
      </c>
      <c r="G302" s="220"/>
      <c r="H302" s="224">
        <v>83.775000000000006</v>
      </c>
      <c r="I302" s="225"/>
      <c r="J302" s="220"/>
      <c r="K302" s="220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430</v>
      </c>
      <c r="AU302" s="230" t="s">
        <v>91</v>
      </c>
      <c r="AV302" s="11" t="s">
        <v>91</v>
      </c>
      <c r="AW302" s="11" t="s">
        <v>45</v>
      </c>
      <c r="AX302" s="11" t="s">
        <v>82</v>
      </c>
      <c r="AY302" s="230" t="s">
        <v>162</v>
      </c>
    </row>
    <row r="303" spans="2:65" s="12" customFormat="1" ht="12">
      <c r="B303" s="231"/>
      <c r="C303" s="232"/>
      <c r="D303" s="221" t="s">
        <v>430</v>
      </c>
      <c r="E303" s="233" t="s">
        <v>37</v>
      </c>
      <c r="F303" s="234" t="s">
        <v>433</v>
      </c>
      <c r="G303" s="232"/>
      <c r="H303" s="235">
        <v>83.775000000000006</v>
      </c>
      <c r="I303" s="236"/>
      <c r="J303" s="232"/>
      <c r="K303" s="232"/>
      <c r="L303" s="237"/>
      <c r="M303" s="265"/>
      <c r="N303" s="266"/>
      <c r="O303" s="266"/>
      <c r="P303" s="266"/>
      <c r="Q303" s="266"/>
      <c r="R303" s="266"/>
      <c r="S303" s="266"/>
      <c r="T303" s="267"/>
      <c r="AT303" s="241" t="s">
        <v>430</v>
      </c>
      <c r="AU303" s="241" t="s">
        <v>91</v>
      </c>
      <c r="AV303" s="12" t="s">
        <v>161</v>
      </c>
      <c r="AW303" s="12" t="s">
        <v>45</v>
      </c>
      <c r="AX303" s="12" t="s">
        <v>24</v>
      </c>
      <c r="AY303" s="241" t="s">
        <v>162</v>
      </c>
    </row>
    <row r="304" spans="2:65" s="1" customFormat="1" ht="6.9" customHeight="1">
      <c r="B304" s="57"/>
      <c r="C304" s="58"/>
      <c r="D304" s="58"/>
      <c r="E304" s="58"/>
      <c r="F304" s="58"/>
      <c r="G304" s="58"/>
      <c r="H304" s="58"/>
      <c r="I304" s="140"/>
      <c r="J304" s="58"/>
      <c r="K304" s="58"/>
      <c r="L304" s="62"/>
    </row>
  </sheetData>
  <sheetProtection algorithmName="SHA-512" hashValue="y2/Jo3G3fTR3lyzaXiXoVL2ax38GdRGOt5wxbnRNbgKuLqyx9KHKvIPsn9dJ8dIk65XM6Tob2sohGw8gsiPQ3Q==" saltValue="lQa7CpOLqzzeo8NsG56tvJPGfE/Yi2MiT/1J4HzVFo/v7NgGs0vIKJOApuexVZaGHXOaUdbFIvYDj3LiWp8MbQ==" spinCount="100000" sheet="1" objects="1" scenarios="1" formatColumns="0" formatRows="0" autoFilter="0"/>
  <autoFilter ref="C96:K303"/>
  <mergeCells count="10">
    <mergeCell ref="J51:J52"/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106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2271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ROUND(J79,2)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ROUND(SUM(BE79:BE89), 2)</f>
        <v>0</v>
      </c>
      <c r="G30" s="43"/>
      <c r="H30" s="43"/>
      <c r="I30" s="132">
        <v>0.21</v>
      </c>
      <c r="J30" s="131">
        <f>ROUND(ROUND((SUM(BE79:BE89)),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ROUND(SUM(BF79:BF89), 2)</f>
        <v>0</v>
      </c>
      <c r="G31" s="43"/>
      <c r="H31" s="43"/>
      <c r="I31" s="132">
        <v>0.15</v>
      </c>
      <c r="J31" s="131">
        <f>ROUND(ROUND((SUM(BF79:BF89)),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ROUND(SUM(BG79:BG89),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ROUND(SUM(BH79:BH89),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ROUND(SUM(BI79:BI89),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166025 - Vedlejší a -  Vedlejší a ostatní náklady ,provozní vlivy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J79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2272</v>
      </c>
      <c r="E57" s="192"/>
      <c r="F57" s="192"/>
      <c r="G57" s="192"/>
      <c r="H57" s="192"/>
      <c r="I57" s="193"/>
      <c r="J57" s="194">
        <f>J80</f>
        <v>0</v>
      </c>
      <c r="K57" s="195"/>
    </row>
    <row r="58" spans="2:47" s="9" customFormat="1" ht="19.95" customHeight="1">
      <c r="B58" s="196"/>
      <c r="C58" s="197"/>
      <c r="D58" s="198" t="s">
        <v>2273</v>
      </c>
      <c r="E58" s="199"/>
      <c r="F58" s="199"/>
      <c r="G58" s="199"/>
      <c r="H58" s="199"/>
      <c r="I58" s="200"/>
      <c r="J58" s="201">
        <f>J81</f>
        <v>0</v>
      </c>
      <c r="K58" s="202"/>
    </row>
    <row r="59" spans="2:47" s="9" customFormat="1" ht="19.95" customHeight="1">
      <c r="B59" s="196"/>
      <c r="C59" s="197"/>
      <c r="D59" s="198" t="s">
        <v>2274</v>
      </c>
      <c r="E59" s="199"/>
      <c r="F59" s="199"/>
      <c r="G59" s="199"/>
      <c r="H59" s="199"/>
      <c r="I59" s="200"/>
      <c r="J59" s="201">
        <f>J88</f>
        <v>0</v>
      </c>
      <c r="K59" s="202"/>
    </row>
    <row r="60" spans="2:47" s="1" customFormat="1" ht="21.75" customHeight="1">
      <c r="B60" s="42"/>
      <c r="C60" s="43"/>
      <c r="D60" s="43"/>
      <c r="E60" s="43"/>
      <c r="F60" s="43"/>
      <c r="G60" s="43"/>
      <c r="H60" s="43"/>
      <c r="I60" s="119"/>
      <c r="J60" s="43"/>
      <c r="K60" s="46"/>
    </row>
    <row r="61" spans="2:47" s="1" customFormat="1" ht="6.9" customHeight="1">
      <c r="B61" s="57"/>
      <c r="C61" s="58"/>
      <c r="D61" s="58"/>
      <c r="E61" s="58"/>
      <c r="F61" s="58"/>
      <c r="G61" s="58"/>
      <c r="H61" s="58"/>
      <c r="I61" s="140"/>
      <c r="J61" s="58"/>
      <c r="K61" s="59"/>
    </row>
    <row r="65" spans="2:63" s="1" customFormat="1" ht="6.9" customHeight="1">
      <c r="B65" s="60"/>
      <c r="C65" s="61"/>
      <c r="D65" s="61"/>
      <c r="E65" s="61"/>
      <c r="F65" s="61"/>
      <c r="G65" s="61"/>
      <c r="H65" s="61"/>
      <c r="I65" s="143"/>
      <c r="J65" s="61"/>
      <c r="K65" s="61"/>
      <c r="L65" s="62"/>
    </row>
    <row r="66" spans="2:63" s="1" customFormat="1" ht="36.9" customHeight="1">
      <c r="B66" s="42"/>
      <c r="C66" s="63" t="s">
        <v>142</v>
      </c>
      <c r="D66" s="64"/>
      <c r="E66" s="64"/>
      <c r="F66" s="64"/>
      <c r="G66" s="64"/>
      <c r="H66" s="64"/>
      <c r="I66" s="150"/>
      <c r="J66" s="64"/>
      <c r="K66" s="64"/>
      <c r="L66" s="62"/>
    </row>
    <row r="67" spans="2:63" s="1" customFormat="1" ht="6.9" customHeight="1">
      <c r="B67" s="42"/>
      <c r="C67" s="64"/>
      <c r="D67" s="64"/>
      <c r="E67" s="64"/>
      <c r="F67" s="64"/>
      <c r="G67" s="64"/>
      <c r="H67" s="64"/>
      <c r="I67" s="150"/>
      <c r="J67" s="64"/>
      <c r="K67" s="64"/>
      <c r="L67" s="62"/>
    </row>
    <row r="68" spans="2:63" s="1" customFormat="1" ht="14.4" customHeight="1">
      <c r="B68" s="42"/>
      <c r="C68" s="66" t="s">
        <v>18</v>
      </c>
      <c r="D68" s="64"/>
      <c r="E68" s="64"/>
      <c r="F68" s="64"/>
      <c r="G68" s="64"/>
      <c r="H68" s="64"/>
      <c r="I68" s="150"/>
      <c r="J68" s="64"/>
      <c r="K68" s="64"/>
      <c r="L68" s="62"/>
    </row>
    <row r="69" spans="2:63" s="1" customFormat="1" ht="16.5" customHeight="1">
      <c r="B69" s="42"/>
      <c r="C69" s="64"/>
      <c r="D69" s="64"/>
      <c r="E69" s="390" t="str">
        <f>E7</f>
        <v>Rekonstrukce a přístavby hasičské zbrojnice Hošťálkovice</v>
      </c>
      <c r="F69" s="391"/>
      <c r="G69" s="391"/>
      <c r="H69" s="391"/>
      <c r="I69" s="150"/>
      <c r="J69" s="64"/>
      <c r="K69" s="64"/>
      <c r="L69" s="62"/>
    </row>
    <row r="70" spans="2:63" s="1" customFormat="1" ht="14.4" customHeight="1">
      <c r="B70" s="42"/>
      <c r="C70" s="66" t="s">
        <v>134</v>
      </c>
      <c r="D70" s="64"/>
      <c r="E70" s="64"/>
      <c r="F70" s="64"/>
      <c r="G70" s="64"/>
      <c r="H70" s="64"/>
      <c r="I70" s="150"/>
      <c r="J70" s="64"/>
      <c r="K70" s="64"/>
      <c r="L70" s="62"/>
    </row>
    <row r="71" spans="2:63" s="1" customFormat="1" ht="17.25" customHeight="1">
      <c r="B71" s="42"/>
      <c r="C71" s="64"/>
      <c r="D71" s="64"/>
      <c r="E71" s="365" t="str">
        <f>E9</f>
        <v xml:space="preserve">166025 - Vedlejší a -  Vedlejší a ostatní náklady ,provozní vlivy </v>
      </c>
      <c r="F71" s="392"/>
      <c r="G71" s="392"/>
      <c r="H71" s="392"/>
      <c r="I71" s="150"/>
      <c r="J71" s="64"/>
      <c r="K71" s="64"/>
      <c r="L71" s="62"/>
    </row>
    <row r="72" spans="2:63" s="1" customFormat="1" ht="6.9" customHeight="1">
      <c r="B72" s="42"/>
      <c r="C72" s="64"/>
      <c r="D72" s="64"/>
      <c r="E72" s="64"/>
      <c r="F72" s="64"/>
      <c r="G72" s="64"/>
      <c r="H72" s="64"/>
      <c r="I72" s="150"/>
      <c r="J72" s="64"/>
      <c r="K72" s="64"/>
      <c r="L72" s="62"/>
    </row>
    <row r="73" spans="2:63" s="1" customFormat="1" ht="18" customHeight="1">
      <c r="B73" s="42"/>
      <c r="C73" s="66" t="s">
        <v>25</v>
      </c>
      <c r="D73" s="64"/>
      <c r="E73" s="64"/>
      <c r="F73" s="151" t="str">
        <f>F12</f>
        <v xml:space="preserve"> </v>
      </c>
      <c r="G73" s="64"/>
      <c r="H73" s="64"/>
      <c r="I73" s="152" t="s">
        <v>27</v>
      </c>
      <c r="J73" s="74" t="str">
        <f>IF(J12="","",J12)</f>
        <v>2. 12. 2016</v>
      </c>
      <c r="K73" s="64"/>
      <c r="L73" s="62"/>
    </row>
    <row r="74" spans="2:63" s="1" customFormat="1" ht="6.9" customHeight="1">
      <c r="B74" s="42"/>
      <c r="C74" s="64"/>
      <c r="D74" s="64"/>
      <c r="E74" s="64"/>
      <c r="F74" s="64"/>
      <c r="G74" s="64"/>
      <c r="H74" s="64"/>
      <c r="I74" s="150"/>
      <c r="J74" s="64"/>
      <c r="K74" s="64"/>
      <c r="L74" s="62"/>
    </row>
    <row r="75" spans="2:63" s="1" customFormat="1" ht="13.2">
      <c r="B75" s="42"/>
      <c r="C75" s="66" t="s">
        <v>35</v>
      </c>
      <c r="D75" s="64"/>
      <c r="E75" s="64"/>
      <c r="F75" s="151" t="str">
        <f>E15</f>
        <v xml:space="preserve">Statutární město Ostrava,MOb Hošťálkovice </v>
      </c>
      <c r="G75" s="64"/>
      <c r="H75" s="64"/>
      <c r="I75" s="152" t="s">
        <v>42</v>
      </c>
      <c r="J75" s="151" t="str">
        <f>E21</f>
        <v xml:space="preserve">Lenka Jerakasová </v>
      </c>
      <c r="K75" s="64"/>
      <c r="L75" s="62"/>
    </row>
    <row r="76" spans="2:63" s="1" customFormat="1" ht="14.4" customHeight="1">
      <c r="B76" s="42"/>
      <c r="C76" s="66" t="s">
        <v>40</v>
      </c>
      <c r="D76" s="64"/>
      <c r="E76" s="64"/>
      <c r="F76" s="151" t="str">
        <f>IF(E18="","",E18)</f>
        <v/>
      </c>
      <c r="G76" s="64"/>
      <c r="H76" s="64"/>
      <c r="I76" s="150"/>
      <c r="J76" s="64"/>
      <c r="K76" s="64"/>
      <c r="L76" s="62"/>
    </row>
    <row r="77" spans="2:63" s="1" customFormat="1" ht="10.35" customHeight="1">
      <c r="B77" s="42"/>
      <c r="C77" s="64"/>
      <c r="D77" s="64"/>
      <c r="E77" s="64"/>
      <c r="F77" s="64"/>
      <c r="G77" s="64"/>
      <c r="H77" s="64"/>
      <c r="I77" s="150"/>
      <c r="J77" s="64"/>
      <c r="K77" s="64"/>
      <c r="L77" s="62"/>
    </row>
    <row r="78" spans="2:63" s="7" customFormat="1" ht="29.25" customHeight="1">
      <c r="B78" s="153"/>
      <c r="C78" s="154" t="s">
        <v>143</v>
      </c>
      <c r="D78" s="155" t="s">
        <v>67</v>
      </c>
      <c r="E78" s="155" t="s">
        <v>63</v>
      </c>
      <c r="F78" s="155" t="s">
        <v>144</v>
      </c>
      <c r="G78" s="155" t="s">
        <v>145</v>
      </c>
      <c r="H78" s="155" t="s">
        <v>146</v>
      </c>
      <c r="I78" s="156" t="s">
        <v>147</v>
      </c>
      <c r="J78" s="155" t="s">
        <v>139</v>
      </c>
      <c r="K78" s="157" t="s">
        <v>148</v>
      </c>
      <c r="L78" s="158"/>
      <c r="M78" s="82" t="s">
        <v>149</v>
      </c>
      <c r="N78" s="83" t="s">
        <v>52</v>
      </c>
      <c r="O78" s="83" t="s">
        <v>150</v>
      </c>
      <c r="P78" s="83" t="s">
        <v>151</v>
      </c>
      <c r="Q78" s="83" t="s">
        <v>152</v>
      </c>
      <c r="R78" s="83" t="s">
        <v>153</v>
      </c>
      <c r="S78" s="83" t="s">
        <v>154</v>
      </c>
      <c r="T78" s="84" t="s">
        <v>155</v>
      </c>
    </row>
    <row r="79" spans="2:63" s="1" customFormat="1" ht="29.25" customHeight="1">
      <c r="B79" s="42"/>
      <c r="C79" s="88" t="s">
        <v>140</v>
      </c>
      <c r="D79" s="64"/>
      <c r="E79" s="64"/>
      <c r="F79" s="64"/>
      <c r="G79" s="64"/>
      <c r="H79" s="64"/>
      <c r="I79" s="150"/>
      <c r="J79" s="159">
        <f>BK79</f>
        <v>0</v>
      </c>
      <c r="K79" s="64"/>
      <c r="L79" s="62"/>
      <c r="M79" s="85"/>
      <c r="N79" s="86"/>
      <c r="O79" s="86"/>
      <c r="P79" s="160">
        <f>P80</f>
        <v>0</v>
      </c>
      <c r="Q79" s="86"/>
      <c r="R79" s="160">
        <f>R80</f>
        <v>0</v>
      </c>
      <c r="S79" s="86"/>
      <c r="T79" s="161">
        <f>T80</f>
        <v>0</v>
      </c>
      <c r="AT79" s="24" t="s">
        <v>81</v>
      </c>
      <c r="AU79" s="24" t="s">
        <v>141</v>
      </c>
      <c r="BK79" s="162">
        <f>BK80</f>
        <v>0</v>
      </c>
    </row>
    <row r="80" spans="2:63" s="10" customFormat="1" ht="37.35" customHeight="1">
      <c r="B80" s="203"/>
      <c r="C80" s="204"/>
      <c r="D80" s="205" t="s">
        <v>81</v>
      </c>
      <c r="E80" s="206" t="s">
        <v>2275</v>
      </c>
      <c r="F80" s="206" t="s">
        <v>2276</v>
      </c>
      <c r="G80" s="204"/>
      <c r="H80" s="204"/>
      <c r="I80" s="207"/>
      <c r="J80" s="208">
        <f>BK80</f>
        <v>0</v>
      </c>
      <c r="K80" s="204"/>
      <c r="L80" s="209"/>
      <c r="M80" s="210"/>
      <c r="N80" s="211"/>
      <c r="O80" s="211"/>
      <c r="P80" s="212">
        <f>P81+P88</f>
        <v>0</v>
      </c>
      <c r="Q80" s="211"/>
      <c r="R80" s="212">
        <f>R81+R88</f>
        <v>0</v>
      </c>
      <c r="S80" s="211"/>
      <c r="T80" s="213">
        <f>T81+T88</f>
        <v>0</v>
      </c>
      <c r="AR80" s="214" t="s">
        <v>175</v>
      </c>
      <c r="AT80" s="215" t="s">
        <v>81</v>
      </c>
      <c r="AU80" s="215" t="s">
        <v>82</v>
      </c>
      <c r="AY80" s="214" t="s">
        <v>162</v>
      </c>
      <c r="BK80" s="216">
        <f>BK81+BK88</f>
        <v>0</v>
      </c>
    </row>
    <row r="81" spans="2:65" s="10" customFormat="1" ht="19.95" customHeight="1">
      <c r="B81" s="203"/>
      <c r="C81" s="204"/>
      <c r="D81" s="205" t="s">
        <v>81</v>
      </c>
      <c r="E81" s="217" t="s">
        <v>2277</v>
      </c>
      <c r="F81" s="217" t="s">
        <v>2278</v>
      </c>
      <c r="G81" s="204"/>
      <c r="H81" s="204"/>
      <c r="I81" s="207"/>
      <c r="J81" s="218">
        <f>BK81</f>
        <v>0</v>
      </c>
      <c r="K81" s="204"/>
      <c r="L81" s="209"/>
      <c r="M81" s="210"/>
      <c r="N81" s="211"/>
      <c r="O81" s="211"/>
      <c r="P81" s="212">
        <f>SUM(P82:P87)</f>
        <v>0</v>
      </c>
      <c r="Q81" s="211"/>
      <c r="R81" s="212">
        <f>SUM(R82:R87)</f>
        <v>0</v>
      </c>
      <c r="S81" s="211"/>
      <c r="T81" s="213">
        <f>SUM(T82:T87)</f>
        <v>0</v>
      </c>
      <c r="AR81" s="214" t="s">
        <v>175</v>
      </c>
      <c r="AT81" s="215" t="s">
        <v>81</v>
      </c>
      <c r="AU81" s="215" t="s">
        <v>24</v>
      </c>
      <c r="AY81" s="214" t="s">
        <v>162</v>
      </c>
      <c r="BK81" s="216">
        <f>SUM(BK82:BK87)</f>
        <v>0</v>
      </c>
    </row>
    <row r="82" spans="2:65" s="1" customFormat="1" ht="16.5" customHeight="1">
      <c r="B82" s="42"/>
      <c r="C82" s="163" t="s">
        <v>24</v>
      </c>
      <c r="D82" s="163" t="s">
        <v>156</v>
      </c>
      <c r="E82" s="164" t="s">
        <v>2279</v>
      </c>
      <c r="F82" s="165" t="s">
        <v>2280</v>
      </c>
      <c r="G82" s="166" t="s">
        <v>2281</v>
      </c>
      <c r="H82" s="167">
        <v>1</v>
      </c>
      <c r="I82" s="168"/>
      <c r="J82" s="169">
        <f t="shared" ref="J82:J87" si="0">ROUND(I82*H82,2)</f>
        <v>0</v>
      </c>
      <c r="K82" s="165" t="s">
        <v>428</v>
      </c>
      <c r="L82" s="62"/>
      <c r="M82" s="170" t="s">
        <v>37</v>
      </c>
      <c r="N82" s="171" t="s">
        <v>53</v>
      </c>
      <c r="O82" s="43"/>
      <c r="P82" s="172">
        <f t="shared" ref="P82:P87" si="1">O82*H82</f>
        <v>0</v>
      </c>
      <c r="Q82" s="172">
        <v>0</v>
      </c>
      <c r="R82" s="172">
        <f t="shared" ref="R82:R87" si="2">Q82*H82</f>
        <v>0</v>
      </c>
      <c r="S82" s="172">
        <v>0</v>
      </c>
      <c r="T82" s="173">
        <f t="shared" ref="T82:T87" si="3"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174">
        <f t="shared" ref="BE82:BE87" si="4">IF(N82="základní",J82,0)</f>
        <v>0</v>
      </c>
      <c r="BF82" s="174">
        <f t="shared" ref="BF82:BF87" si="5">IF(N82="snížená",J82,0)</f>
        <v>0</v>
      </c>
      <c r="BG82" s="174">
        <f t="shared" ref="BG82:BG87" si="6">IF(N82="zákl. přenesená",J82,0)</f>
        <v>0</v>
      </c>
      <c r="BH82" s="174">
        <f t="shared" ref="BH82:BH87" si="7">IF(N82="sníž. přenesená",J82,0)</f>
        <v>0</v>
      </c>
      <c r="BI82" s="174">
        <f t="shared" ref="BI82:BI87" si="8">IF(N82="nulová",J82,0)</f>
        <v>0</v>
      </c>
      <c r="BJ82" s="24" t="s">
        <v>24</v>
      </c>
      <c r="BK82" s="174">
        <f t="shared" ref="BK82:BK87" si="9">ROUND(I82*H82,2)</f>
        <v>0</v>
      </c>
      <c r="BL82" s="24" t="s">
        <v>161</v>
      </c>
      <c r="BM82" s="24" t="s">
        <v>2282</v>
      </c>
    </row>
    <row r="83" spans="2:65" s="1" customFormat="1" ht="16.5" customHeight="1">
      <c r="B83" s="42"/>
      <c r="C83" s="163" t="s">
        <v>91</v>
      </c>
      <c r="D83" s="163" t="s">
        <v>156</v>
      </c>
      <c r="E83" s="164" t="s">
        <v>2283</v>
      </c>
      <c r="F83" s="165" t="s">
        <v>2284</v>
      </c>
      <c r="G83" s="166" t="s">
        <v>2281</v>
      </c>
      <c r="H83" s="167">
        <v>1</v>
      </c>
      <c r="I83" s="168"/>
      <c r="J83" s="169">
        <f t="shared" si="0"/>
        <v>0</v>
      </c>
      <c r="K83" s="165" t="s">
        <v>428</v>
      </c>
      <c r="L83" s="62"/>
      <c r="M83" s="170" t="s">
        <v>37</v>
      </c>
      <c r="N83" s="171" t="s">
        <v>53</v>
      </c>
      <c r="O83" s="43"/>
      <c r="P83" s="172">
        <f t="shared" si="1"/>
        <v>0</v>
      </c>
      <c r="Q83" s="172">
        <v>0</v>
      </c>
      <c r="R83" s="172">
        <f t="shared" si="2"/>
        <v>0</v>
      </c>
      <c r="S83" s="172">
        <v>0</v>
      </c>
      <c r="T83" s="173">
        <f t="shared" si="3"/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174">
        <f t="shared" si="4"/>
        <v>0</v>
      </c>
      <c r="BF83" s="174">
        <f t="shared" si="5"/>
        <v>0</v>
      </c>
      <c r="BG83" s="174">
        <f t="shared" si="6"/>
        <v>0</v>
      </c>
      <c r="BH83" s="174">
        <f t="shared" si="7"/>
        <v>0</v>
      </c>
      <c r="BI83" s="174">
        <f t="shared" si="8"/>
        <v>0</v>
      </c>
      <c r="BJ83" s="24" t="s">
        <v>24</v>
      </c>
      <c r="BK83" s="174">
        <f t="shared" si="9"/>
        <v>0</v>
      </c>
      <c r="BL83" s="24" t="s">
        <v>161</v>
      </c>
      <c r="BM83" s="24" t="s">
        <v>2285</v>
      </c>
    </row>
    <row r="84" spans="2:65" s="1" customFormat="1" ht="16.5" customHeight="1">
      <c r="B84" s="42"/>
      <c r="C84" s="163" t="s">
        <v>167</v>
      </c>
      <c r="D84" s="163" t="s">
        <v>156</v>
      </c>
      <c r="E84" s="164" t="s">
        <v>2286</v>
      </c>
      <c r="F84" s="165" t="s">
        <v>2287</v>
      </c>
      <c r="G84" s="166" t="s">
        <v>2281</v>
      </c>
      <c r="H84" s="167">
        <v>1</v>
      </c>
      <c r="I84" s="168"/>
      <c r="J84" s="169">
        <f t="shared" si="0"/>
        <v>0</v>
      </c>
      <c r="K84" s="165" t="s">
        <v>428</v>
      </c>
      <c r="L84" s="62"/>
      <c r="M84" s="170" t="s">
        <v>37</v>
      </c>
      <c r="N84" s="171" t="s">
        <v>53</v>
      </c>
      <c r="O84" s="43"/>
      <c r="P84" s="172">
        <f t="shared" si="1"/>
        <v>0</v>
      </c>
      <c r="Q84" s="172">
        <v>0</v>
      </c>
      <c r="R84" s="172">
        <f t="shared" si="2"/>
        <v>0</v>
      </c>
      <c r="S84" s="172">
        <v>0</v>
      </c>
      <c r="T84" s="173">
        <f t="shared" si="3"/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174">
        <f t="shared" si="4"/>
        <v>0</v>
      </c>
      <c r="BF84" s="174">
        <f t="shared" si="5"/>
        <v>0</v>
      </c>
      <c r="BG84" s="174">
        <f t="shared" si="6"/>
        <v>0</v>
      </c>
      <c r="BH84" s="174">
        <f t="shared" si="7"/>
        <v>0</v>
      </c>
      <c r="BI84" s="174">
        <f t="shared" si="8"/>
        <v>0</v>
      </c>
      <c r="BJ84" s="24" t="s">
        <v>24</v>
      </c>
      <c r="BK84" s="174">
        <f t="shared" si="9"/>
        <v>0</v>
      </c>
      <c r="BL84" s="24" t="s">
        <v>161</v>
      </c>
      <c r="BM84" s="24" t="s">
        <v>2288</v>
      </c>
    </row>
    <row r="85" spans="2:65" s="1" customFormat="1" ht="16.5" customHeight="1">
      <c r="B85" s="42"/>
      <c r="C85" s="163" t="s">
        <v>161</v>
      </c>
      <c r="D85" s="163" t="s">
        <v>156</v>
      </c>
      <c r="E85" s="164" t="s">
        <v>2289</v>
      </c>
      <c r="F85" s="165" t="s">
        <v>2290</v>
      </c>
      <c r="G85" s="166" t="s">
        <v>2281</v>
      </c>
      <c r="H85" s="167">
        <v>1</v>
      </c>
      <c r="I85" s="168"/>
      <c r="J85" s="169">
        <f t="shared" si="0"/>
        <v>0</v>
      </c>
      <c r="K85" s="165" t="s">
        <v>428</v>
      </c>
      <c r="L85" s="62"/>
      <c r="M85" s="170" t="s">
        <v>37</v>
      </c>
      <c r="N85" s="171" t="s">
        <v>53</v>
      </c>
      <c r="O85" s="43"/>
      <c r="P85" s="172">
        <f t="shared" si="1"/>
        <v>0</v>
      </c>
      <c r="Q85" s="172">
        <v>0</v>
      </c>
      <c r="R85" s="172">
        <f t="shared" si="2"/>
        <v>0</v>
      </c>
      <c r="S85" s="172">
        <v>0</v>
      </c>
      <c r="T85" s="173">
        <f t="shared" si="3"/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174">
        <f t="shared" si="4"/>
        <v>0</v>
      </c>
      <c r="BF85" s="174">
        <f t="shared" si="5"/>
        <v>0</v>
      </c>
      <c r="BG85" s="174">
        <f t="shared" si="6"/>
        <v>0</v>
      </c>
      <c r="BH85" s="174">
        <f t="shared" si="7"/>
        <v>0</v>
      </c>
      <c r="BI85" s="174">
        <f t="shared" si="8"/>
        <v>0</v>
      </c>
      <c r="BJ85" s="24" t="s">
        <v>24</v>
      </c>
      <c r="BK85" s="174">
        <f t="shared" si="9"/>
        <v>0</v>
      </c>
      <c r="BL85" s="24" t="s">
        <v>161</v>
      </c>
      <c r="BM85" s="24" t="s">
        <v>2291</v>
      </c>
    </row>
    <row r="86" spans="2:65" s="1" customFormat="1" ht="16.5" customHeight="1">
      <c r="B86" s="42"/>
      <c r="C86" s="163" t="s">
        <v>175</v>
      </c>
      <c r="D86" s="163" t="s">
        <v>156</v>
      </c>
      <c r="E86" s="164" t="s">
        <v>2292</v>
      </c>
      <c r="F86" s="165" t="s">
        <v>2293</v>
      </c>
      <c r="G86" s="166" t="s">
        <v>2281</v>
      </c>
      <c r="H86" s="167">
        <v>1</v>
      </c>
      <c r="I86" s="168"/>
      <c r="J86" s="169">
        <f t="shared" si="0"/>
        <v>0</v>
      </c>
      <c r="K86" s="165" t="s">
        <v>428</v>
      </c>
      <c r="L86" s="62"/>
      <c r="M86" s="170" t="s">
        <v>37</v>
      </c>
      <c r="N86" s="171" t="s">
        <v>53</v>
      </c>
      <c r="O86" s="43"/>
      <c r="P86" s="172">
        <f t="shared" si="1"/>
        <v>0</v>
      </c>
      <c r="Q86" s="172">
        <v>0</v>
      </c>
      <c r="R86" s="172">
        <f t="shared" si="2"/>
        <v>0</v>
      </c>
      <c r="S86" s="172">
        <v>0</v>
      </c>
      <c r="T86" s="173">
        <f t="shared" si="3"/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174">
        <f t="shared" si="4"/>
        <v>0</v>
      </c>
      <c r="BF86" s="174">
        <f t="shared" si="5"/>
        <v>0</v>
      </c>
      <c r="BG86" s="174">
        <f t="shared" si="6"/>
        <v>0</v>
      </c>
      <c r="BH86" s="174">
        <f t="shared" si="7"/>
        <v>0</v>
      </c>
      <c r="BI86" s="174">
        <f t="shared" si="8"/>
        <v>0</v>
      </c>
      <c r="BJ86" s="24" t="s">
        <v>24</v>
      </c>
      <c r="BK86" s="174">
        <f t="shared" si="9"/>
        <v>0</v>
      </c>
      <c r="BL86" s="24" t="s">
        <v>161</v>
      </c>
      <c r="BM86" s="24" t="s">
        <v>2294</v>
      </c>
    </row>
    <row r="87" spans="2:65" s="1" customFormat="1" ht="16.5" customHeight="1">
      <c r="B87" s="42"/>
      <c r="C87" s="163" t="s">
        <v>179</v>
      </c>
      <c r="D87" s="163" t="s">
        <v>156</v>
      </c>
      <c r="E87" s="164" t="s">
        <v>2295</v>
      </c>
      <c r="F87" s="165" t="s">
        <v>2296</v>
      </c>
      <c r="G87" s="166" t="s">
        <v>2281</v>
      </c>
      <c r="H87" s="167">
        <v>1</v>
      </c>
      <c r="I87" s="168"/>
      <c r="J87" s="169">
        <f t="shared" si="0"/>
        <v>0</v>
      </c>
      <c r="K87" s="165" t="s">
        <v>428</v>
      </c>
      <c r="L87" s="62"/>
      <c r="M87" s="170" t="s">
        <v>37</v>
      </c>
      <c r="N87" s="171" t="s">
        <v>53</v>
      </c>
      <c r="O87" s="43"/>
      <c r="P87" s="172">
        <f t="shared" si="1"/>
        <v>0</v>
      </c>
      <c r="Q87" s="172">
        <v>0</v>
      </c>
      <c r="R87" s="172">
        <f t="shared" si="2"/>
        <v>0</v>
      </c>
      <c r="S87" s="172">
        <v>0</v>
      </c>
      <c r="T87" s="173">
        <f t="shared" si="3"/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174">
        <f t="shared" si="4"/>
        <v>0</v>
      </c>
      <c r="BF87" s="174">
        <f t="shared" si="5"/>
        <v>0</v>
      </c>
      <c r="BG87" s="174">
        <f t="shared" si="6"/>
        <v>0</v>
      </c>
      <c r="BH87" s="174">
        <f t="shared" si="7"/>
        <v>0</v>
      </c>
      <c r="BI87" s="174">
        <f t="shared" si="8"/>
        <v>0</v>
      </c>
      <c r="BJ87" s="24" t="s">
        <v>24</v>
      </c>
      <c r="BK87" s="174">
        <f t="shared" si="9"/>
        <v>0</v>
      </c>
      <c r="BL87" s="24" t="s">
        <v>161</v>
      </c>
      <c r="BM87" s="24" t="s">
        <v>2297</v>
      </c>
    </row>
    <row r="88" spans="2:65" s="10" customFormat="1" ht="29.85" customHeight="1">
      <c r="B88" s="203"/>
      <c r="C88" s="204"/>
      <c r="D88" s="205" t="s">
        <v>81</v>
      </c>
      <c r="E88" s="217" t="s">
        <v>2298</v>
      </c>
      <c r="F88" s="217" t="s">
        <v>2299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P89</f>
        <v>0</v>
      </c>
      <c r="Q88" s="211"/>
      <c r="R88" s="212">
        <f>R89</f>
        <v>0</v>
      </c>
      <c r="S88" s="211"/>
      <c r="T88" s="213">
        <f>T89</f>
        <v>0</v>
      </c>
      <c r="AR88" s="214" t="s">
        <v>175</v>
      </c>
      <c r="AT88" s="215" t="s">
        <v>81</v>
      </c>
      <c r="AU88" s="215" t="s">
        <v>24</v>
      </c>
      <c r="AY88" s="214" t="s">
        <v>162</v>
      </c>
      <c r="BK88" s="216">
        <f>BK89</f>
        <v>0</v>
      </c>
    </row>
    <row r="89" spans="2:65" s="1" customFormat="1" ht="16.5" customHeight="1">
      <c r="B89" s="42"/>
      <c r="C89" s="163" t="s">
        <v>183</v>
      </c>
      <c r="D89" s="163" t="s">
        <v>156</v>
      </c>
      <c r="E89" s="164" t="s">
        <v>2300</v>
      </c>
      <c r="F89" s="165" t="s">
        <v>2301</v>
      </c>
      <c r="G89" s="166" t="s">
        <v>2302</v>
      </c>
      <c r="H89" s="167">
        <v>1</v>
      </c>
      <c r="I89" s="168"/>
      <c r="J89" s="169">
        <f>ROUND(I89*H89,2)</f>
        <v>0</v>
      </c>
      <c r="K89" s="165" t="s">
        <v>1089</v>
      </c>
      <c r="L89" s="62"/>
      <c r="M89" s="170" t="s">
        <v>37</v>
      </c>
      <c r="N89" s="185" t="s">
        <v>53</v>
      </c>
      <c r="O89" s="186"/>
      <c r="P89" s="187">
        <f>O89*H89</f>
        <v>0</v>
      </c>
      <c r="Q89" s="187">
        <v>0</v>
      </c>
      <c r="R89" s="187">
        <f>Q89*H89</f>
        <v>0</v>
      </c>
      <c r="S89" s="187">
        <v>0</v>
      </c>
      <c r="T89" s="188">
        <f>S89*H89</f>
        <v>0</v>
      </c>
      <c r="AR89" s="24" t="s">
        <v>2303</v>
      </c>
      <c r="AT89" s="24" t="s">
        <v>156</v>
      </c>
      <c r="AU89" s="24" t="s">
        <v>91</v>
      </c>
      <c r="AY89" s="24" t="s">
        <v>162</v>
      </c>
      <c r="BE89" s="174">
        <f>IF(N89="základní",J89,0)</f>
        <v>0</v>
      </c>
      <c r="BF89" s="174">
        <f>IF(N89="snížená",J89,0)</f>
        <v>0</v>
      </c>
      <c r="BG89" s="174">
        <f>IF(N89="zákl. přenesená",J89,0)</f>
        <v>0</v>
      </c>
      <c r="BH89" s="174">
        <f>IF(N89="sníž. přenesená",J89,0)</f>
        <v>0</v>
      </c>
      <c r="BI89" s="174">
        <f>IF(N89="nulová",J89,0)</f>
        <v>0</v>
      </c>
      <c r="BJ89" s="24" t="s">
        <v>24</v>
      </c>
      <c r="BK89" s="174">
        <f>ROUND(I89*H89,2)</f>
        <v>0</v>
      </c>
      <c r="BL89" s="24" t="s">
        <v>2303</v>
      </c>
      <c r="BM89" s="24" t="s">
        <v>2304</v>
      </c>
    </row>
    <row r="90" spans="2:65" s="1" customFormat="1" ht="6.9" customHeight="1">
      <c r="B90" s="57"/>
      <c r="C90" s="58"/>
      <c r="D90" s="58"/>
      <c r="E90" s="58"/>
      <c r="F90" s="58"/>
      <c r="G90" s="58"/>
      <c r="H90" s="58"/>
      <c r="I90" s="140"/>
      <c r="J90" s="58"/>
      <c r="K90" s="58"/>
      <c r="L90" s="62"/>
    </row>
  </sheetData>
  <sheetProtection algorithmName="SHA-512" hashValue="tCoTKcGGuhP7E5ik0jM4iGzbYY+NmQyeaQa2OQCbZbXWQxyZjN3UsWACPFgILwzHQFqoInVc76b44fPPo4+6iw==" saltValue="YBjXReJvB6BiF7dQ8KIjCf5Wr/8HLoRqMinwdAtyoOJISrx4ZmFEVT6mopN7tmTEiM4ha3MXzGM0PeL/SGyQsQ==" spinCount="100000" sheet="1" objects="1" scenarios="1" formatColumns="0" formatRows="0" autoFilter="0"/>
  <autoFilter ref="C78:K89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109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2305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ROUND(J92,2)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ROUND(SUM(BE92:BE246), 2)</f>
        <v>0</v>
      </c>
      <c r="G30" s="43"/>
      <c r="H30" s="43"/>
      <c r="I30" s="132">
        <v>0.21</v>
      </c>
      <c r="J30" s="131">
        <f>ROUND(ROUND((SUM(BE92:BE246)),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ROUND(SUM(BF92:BF246), 2)</f>
        <v>0</v>
      </c>
      <c r="G31" s="43"/>
      <c r="H31" s="43"/>
      <c r="I31" s="132">
        <v>0.15</v>
      </c>
      <c r="J31" s="131">
        <f>ROUND(ROUND((SUM(BF92:BF246)),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ROUND(SUM(BG92:BG246),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ROUND(SUM(BH92:BH246),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ROUND(SUM(BI92:BI246),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SO 01 - SO 01 Rekonstrukce stávajícího objektu _D.1.4. Technika prostředí staveb - ZTI,Vytápění,odvětrání  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J92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2306</v>
      </c>
      <c r="E57" s="192"/>
      <c r="F57" s="192"/>
      <c r="G57" s="192"/>
      <c r="H57" s="192"/>
      <c r="I57" s="193"/>
      <c r="J57" s="194">
        <f>J93</f>
        <v>0</v>
      </c>
      <c r="K57" s="195"/>
    </row>
    <row r="58" spans="2:47" s="8" customFormat="1" ht="24.9" customHeight="1">
      <c r="B58" s="189"/>
      <c r="C58" s="190"/>
      <c r="D58" s="191" t="s">
        <v>2307</v>
      </c>
      <c r="E58" s="192"/>
      <c r="F58" s="192"/>
      <c r="G58" s="192"/>
      <c r="H58" s="192"/>
      <c r="I58" s="193"/>
      <c r="J58" s="194">
        <f>J95</f>
        <v>0</v>
      </c>
      <c r="K58" s="195"/>
    </row>
    <row r="59" spans="2:47" s="8" customFormat="1" ht="24.9" customHeight="1">
      <c r="B59" s="189"/>
      <c r="C59" s="190"/>
      <c r="D59" s="191" t="s">
        <v>2308</v>
      </c>
      <c r="E59" s="192"/>
      <c r="F59" s="192"/>
      <c r="G59" s="192"/>
      <c r="H59" s="192"/>
      <c r="I59" s="193"/>
      <c r="J59" s="194">
        <f>J98</f>
        <v>0</v>
      </c>
      <c r="K59" s="195"/>
    </row>
    <row r="60" spans="2:47" s="8" customFormat="1" ht="24.9" customHeight="1">
      <c r="B60" s="189"/>
      <c r="C60" s="190"/>
      <c r="D60" s="191" t="s">
        <v>2309</v>
      </c>
      <c r="E60" s="192"/>
      <c r="F60" s="192"/>
      <c r="G60" s="192"/>
      <c r="H60" s="192"/>
      <c r="I60" s="193"/>
      <c r="J60" s="194">
        <f>J101</f>
        <v>0</v>
      </c>
      <c r="K60" s="195"/>
    </row>
    <row r="61" spans="2:47" s="8" customFormat="1" ht="24.9" customHeight="1">
      <c r="B61" s="189"/>
      <c r="C61" s="190"/>
      <c r="D61" s="191" t="s">
        <v>2310</v>
      </c>
      <c r="E61" s="192"/>
      <c r="F61" s="192"/>
      <c r="G61" s="192"/>
      <c r="H61" s="192"/>
      <c r="I61" s="193"/>
      <c r="J61" s="194">
        <f>J103</f>
        <v>0</v>
      </c>
      <c r="K61" s="195"/>
    </row>
    <row r="62" spans="2:47" s="8" customFormat="1" ht="24.9" customHeight="1">
      <c r="B62" s="189"/>
      <c r="C62" s="190"/>
      <c r="D62" s="191" t="s">
        <v>2311</v>
      </c>
      <c r="E62" s="192"/>
      <c r="F62" s="192"/>
      <c r="G62" s="192"/>
      <c r="H62" s="192"/>
      <c r="I62" s="193"/>
      <c r="J62" s="194">
        <f>J114</f>
        <v>0</v>
      </c>
      <c r="K62" s="195"/>
    </row>
    <row r="63" spans="2:47" s="8" customFormat="1" ht="24.9" customHeight="1">
      <c r="B63" s="189"/>
      <c r="C63" s="190"/>
      <c r="D63" s="191" t="s">
        <v>2312</v>
      </c>
      <c r="E63" s="192"/>
      <c r="F63" s="192"/>
      <c r="G63" s="192"/>
      <c r="H63" s="192"/>
      <c r="I63" s="193"/>
      <c r="J63" s="194">
        <f>J132</f>
        <v>0</v>
      </c>
      <c r="K63" s="195"/>
    </row>
    <row r="64" spans="2:47" s="8" customFormat="1" ht="24.9" customHeight="1">
      <c r="B64" s="189"/>
      <c r="C64" s="190"/>
      <c r="D64" s="191" t="s">
        <v>2313</v>
      </c>
      <c r="E64" s="192"/>
      <c r="F64" s="192"/>
      <c r="G64" s="192"/>
      <c r="H64" s="192"/>
      <c r="I64" s="193"/>
      <c r="J64" s="194">
        <f>J150</f>
        <v>0</v>
      </c>
      <c r="K64" s="195"/>
    </row>
    <row r="65" spans="2:12" s="8" customFormat="1" ht="24.9" customHeight="1">
      <c r="B65" s="189"/>
      <c r="C65" s="190"/>
      <c r="D65" s="191" t="s">
        <v>2314</v>
      </c>
      <c r="E65" s="192"/>
      <c r="F65" s="192"/>
      <c r="G65" s="192"/>
      <c r="H65" s="192"/>
      <c r="I65" s="193"/>
      <c r="J65" s="194">
        <f>J165</f>
        <v>0</v>
      </c>
      <c r="K65" s="195"/>
    </row>
    <row r="66" spans="2:12" s="8" customFormat="1" ht="24.9" customHeight="1">
      <c r="B66" s="189"/>
      <c r="C66" s="190"/>
      <c r="D66" s="191" t="s">
        <v>2315</v>
      </c>
      <c r="E66" s="192"/>
      <c r="F66" s="192"/>
      <c r="G66" s="192"/>
      <c r="H66" s="192"/>
      <c r="I66" s="193"/>
      <c r="J66" s="194">
        <f>J172</f>
        <v>0</v>
      </c>
      <c r="K66" s="195"/>
    </row>
    <row r="67" spans="2:12" s="8" customFormat="1" ht="24.9" customHeight="1">
      <c r="B67" s="189"/>
      <c r="C67" s="190"/>
      <c r="D67" s="191" t="s">
        <v>2316</v>
      </c>
      <c r="E67" s="192"/>
      <c r="F67" s="192"/>
      <c r="G67" s="192"/>
      <c r="H67" s="192"/>
      <c r="I67" s="193"/>
      <c r="J67" s="194">
        <f>J182</f>
        <v>0</v>
      </c>
      <c r="K67" s="195"/>
    </row>
    <row r="68" spans="2:12" s="8" customFormat="1" ht="24.9" customHeight="1">
      <c r="B68" s="189"/>
      <c r="C68" s="190"/>
      <c r="D68" s="191" t="s">
        <v>2317</v>
      </c>
      <c r="E68" s="192"/>
      <c r="F68" s="192"/>
      <c r="G68" s="192"/>
      <c r="H68" s="192"/>
      <c r="I68" s="193"/>
      <c r="J68" s="194">
        <f>J194</f>
        <v>0</v>
      </c>
      <c r="K68" s="195"/>
    </row>
    <row r="69" spans="2:12" s="8" customFormat="1" ht="24.9" customHeight="1">
      <c r="B69" s="189"/>
      <c r="C69" s="190"/>
      <c r="D69" s="191" t="s">
        <v>2318</v>
      </c>
      <c r="E69" s="192"/>
      <c r="F69" s="192"/>
      <c r="G69" s="192"/>
      <c r="H69" s="192"/>
      <c r="I69" s="193"/>
      <c r="J69" s="194">
        <f>J205</f>
        <v>0</v>
      </c>
      <c r="K69" s="195"/>
    </row>
    <row r="70" spans="2:12" s="8" customFormat="1" ht="24.9" customHeight="1">
      <c r="B70" s="189"/>
      <c r="C70" s="190"/>
      <c r="D70" s="191" t="s">
        <v>2319</v>
      </c>
      <c r="E70" s="192"/>
      <c r="F70" s="192"/>
      <c r="G70" s="192"/>
      <c r="H70" s="192"/>
      <c r="I70" s="193"/>
      <c r="J70" s="194">
        <f>J216</f>
        <v>0</v>
      </c>
      <c r="K70" s="195"/>
    </row>
    <row r="71" spans="2:12" s="8" customFormat="1" ht="24.9" customHeight="1">
      <c r="B71" s="189"/>
      <c r="C71" s="190"/>
      <c r="D71" s="191" t="s">
        <v>2320</v>
      </c>
      <c r="E71" s="192"/>
      <c r="F71" s="192"/>
      <c r="G71" s="192"/>
      <c r="H71" s="192"/>
      <c r="I71" s="193"/>
      <c r="J71" s="194">
        <f>J229</f>
        <v>0</v>
      </c>
      <c r="K71" s="195"/>
    </row>
    <row r="72" spans="2:12" s="8" customFormat="1" ht="24.9" customHeight="1">
      <c r="B72" s="189"/>
      <c r="C72" s="190"/>
      <c r="D72" s="191" t="s">
        <v>2321</v>
      </c>
      <c r="E72" s="192"/>
      <c r="F72" s="192"/>
      <c r="G72" s="192"/>
      <c r="H72" s="192"/>
      <c r="I72" s="193"/>
      <c r="J72" s="194">
        <f>J231</f>
        <v>0</v>
      </c>
      <c r="K72" s="195"/>
    </row>
    <row r="73" spans="2:12" s="1" customFormat="1" ht="21.75" customHeight="1">
      <c r="B73" s="42"/>
      <c r="C73" s="43"/>
      <c r="D73" s="43"/>
      <c r="E73" s="43"/>
      <c r="F73" s="43"/>
      <c r="G73" s="43"/>
      <c r="H73" s="43"/>
      <c r="I73" s="119"/>
      <c r="J73" s="43"/>
      <c r="K73" s="46"/>
    </row>
    <row r="74" spans="2:12" s="1" customFormat="1" ht="6.9" customHeight="1">
      <c r="B74" s="57"/>
      <c r="C74" s="58"/>
      <c r="D74" s="58"/>
      <c r="E74" s="58"/>
      <c r="F74" s="58"/>
      <c r="G74" s="58"/>
      <c r="H74" s="58"/>
      <c r="I74" s="140"/>
      <c r="J74" s="58"/>
      <c r="K74" s="59"/>
    </row>
    <row r="78" spans="2:12" s="1" customFormat="1" ht="6.9" customHeight="1">
      <c r="B78" s="60"/>
      <c r="C78" s="61"/>
      <c r="D78" s="61"/>
      <c r="E78" s="61"/>
      <c r="F78" s="61"/>
      <c r="G78" s="61"/>
      <c r="H78" s="61"/>
      <c r="I78" s="143"/>
      <c r="J78" s="61"/>
      <c r="K78" s="61"/>
      <c r="L78" s="62"/>
    </row>
    <row r="79" spans="2:12" s="1" customFormat="1" ht="36.9" customHeight="1">
      <c r="B79" s="42"/>
      <c r="C79" s="63" t="s">
        <v>142</v>
      </c>
      <c r="D79" s="64"/>
      <c r="E79" s="64"/>
      <c r="F79" s="64"/>
      <c r="G79" s="64"/>
      <c r="H79" s="64"/>
      <c r="I79" s="150"/>
      <c r="J79" s="64"/>
      <c r="K79" s="64"/>
      <c r="L79" s="62"/>
    </row>
    <row r="80" spans="2:12" s="1" customFormat="1" ht="6.9" customHeight="1">
      <c r="B80" s="42"/>
      <c r="C80" s="64"/>
      <c r="D80" s="64"/>
      <c r="E80" s="64"/>
      <c r="F80" s="64"/>
      <c r="G80" s="64"/>
      <c r="H80" s="64"/>
      <c r="I80" s="150"/>
      <c r="J80" s="64"/>
      <c r="K80" s="64"/>
      <c r="L80" s="62"/>
    </row>
    <row r="81" spans="2:65" s="1" customFormat="1" ht="14.4" customHeight="1">
      <c r="B81" s="42"/>
      <c r="C81" s="66" t="s">
        <v>18</v>
      </c>
      <c r="D81" s="64"/>
      <c r="E81" s="64"/>
      <c r="F81" s="64"/>
      <c r="G81" s="64"/>
      <c r="H81" s="64"/>
      <c r="I81" s="150"/>
      <c r="J81" s="64"/>
      <c r="K81" s="64"/>
      <c r="L81" s="62"/>
    </row>
    <row r="82" spans="2:65" s="1" customFormat="1" ht="16.5" customHeight="1">
      <c r="B82" s="42"/>
      <c r="C82" s="64"/>
      <c r="D82" s="64"/>
      <c r="E82" s="390" t="str">
        <f>E7</f>
        <v>Rekonstrukce a přístavby hasičské zbrojnice Hošťálkovice</v>
      </c>
      <c r="F82" s="391"/>
      <c r="G82" s="391"/>
      <c r="H82" s="391"/>
      <c r="I82" s="150"/>
      <c r="J82" s="64"/>
      <c r="K82" s="64"/>
      <c r="L82" s="62"/>
    </row>
    <row r="83" spans="2:65" s="1" customFormat="1" ht="14.4" customHeight="1">
      <c r="B83" s="42"/>
      <c r="C83" s="66" t="s">
        <v>134</v>
      </c>
      <c r="D83" s="64"/>
      <c r="E83" s="64"/>
      <c r="F83" s="64"/>
      <c r="G83" s="64"/>
      <c r="H83" s="64"/>
      <c r="I83" s="150"/>
      <c r="J83" s="64"/>
      <c r="K83" s="64"/>
      <c r="L83" s="62"/>
    </row>
    <row r="84" spans="2:65" s="1" customFormat="1" ht="17.25" customHeight="1">
      <c r="B84" s="42"/>
      <c r="C84" s="64"/>
      <c r="D84" s="64"/>
      <c r="E84" s="365" t="str">
        <f>E9</f>
        <v xml:space="preserve">SO 01 - SO 01 Rekonstrukce stávajícího objektu _D.1.4. Technika prostředí staveb - ZTI,Vytápění,odvětrání   </v>
      </c>
      <c r="F84" s="392"/>
      <c r="G84" s="392"/>
      <c r="H84" s="392"/>
      <c r="I84" s="150"/>
      <c r="J84" s="64"/>
      <c r="K84" s="64"/>
      <c r="L84" s="62"/>
    </row>
    <row r="85" spans="2:65" s="1" customFormat="1" ht="6.9" customHeight="1">
      <c r="B85" s="42"/>
      <c r="C85" s="64"/>
      <c r="D85" s="64"/>
      <c r="E85" s="64"/>
      <c r="F85" s="64"/>
      <c r="G85" s="64"/>
      <c r="H85" s="64"/>
      <c r="I85" s="150"/>
      <c r="J85" s="64"/>
      <c r="K85" s="64"/>
      <c r="L85" s="62"/>
    </row>
    <row r="86" spans="2:65" s="1" customFormat="1" ht="18" customHeight="1">
      <c r="B86" s="42"/>
      <c r="C86" s="66" t="s">
        <v>25</v>
      </c>
      <c r="D86" s="64"/>
      <c r="E86" s="64"/>
      <c r="F86" s="151" t="str">
        <f>F12</f>
        <v xml:space="preserve"> </v>
      </c>
      <c r="G86" s="64"/>
      <c r="H86" s="64"/>
      <c r="I86" s="152" t="s">
        <v>27</v>
      </c>
      <c r="J86" s="74" t="str">
        <f>IF(J12="","",J12)</f>
        <v>2. 12. 2016</v>
      </c>
      <c r="K86" s="64"/>
      <c r="L86" s="62"/>
    </row>
    <row r="87" spans="2:65" s="1" customFormat="1" ht="6.9" customHeight="1">
      <c r="B87" s="42"/>
      <c r="C87" s="64"/>
      <c r="D87" s="64"/>
      <c r="E87" s="64"/>
      <c r="F87" s="64"/>
      <c r="G87" s="64"/>
      <c r="H87" s="64"/>
      <c r="I87" s="150"/>
      <c r="J87" s="64"/>
      <c r="K87" s="64"/>
      <c r="L87" s="62"/>
    </row>
    <row r="88" spans="2:65" s="1" customFormat="1" ht="13.2">
      <c r="B88" s="42"/>
      <c r="C88" s="66" t="s">
        <v>35</v>
      </c>
      <c r="D88" s="64"/>
      <c r="E88" s="64"/>
      <c r="F88" s="151" t="str">
        <f>E15</f>
        <v xml:space="preserve">Statutární město Ostrava,MOb Hošťálkovice </v>
      </c>
      <c r="G88" s="64"/>
      <c r="H88" s="64"/>
      <c r="I88" s="152" t="s">
        <v>42</v>
      </c>
      <c r="J88" s="151" t="str">
        <f>E21</f>
        <v xml:space="preserve">Lenka Jerakasová </v>
      </c>
      <c r="K88" s="64"/>
      <c r="L88" s="62"/>
    </row>
    <row r="89" spans="2:65" s="1" customFormat="1" ht="14.4" customHeight="1">
      <c r="B89" s="42"/>
      <c r="C89" s="66" t="s">
        <v>40</v>
      </c>
      <c r="D89" s="64"/>
      <c r="E89" s="64"/>
      <c r="F89" s="151" t="str">
        <f>IF(E18="","",E18)</f>
        <v/>
      </c>
      <c r="G89" s="64"/>
      <c r="H89" s="64"/>
      <c r="I89" s="150"/>
      <c r="J89" s="64"/>
      <c r="K89" s="64"/>
      <c r="L89" s="62"/>
    </row>
    <row r="90" spans="2:65" s="1" customFormat="1" ht="10.35" customHeight="1">
      <c r="B90" s="42"/>
      <c r="C90" s="64"/>
      <c r="D90" s="64"/>
      <c r="E90" s="64"/>
      <c r="F90" s="64"/>
      <c r="G90" s="64"/>
      <c r="H90" s="64"/>
      <c r="I90" s="150"/>
      <c r="J90" s="64"/>
      <c r="K90" s="64"/>
      <c r="L90" s="62"/>
    </row>
    <row r="91" spans="2:65" s="7" customFormat="1" ht="29.25" customHeight="1">
      <c r="B91" s="153"/>
      <c r="C91" s="154" t="s">
        <v>143</v>
      </c>
      <c r="D91" s="155" t="s">
        <v>67</v>
      </c>
      <c r="E91" s="155" t="s">
        <v>63</v>
      </c>
      <c r="F91" s="155" t="s">
        <v>144</v>
      </c>
      <c r="G91" s="155" t="s">
        <v>145</v>
      </c>
      <c r="H91" s="155" t="s">
        <v>146</v>
      </c>
      <c r="I91" s="156" t="s">
        <v>147</v>
      </c>
      <c r="J91" s="155" t="s">
        <v>139</v>
      </c>
      <c r="K91" s="157" t="s">
        <v>148</v>
      </c>
      <c r="L91" s="158"/>
      <c r="M91" s="82" t="s">
        <v>149</v>
      </c>
      <c r="N91" s="83" t="s">
        <v>52</v>
      </c>
      <c r="O91" s="83" t="s">
        <v>150</v>
      </c>
      <c r="P91" s="83" t="s">
        <v>151</v>
      </c>
      <c r="Q91" s="83" t="s">
        <v>152</v>
      </c>
      <c r="R91" s="83" t="s">
        <v>153</v>
      </c>
      <c r="S91" s="83" t="s">
        <v>154</v>
      </c>
      <c r="T91" s="84" t="s">
        <v>155</v>
      </c>
    </row>
    <row r="92" spans="2:65" s="1" customFormat="1" ht="29.25" customHeight="1">
      <c r="B92" s="42"/>
      <c r="C92" s="88" t="s">
        <v>140</v>
      </c>
      <c r="D92" s="64"/>
      <c r="E92" s="64"/>
      <c r="F92" s="64"/>
      <c r="G92" s="64"/>
      <c r="H92" s="64"/>
      <c r="I92" s="150"/>
      <c r="J92" s="159">
        <f>BK92</f>
        <v>0</v>
      </c>
      <c r="K92" s="64"/>
      <c r="L92" s="62"/>
      <c r="M92" s="85"/>
      <c r="N92" s="86"/>
      <c r="O92" s="86"/>
      <c r="P92" s="160">
        <f>P93+P95+P98+P101+P103+P114+P132+P150+P165+P172+P182+P194+P205+P216+P229+P231</f>
        <v>0</v>
      </c>
      <c r="Q92" s="86"/>
      <c r="R92" s="160">
        <f>R93+R95+R98+R101+R103+R114+R132+R150+R165+R172+R182+R194+R205+R216+R229+R231</f>
        <v>0</v>
      </c>
      <c r="S92" s="86"/>
      <c r="T92" s="161">
        <f>T93+T95+T98+T101+T103+T114+T132+T150+T165+T172+T182+T194+T205+T216+T229+T231</f>
        <v>0</v>
      </c>
      <c r="AT92" s="24" t="s">
        <v>81</v>
      </c>
      <c r="AU92" s="24" t="s">
        <v>141</v>
      </c>
      <c r="BK92" s="162">
        <f>BK93+BK95+BK98+BK101+BK103+BK114+BK132+BK150+BK165+BK172+BK182+BK194+BK205+BK216+BK229+BK231</f>
        <v>0</v>
      </c>
    </row>
    <row r="93" spans="2:65" s="10" customFormat="1" ht="37.35" customHeight="1">
      <c r="B93" s="203"/>
      <c r="C93" s="204"/>
      <c r="D93" s="205" t="s">
        <v>81</v>
      </c>
      <c r="E93" s="206" t="s">
        <v>161</v>
      </c>
      <c r="F93" s="206" t="s">
        <v>489</v>
      </c>
      <c r="G93" s="204"/>
      <c r="H93" s="204"/>
      <c r="I93" s="207"/>
      <c r="J93" s="208">
        <f>BK93</f>
        <v>0</v>
      </c>
      <c r="K93" s="204"/>
      <c r="L93" s="209"/>
      <c r="M93" s="210"/>
      <c r="N93" s="211"/>
      <c r="O93" s="211"/>
      <c r="P93" s="212">
        <f>P94</f>
        <v>0</v>
      </c>
      <c r="Q93" s="211"/>
      <c r="R93" s="212">
        <f>R94</f>
        <v>0</v>
      </c>
      <c r="S93" s="211"/>
      <c r="T93" s="213">
        <f>T94</f>
        <v>0</v>
      </c>
      <c r="AR93" s="214" t="s">
        <v>24</v>
      </c>
      <c r="AT93" s="215" t="s">
        <v>81</v>
      </c>
      <c r="AU93" s="215" t="s">
        <v>82</v>
      </c>
      <c r="AY93" s="214" t="s">
        <v>162</v>
      </c>
      <c r="BK93" s="216">
        <f>BK94</f>
        <v>0</v>
      </c>
    </row>
    <row r="94" spans="2:65" s="1" customFormat="1" ht="16.5" customHeight="1">
      <c r="B94" s="42"/>
      <c r="C94" s="163" t="s">
        <v>24</v>
      </c>
      <c r="D94" s="163" t="s">
        <v>156</v>
      </c>
      <c r="E94" s="164" t="s">
        <v>2322</v>
      </c>
      <c r="F94" s="165" t="s">
        <v>2323</v>
      </c>
      <c r="G94" s="166" t="s">
        <v>159</v>
      </c>
      <c r="H94" s="167">
        <v>0.69</v>
      </c>
      <c r="I94" s="168"/>
      <c r="J94" s="169">
        <f>ROUND(I94*H94,2)</f>
        <v>0</v>
      </c>
      <c r="K94" s="165" t="s">
        <v>2324</v>
      </c>
      <c r="L94" s="62"/>
      <c r="M94" s="170" t="s">
        <v>37</v>
      </c>
      <c r="N94" s="171" t="s">
        <v>53</v>
      </c>
      <c r="O94" s="43"/>
      <c r="P94" s="172">
        <f>O94*H94</f>
        <v>0</v>
      </c>
      <c r="Q94" s="172">
        <v>0</v>
      </c>
      <c r="R94" s="172">
        <f>Q94*H94</f>
        <v>0</v>
      </c>
      <c r="S94" s="172">
        <v>0</v>
      </c>
      <c r="T94" s="173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174">
        <f>IF(N94="základní",J94,0)</f>
        <v>0</v>
      </c>
      <c r="BF94" s="174">
        <f>IF(N94="snížená",J94,0)</f>
        <v>0</v>
      </c>
      <c r="BG94" s="174">
        <f>IF(N94="zákl. přenesená",J94,0)</f>
        <v>0</v>
      </c>
      <c r="BH94" s="174">
        <f>IF(N94="sníž. přenesená",J94,0)</f>
        <v>0</v>
      </c>
      <c r="BI94" s="174">
        <f>IF(N94="nulová",J94,0)</f>
        <v>0</v>
      </c>
      <c r="BJ94" s="24" t="s">
        <v>24</v>
      </c>
      <c r="BK94" s="174">
        <f>ROUND(I94*H94,2)</f>
        <v>0</v>
      </c>
      <c r="BL94" s="24" t="s">
        <v>161</v>
      </c>
      <c r="BM94" s="24" t="s">
        <v>2325</v>
      </c>
    </row>
    <row r="95" spans="2:65" s="10" customFormat="1" ht="37.35" customHeight="1">
      <c r="B95" s="203"/>
      <c r="C95" s="204"/>
      <c r="D95" s="205" t="s">
        <v>81</v>
      </c>
      <c r="E95" s="206" t="s">
        <v>387</v>
      </c>
      <c r="F95" s="206" t="s">
        <v>2326</v>
      </c>
      <c r="G95" s="204"/>
      <c r="H95" s="204"/>
      <c r="I95" s="207"/>
      <c r="J95" s="208">
        <f>BK95</f>
        <v>0</v>
      </c>
      <c r="K95" s="204"/>
      <c r="L95" s="209"/>
      <c r="M95" s="210"/>
      <c r="N95" s="211"/>
      <c r="O95" s="211"/>
      <c r="P95" s="212">
        <f>SUM(P96:P97)</f>
        <v>0</v>
      </c>
      <c r="Q95" s="211"/>
      <c r="R95" s="212">
        <f>SUM(R96:R97)</f>
        <v>0</v>
      </c>
      <c r="S95" s="211"/>
      <c r="T95" s="213">
        <f>SUM(T96:T97)</f>
        <v>0</v>
      </c>
      <c r="AR95" s="214" t="s">
        <v>24</v>
      </c>
      <c r="AT95" s="215" t="s">
        <v>81</v>
      </c>
      <c r="AU95" s="215" t="s">
        <v>82</v>
      </c>
      <c r="AY95" s="214" t="s">
        <v>162</v>
      </c>
      <c r="BK95" s="216">
        <f>SUM(BK96:BK97)</f>
        <v>0</v>
      </c>
    </row>
    <row r="96" spans="2:65" s="1" customFormat="1" ht="16.5" customHeight="1">
      <c r="B96" s="42"/>
      <c r="C96" s="163" t="s">
        <v>91</v>
      </c>
      <c r="D96" s="163" t="s">
        <v>156</v>
      </c>
      <c r="E96" s="164" t="s">
        <v>2327</v>
      </c>
      <c r="F96" s="165" t="s">
        <v>2328</v>
      </c>
      <c r="G96" s="166" t="s">
        <v>214</v>
      </c>
      <c r="H96" s="167">
        <v>6</v>
      </c>
      <c r="I96" s="168"/>
      <c r="J96" s="169">
        <f>ROUND(I96*H96,2)</f>
        <v>0</v>
      </c>
      <c r="K96" s="165" t="s">
        <v>2324</v>
      </c>
      <c r="L96" s="62"/>
      <c r="M96" s="170" t="s">
        <v>37</v>
      </c>
      <c r="N96" s="171" t="s">
        <v>53</v>
      </c>
      <c r="O96" s="43"/>
      <c r="P96" s="172">
        <f>O96*H96</f>
        <v>0</v>
      </c>
      <c r="Q96" s="172">
        <v>0</v>
      </c>
      <c r="R96" s="172">
        <f>Q96*H96</f>
        <v>0</v>
      </c>
      <c r="S96" s="172">
        <v>0</v>
      </c>
      <c r="T96" s="173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174">
        <f>IF(N96="základní",J96,0)</f>
        <v>0</v>
      </c>
      <c r="BF96" s="174">
        <f>IF(N96="snížená",J96,0)</f>
        <v>0</v>
      </c>
      <c r="BG96" s="174">
        <f>IF(N96="zákl. přenesená",J96,0)</f>
        <v>0</v>
      </c>
      <c r="BH96" s="174">
        <f>IF(N96="sníž. přenesená",J96,0)</f>
        <v>0</v>
      </c>
      <c r="BI96" s="174">
        <f>IF(N96="nulová",J96,0)</f>
        <v>0</v>
      </c>
      <c r="BJ96" s="24" t="s">
        <v>24</v>
      </c>
      <c r="BK96" s="174">
        <f>ROUND(I96*H96,2)</f>
        <v>0</v>
      </c>
      <c r="BL96" s="24" t="s">
        <v>161</v>
      </c>
      <c r="BM96" s="24" t="s">
        <v>2329</v>
      </c>
    </row>
    <row r="97" spans="2:65" s="1" customFormat="1" ht="16.5" customHeight="1">
      <c r="B97" s="42"/>
      <c r="C97" s="163" t="s">
        <v>167</v>
      </c>
      <c r="D97" s="163" t="s">
        <v>156</v>
      </c>
      <c r="E97" s="164" t="s">
        <v>2330</v>
      </c>
      <c r="F97" s="165" t="s">
        <v>2331</v>
      </c>
      <c r="G97" s="166" t="s">
        <v>214</v>
      </c>
      <c r="H97" s="167">
        <v>28</v>
      </c>
      <c r="I97" s="168"/>
      <c r="J97" s="169">
        <f>ROUND(I97*H97,2)</f>
        <v>0</v>
      </c>
      <c r="K97" s="165" t="s">
        <v>2324</v>
      </c>
      <c r="L97" s="62"/>
      <c r="M97" s="170" t="s">
        <v>37</v>
      </c>
      <c r="N97" s="171" t="s">
        <v>53</v>
      </c>
      <c r="O97" s="43"/>
      <c r="P97" s="172">
        <f>O97*H97</f>
        <v>0</v>
      </c>
      <c r="Q97" s="172">
        <v>0</v>
      </c>
      <c r="R97" s="172">
        <f>Q97*H97</f>
        <v>0</v>
      </c>
      <c r="S97" s="172">
        <v>0</v>
      </c>
      <c r="T97" s="173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174">
        <f>IF(N97="základní",J97,0)</f>
        <v>0</v>
      </c>
      <c r="BF97" s="174">
        <f>IF(N97="snížená",J97,0)</f>
        <v>0</v>
      </c>
      <c r="BG97" s="174">
        <f>IF(N97="zákl. přenesená",J97,0)</f>
        <v>0</v>
      </c>
      <c r="BH97" s="174">
        <f>IF(N97="sníž. přenesená",J97,0)</f>
        <v>0</v>
      </c>
      <c r="BI97" s="174">
        <f>IF(N97="nulová",J97,0)</f>
        <v>0</v>
      </c>
      <c r="BJ97" s="24" t="s">
        <v>24</v>
      </c>
      <c r="BK97" s="174">
        <f>ROUND(I97*H97,2)</f>
        <v>0</v>
      </c>
      <c r="BL97" s="24" t="s">
        <v>161</v>
      </c>
      <c r="BM97" s="24" t="s">
        <v>2332</v>
      </c>
    </row>
    <row r="98" spans="2:65" s="10" customFormat="1" ht="37.35" customHeight="1">
      <c r="B98" s="203"/>
      <c r="C98" s="204"/>
      <c r="D98" s="205" t="s">
        <v>81</v>
      </c>
      <c r="E98" s="206" t="s">
        <v>856</v>
      </c>
      <c r="F98" s="206" t="s">
        <v>2333</v>
      </c>
      <c r="G98" s="204"/>
      <c r="H98" s="204"/>
      <c r="I98" s="207"/>
      <c r="J98" s="208">
        <f>BK98</f>
        <v>0</v>
      </c>
      <c r="K98" s="204"/>
      <c r="L98" s="209"/>
      <c r="M98" s="210"/>
      <c r="N98" s="211"/>
      <c r="O98" s="211"/>
      <c r="P98" s="212">
        <f>SUM(P99:P100)</f>
        <v>0</v>
      </c>
      <c r="Q98" s="211"/>
      <c r="R98" s="212">
        <f>SUM(R99:R100)</f>
        <v>0</v>
      </c>
      <c r="S98" s="211"/>
      <c r="T98" s="213">
        <f>SUM(T99:T100)</f>
        <v>0</v>
      </c>
      <c r="AR98" s="214" t="s">
        <v>24</v>
      </c>
      <c r="AT98" s="215" t="s">
        <v>81</v>
      </c>
      <c r="AU98" s="215" t="s">
        <v>82</v>
      </c>
      <c r="AY98" s="214" t="s">
        <v>162</v>
      </c>
      <c r="BK98" s="216">
        <f>SUM(BK99:BK100)</f>
        <v>0</v>
      </c>
    </row>
    <row r="99" spans="2:65" s="1" customFormat="1" ht="16.5" customHeight="1">
      <c r="B99" s="42"/>
      <c r="C99" s="163" t="s">
        <v>161</v>
      </c>
      <c r="D99" s="163" t="s">
        <v>156</v>
      </c>
      <c r="E99" s="164" t="s">
        <v>2334</v>
      </c>
      <c r="F99" s="165" t="s">
        <v>2335</v>
      </c>
      <c r="G99" s="166" t="s">
        <v>214</v>
      </c>
      <c r="H99" s="167">
        <v>6</v>
      </c>
      <c r="I99" s="168"/>
      <c r="J99" s="169">
        <f>ROUND(I99*H99,2)</f>
        <v>0</v>
      </c>
      <c r="K99" s="165" t="s">
        <v>2324</v>
      </c>
      <c r="L99" s="62"/>
      <c r="M99" s="170" t="s">
        <v>37</v>
      </c>
      <c r="N99" s="171" t="s">
        <v>53</v>
      </c>
      <c r="O99" s="43"/>
      <c r="P99" s="172">
        <f>O99*H99</f>
        <v>0</v>
      </c>
      <c r="Q99" s="172">
        <v>0</v>
      </c>
      <c r="R99" s="172">
        <f>Q99*H99</f>
        <v>0</v>
      </c>
      <c r="S99" s="172">
        <v>0</v>
      </c>
      <c r="T99" s="173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174">
        <f>IF(N99="základní",J99,0)</f>
        <v>0</v>
      </c>
      <c r="BF99" s="174">
        <f>IF(N99="snížená",J99,0)</f>
        <v>0</v>
      </c>
      <c r="BG99" s="174">
        <f>IF(N99="zákl. přenesená",J99,0)</f>
        <v>0</v>
      </c>
      <c r="BH99" s="174">
        <f>IF(N99="sníž. přenesená",J99,0)</f>
        <v>0</v>
      </c>
      <c r="BI99" s="174">
        <f>IF(N99="nulová",J99,0)</f>
        <v>0</v>
      </c>
      <c r="BJ99" s="24" t="s">
        <v>24</v>
      </c>
      <c r="BK99" s="174">
        <f>ROUND(I99*H99,2)</f>
        <v>0</v>
      </c>
      <c r="BL99" s="24" t="s">
        <v>161</v>
      </c>
      <c r="BM99" s="24" t="s">
        <v>2336</v>
      </c>
    </row>
    <row r="100" spans="2:65" s="1" customFormat="1" ht="16.5" customHeight="1">
      <c r="B100" s="42"/>
      <c r="C100" s="163" t="s">
        <v>175</v>
      </c>
      <c r="D100" s="163" t="s">
        <v>156</v>
      </c>
      <c r="E100" s="164" t="s">
        <v>2337</v>
      </c>
      <c r="F100" s="165" t="s">
        <v>2338</v>
      </c>
      <c r="G100" s="166" t="s">
        <v>214</v>
      </c>
      <c r="H100" s="167">
        <v>28</v>
      </c>
      <c r="I100" s="168"/>
      <c r="J100" s="169">
        <f>ROUND(I100*H100,2)</f>
        <v>0</v>
      </c>
      <c r="K100" s="165" t="s">
        <v>2324</v>
      </c>
      <c r="L100" s="62"/>
      <c r="M100" s="170" t="s">
        <v>37</v>
      </c>
      <c r="N100" s="171" t="s">
        <v>53</v>
      </c>
      <c r="O100" s="43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24" t="s">
        <v>24</v>
      </c>
      <c r="BK100" s="174">
        <f>ROUND(I100*H100,2)</f>
        <v>0</v>
      </c>
      <c r="BL100" s="24" t="s">
        <v>161</v>
      </c>
      <c r="BM100" s="24" t="s">
        <v>2339</v>
      </c>
    </row>
    <row r="101" spans="2:65" s="10" customFormat="1" ht="37.35" customHeight="1">
      <c r="B101" s="203"/>
      <c r="C101" s="204"/>
      <c r="D101" s="205" t="s">
        <v>81</v>
      </c>
      <c r="E101" s="206" t="s">
        <v>865</v>
      </c>
      <c r="F101" s="206" t="s">
        <v>2340</v>
      </c>
      <c r="G101" s="204"/>
      <c r="H101" s="204"/>
      <c r="I101" s="207"/>
      <c r="J101" s="208">
        <f>BK101</f>
        <v>0</v>
      </c>
      <c r="K101" s="204"/>
      <c r="L101" s="209"/>
      <c r="M101" s="210"/>
      <c r="N101" s="211"/>
      <c r="O101" s="211"/>
      <c r="P101" s="212">
        <f>P102</f>
        <v>0</v>
      </c>
      <c r="Q101" s="211"/>
      <c r="R101" s="212">
        <f>R102</f>
        <v>0</v>
      </c>
      <c r="S101" s="211"/>
      <c r="T101" s="213">
        <f>T102</f>
        <v>0</v>
      </c>
      <c r="AR101" s="214" t="s">
        <v>24</v>
      </c>
      <c r="AT101" s="215" t="s">
        <v>81</v>
      </c>
      <c r="AU101" s="215" t="s">
        <v>82</v>
      </c>
      <c r="AY101" s="214" t="s">
        <v>162</v>
      </c>
      <c r="BK101" s="216">
        <f>BK102</f>
        <v>0</v>
      </c>
    </row>
    <row r="102" spans="2:65" s="1" customFormat="1" ht="16.5" customHeight="1">
      <c r="B102" s="42"/>
      <c r="C102" s="163" t="s">
        <v>179</v>
      </c>
      <c r="D102" s="163" t="s">
        <v>156</v>
      </c>
      <c r="E102" s="164" t="s">
        <v>2341</v>
      </c>
      <c r="F102" s="165" t="s">
        <v>2342</v>
      </c>
      <c r="G102" s="166" t="s">
        <v>201</v>
      </c>
      <c r="H102" s="167">
        <v>0.56100000000000005</v>
      </c>
      <c r="I102" s="168"/>
      <c r="J102" s="169">
        <f>ROUND(I102*H102,2)</f>
        <v>0</v>
      </c>
      <c r="K102" s="165" t="s">
        <v>2324</v>
      </c>
      <c r="L102" s="62"/>
      <c r="M102" s="170" t="s">
        <v>37</v>
      </c>
      <c r="N102" s="171" t="s">
        <v>53</v>
      </c>
      <c r="O102" s="43"/>
      <c r="P102" s="172">
        <f>O102*H102</f>
        <v>0</v>
      </c>
      <c r="Q102" s="172">
        <v>0</v>
      </c>
      <c r="R102" s="172">
        <f>Q102*H102</f>
        <v>0</v>
      </c>
      <c r="S102" s="172">
        <v>0</v>
      </c>
      <c r="T102" s="173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174">
        <f>IF(N102="základní",J102,0)</f>
        <v>0</v>
      </c>
      <c r="BF102" s="174">
        <f>IF(N102="snížená",J102,0)</f>
        <v>0</v>
      </c>
      <c r="BG102" s="174">
        <f>IF(N102="zákl. přenesená",J102,0)</f>
        <v>0</v>
      </c>
      <c r="BH102" s="174">
        <f>IF(N102="sníž. přenesená",J102,0)</f>
        <v>0</v>
      </c>
      <c r="BI102" s="174">
        <f>IF(N102="nulová",J102,0)</f>
        <v>0</v>
      </c>
      <c r="BJ102" s="24" t="s">
        <v>24</v>
      </c>
      <c r="BK102" s="174">
        <f>ROUND(I102*H102,2)</f>
        <v>0</v>
      </c>
      <c r="BL102" s="24" t="s">
        <v>161</v>
      </c>
      <c r="BM102" s="24" t="s">
        <v>2343</v>
      </c>
    </row>
    <row r="103" spans="2:65" s="10" customFormat="1" ht="37.35" customHeight="1">
      <c r="B103" s="203"/>
      <c r="C103" s="204"/>
      <c r="D103" s="205" t="s">
        <v>81</v>
      </c>
      <c r="E103" s="206" t="s">
        <v>879</v>
      </c>
      <c r="F103" s="206" t="s">
        <v>880</v>
      </c>
      <c r="G103" s="204"/>
      <c r="H103" s="204"/>
      <c r="I103" s="207"/>
      <c r="J103" s="208">
        <f>BK103</f>
        <v>0</v>
      </c>
      <c r="K103" s="204"/>
      <c r="L103" s="209"/>
      <c r="M103" s="210"/>
      <c r="N103" s="211"/>
      <c r="O103" s="211"/>
      <c r="P103" s="212">
        <f>SUM(P104:P113)</f>
        <v>0</v>
      </c>
      <c r="Q103" s="211"/>
      <c r="R103" s="212">
        <f>SUM(R104:R113)</f>
        <v>0</v>
      </c>
      <c r="S103" s="211"/>
      <c r="T103" s="213">
        <f>SUM(T104:T113)</f>
        <v>0</v>
      </c>
      <c r="AR103" s="214" t="s">
        <v>91</v>
      </c>
      <c r="AT103" s="215" t="s">
        <v>81</v>
      </c>
      <c r="AU103" s="215" t="s">
        <v>82</v>
      </c>
      <c r="AY103" s="214" t="s">
        <v>162</v>
      </c>
      <c r="BK103" s="216">
        <f>SUM(BK104:BK113)</f>
        <v>0</v>
      </c>
    </row>
    <row r="104" spans="2:65" s="1" customFormat="1" ht="16.5" customHeight="1">
      <c r="B104" s="42"/>
      <c r="C104" s="163" t="s">
        <v>183</v>
      </c>
      <c r="D104" s="163" t="s">
        <v>156</v>
      </c>
      <c r="E104" s="164" t="s">
        <v>2344</v>
      </c>
      <c r="F104" s="165" t="s">
        <v>2345</v>
      </c>
      <c r="G104" s="166" t="s">
        <v>214</v>
      </c>
      <c r="H104" s="167">
        <v>119</v>
      </c>
      <c r="I104" s="168"/>
      <c r="J104" s="169">
        <f t="shared" ref="J104:J113" si="0">ROUND(I104*H104,2)</f>
        <v>0</v>
      </c>
      <c r="K104" s="165" t="s">
        <v>2324</v>
      </c>
      <c r="L104" s="62"/>
      <c r="M104" s="170" t="s">
        <v>37</v>
      </c>
      <c r="N104" s="171" t="s">
        <v>53</v>
      </c>
      <c r="O104" s="43"/>
      <c r="P104" s="172">
        <f t="shared" ref="P104:P113" si="1">O104*H104</f>
        <v>0</v>
      </c>
      <c r="Q104" s="172">
        <v>0</v>
      </c>
      <c r="R104" s="172">
        <f t="shared" ref="R104:R113" si="2">Q104*H104</f>
        <v>0</v>
      </c>
      <c r="S104" s="172">
        <v>0</v>
      </c>
      <c r="T104" s="173">
        <f t="shared" ref="T104:T113" si="3">S104*H104</f>
        <v>0</v>
      </c>
      <c r="AR104" s="24" t="s">
        <v>219</v>
      </c>
      <c r="AT104" s="24" t="s">
        <v>156</v>
      </c>
      <c r="AU104" s="24" t="s">
        <v>24</v>
      </c>
      <c r="AY104" s="24" t="s">
        <v>162</v>
      </c>
      <c r="BE104" s="174">
        <f t="shared" ref="BE104:BE113" si="4">IF(N104="základní",J104,0)</f>
        <v>0</v>
      </c>
      <c r="BF104" s="174">
        <f t="shared" ref="BF104:BF113" si="5">IF(N104="snížená",J104,0)</f>
        <v>0</v>
      </c>
      <c r="BG104" s="174">
        <f t="shared" ref="BG104:BG113" si="6">IF(N104="zákl. přenesená",J104,0)</f>
        <v>0</v>
      </c>
      <c r="BH104" s="174">
        <f t="shared" ref="BH104:BH113" si="7">IF(N104="sníž. přenesená",J104,0)</f>
        <v>0</v>
      </c>
      <c r="BI104" s="174">
        <f t="shared" ref="BI104:BI113" si="8">IF(N104="nulová",J104,0)</f>
        <v>0</v>
      </c>
      <c r="BJ104" s="24" t="s">
        <v>24</v>
      </c>
      <c r="BK104" s="174">
        <f t="shared" ref="BK104:BK113" si="9">ROUND(I104*H104,2)</f>
        <v>0</v>
      </c>
      <c r="BL104" s="24" t="s">
        <v>219</v>
      </c>
      <c r="BM104" s="24" t="s">
        <v>2346</v>
      </c>
    </row>
    <row r="105" spans="2:65" s="1" customFormat="1" ht="16.5" customHeight="1">
      <c r="B105" s="42"/>
      <c r="C105" s="175" t="s">
        <v>187</v>
      </c>
      <c r="D105" s="175" t="s">
        <v>277</v>
      </c>
      <c r="E105" s="176" t="s">
        <v>2347</v>
      </c>
      <c r="F105" s="177" t="s">
        <v>2348</v>
      </c>
      <c r="G105" s="178" t="s">
        <v>214</v>
      </c>
      <c r="H105" s="179">
        <v>9</v>
      </c>
      <c r="I105" s="180"/>
      <c r="J105" s="181">
        <f t="shared" si="0"/>
        <v>0</v>
      </c>
      <c r="K105" s="177" t="s">
        <v>2324</v>
      </c>
      <c r="L105" s="182"/>
      <c r="M105" s="183" t="s">
        <v>37</v>
      </c>
      <c r="N105" s="184" t="s">
        <v>53</v>
      </c>
      <c r="O105" s="43"/>
      <c r="P105" s="172">
        <f t="shared" si="1"/>
        <v>0</v>
      </c>
      <c r="Q105" s="172">
        <v>0</v>
      </c>
      <c r="R105" s="172">
        <f t="shared" si="2"/>
        <v>0</v>
      </c>
      <c r="S105" s="172">
        <v>0</v>
      </c>
      <c r="T105" s="173">
        <f t="shared" si="3"/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174">
        <f t="shared" si="4"/>
        <v>0</v>
      </c>
      <c r="BF105" s="174">
        <f t="shared" si="5"/>
        <v>0</v>
      </c>
      <c r="BG105" s="174">
        <f t="shared" si="6"/>
        <v>0</v>
      </c>
      <c r="BH105" s="174">
        <f t="shared" si="7"/>
        <v>0</v>
      </c>
      <c r="BI105" s="174">
        <f t="shared" si="8"/>
        <v>0</v>
      </c>
      <c r="BJ105" s="24" t="s">
        <v>24</v>
      </c>
      <c r="BK105" s="174">
        <f t="shared" si="9"/>
        <v>0</v>
      </c>
      <c r="BL105" s="24" t="s">
        <v>219</v>
      </c>
      <c r="BM105" s="24" t="s">
        <v>2349</v>
      </c>
    </row>
    <row r="106" spans="2:65" s="1" customFormat="1" ht="16.5" customHeight="1">
      <c r="B106" s="42"/>
      <c r="C106" s="175" t="s">
        <v>191</v>
      </c>
      <c r="D106" s="175" t="s">
        <v>277</v>
      </c>
      <c r="E106" s="176" t="s">
        <v>2350</v>
      </c>
      <c r="F106" s="177" t="s">
        <v>2351</v>
      </c>
      <c r="G106" s="178" t="s">
        <v>214</v>
      </c>
      <c r="H106" s="179">
        <v>43</v>
      </c>
      <c r="I106" s="180"/>
      <c r="J106" s="181">
        <f t="shared" si="0"/>
        <v>0</v>
      </c>
      <c r="K106" s="177" t="s">
        <v>2324</v>
      </c>
      <c r="L106" s="182"/>
      <c r="M106" s="183" t="s">
        <v>37</v>
      </c>
      <c r="N106" s="184" t="s">
        <v>53</v>
      </c>
      <c r="O106" s="43"/>
      <c r="P106" s="172">
        <f t="shared" si="1"/>
        <v>0</v>
      </c>
      <c r="Q106" s="172">
        <v>0</v>
      </c>
      <c r="R106" s="172">
        <f t="shared" si="2"/>
        <v>0</v>
      </c>
      <c r="S106" s="172">
        <v>0</v>
      </c>
      <c r="T106" s="173">
        <f t="shared" si="3"/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174">
        <f t="shared" si="4"/>
        <v>0</v>
      </c>
      <c r="BF106" s="174">
        <f t="shared" si="5"/>
        <v>0</v>
      </c>
      <c r="BG106" s="174">
        <f t="shared" si="6"/>
        <v>0</v>
      </c>
      <c r="BH106" s="174">
        <f t="shared" si="7"/>
        <v>0</v>
      </c>
      <c r="BI106" s="174">
        <f t="shared" si="8"/>
        <v>0</v>
      </c>
      <c r="BJ106" s="24" t="s">
        <v>24</v>
      </c>
      <c r="BK106" s="174">
        <f t="shared" si="9"/>
        <v>0</v>
      </c>
      <c r="BL106" s="24" t="s">
        <v>219</v>
      </c>
      <c r="BM106" s="24" t="s">
        <v>2352</v>
      </c>
    </row>
    <row r="107" spans="2:65" s="1" customFormat="1" ht="16.5" customHeight="1">
      <c r="B107" s="42"/>
      <c r="C107" s="175" t="s">
        <v>29</v>
      </c>
      <c r="D107" s="175" t="s">
        <v>277</v>
      </c>
      <c r="E107" s="176" t="s">
        <v>2353</v>
      </c>
      <c r="F107" s="177" t="s">
        <v>2354</v>
      </c>
      <c r="G107" s="178" t="s">
        <v>214</v>
      </c>
      <c r="H107" s="179">
        <v>35</v>
      </c>
      <c r="I107" s="180"/>
      <c r="J107" s="181">
        <f t="shared" si="0"/>
        <v>0</v>
      </c>
      <c r="K107" s="177" t="s">
        <v>2324</v>
      </c>
      <c r="L107" s="182"/>
      <c r="M107" s="183" t="s">
        <v>37</v>
      </c>
      <c r="N107" s="184" t="s">
        <v>53</v>
      </c>
      <c r="O107" s="43"/>
      <c r="P107" s="172">
        <f t="shared" si="1"/>
        <v>0</v>
      </c>
      <c r="Q107" s="172">
        <v>0</v>
      </c>
      <c r="R107" s="172">
        <f t="shared" si="2"/>
        <v>0</v>
      </c>
      <c r="S107" s="172">
        <v>0</v>
      </c>
      <c r="T107" s="173">
        <f t="shared" si="3"/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174">
        <f t="shared" si="4"/>
        <v>0</v>
      </c>
      <c r="BF107" s="174">
        <f t="shared" si="5"/>
        <v>0</v>
      </c>
      <c r="BG107" s="174">
        <f t="shared" si="6"/>
        <v>0</v>
      </c>
      <c r="BH107" s="174">
        <f t="shared" si="7"/>
        <v>0</v>
      </c>
      <c r="BI107" s="174">
        <f t="shared" si="8"/>
        <v>0</v>
      </c>
      <c r="BJ107" s="24" t="s">
        <v>24</v>
      </c>
      <c r="BK107" s="174">
        <f t="shared" si="9"/>
        <v>0</v>
      </c>
      <c r="BL107" s="24" t="s">
        <v>219</v>
      </c>
      <c r="BM107" s="24" t="s">
        <v>2355</v>
      </c>
    </row>
    <row r="108" spans="2:65" s="1" customFormat="1" ht="16.5" customHeight="1">
      <c r="B108" s="42"/>
      <c r="C108" s="175" t="s">
        <v>198</v>
      </c>
      <c r="D108" s="175" t="s">
        <v>277</v>
      </c>
      <c r="E108" s="176" t="s">
        <v>2356</v>
      </c>
      <c r="F108" s="177" t="s">
        <v>2357</v>
      </c>
      <c r="G108" s="178" t="s">
        <v>214</v>
      </c>
      <c r="H108" s="179">
        <v>24</v>
      </c>
      <c r="I108" s="180"/>
      <c r="J108" s="181">
        <f t="shared" si="0"/>
        <v>0</v>
      </c>
      <c r="K108" s="177" t="s">
        <v>2324</v>
      </c>
      <c r="L108" s="182"/>
      <c r="M108" s="183" t="s">
        <v>37</v>
      </c>
      <c r="N108" s="184" t="s">
        <v>53</v>
      </c>
      <c r="O108" s="43"/>
      <c r="P108" s="172">
        <f t="shared" si="1"/>
        <v>0</v>
      </c>
      <c r="Q108" s="172">
        <v>0</v>
      </c>
      <c r="R108" s="172">
        <f t="shared" si="2"/>
        <v>0</v>
      </c>
      <c r="S108" s="172">
        <v>0</v>
      </c>
      <c r="T108" s="173">
        <f t="shared" si="3"/>
        <v>0</v>
      </c>
      <c r="AR108" s="24" t="s">
        <v>272</v>
      </c>
      <c r="AT108" s="24" t="s">
        <v>277</v>
      </c>
      <c r="AU108" s="24" t="s">
        <v>24</v>
      </c>
      <c r="AY108" s="24" t="s">
        <v>162</v>
      </c>
      <c r="BE108" s="174">
        <f t="shared" si="4"/>
        <v>0</v>
      </c>
      <c r="BF108" s="174">
        <f t="shared" si="5"/>
        <v>0</v>
      </c>
      <c r="BG108" s="174">
        <f t="shared" si="6"/>
        <v>0</v>
      </c>
      <c r="BH108" s="174">
        <f t="shared" si="7"/>
        <v>0</v>
      </c>
      <c r="BI108" s="174">
        <f t="shared" si="8"/>
        <v>0</v>
      </c>
      <c r="BJ108" s="24" t="s">
        <v>24</v>
      </c>
      <c r="BK108" s="174">
        <f t="shared" si="9"/>
        <v>0</v>
      </c>
      <c r="BL108" s="24" t="s">
        <v>219</v>
      </c>
      <c r="BM108" s="24" t="s">
        <v>2358</v>
      </c>
    </row>
    <row r="109" spans="2:65" s="1" customFormat="1" ht="16.5" customHeight="1">
      <c r="B109" s="42"/>
      <c r="C109" s="175" t="s">
        <v>203</v>
      </c>
      <c r="D109" s="175" t="s">
        <v>277</v>
      </c>
      <c r="E109" s="176" t="s">
        <v>2359</v>
      </c>
      <c r="F109" s="177" t="s">
        <v>2360</v>
      </c>
      <c r="G109" s="178" t="s">
        <v>214</v>
      </c>
      <c r="H109" s="179">
        <v>8</v>
      </c>
      <c r="I109" s="180"/>
      <c r="J109" s="181">
        <f t="shared" si="0"/>
        <v>0</v>
      </c>
      <c r="K109" s="177" t="s">
        <v>2324</v>
      </c>
      <c r="L109" s="182"/>
      <c r="M109" s="183" t="s">
        <v>37</v>
      </c>
      <c r="N109" s="184" t="s">
        <v>53</v>
      </c>
      <c r="O109" s="43"/>
      <c r="P109" s="172">
        <f t="shared" si="1"/>
        <v>0</v>
      </c>
      <c r="Q109" s="172">
        <v>0</v>
      </c>
      <c r="R109" s="172">
        <f t="shared" si="2"/>
        <v>0</v>
      </c>
      <c r="S109" s="172">
        <v>0</v>
      </c>
      <c r="T109" s="173">
        <f t="shared" si="3"/>
        <v>0</v>
      </c>
      <c r="AR109" s="24" t="s">
        <v>272</v>
      </c>
      <c r="AT109" s="24" t="s">
        <v>277</v>
      </c>
      <c r="AU109" s="24" t="s">
        <v>24</v>
      </c>
      <c r="AY109" s="24" t="s">
        <v>162</v>
      </c>
      <c r="BE109" s="174">
        <f t="shared" si="4"/>
        <v>0</v>
      </c>
      <c r="BF109" s="174">
        <f t="shared" si="5"/>
        <v>0</v>
      </c>
      <c r="BG109" s="174">
        <f t="shared" si="6"/>
        <v>0</v>
      </c>
      <c r="BH109" s="174">
        <f t="shared" si="7"/>
        <v>0</v>
      </c>
      <c r="BI109" s="174">
        <f t="shared" si="8"/>
        <v>0</v>
      </c>
      <c r="BJ109" s="24" t="s">
        <v>24</v>
      </c>
      <c r="BK109" s="174">
        <f t="shared" si="9"/>
        <v>0</v>
      </c>
      <c r="BL109" s="24" t="s">
        <v>219</v>
      </c>
      <c r="BM109" s="24" t="s">
        <v>2361</v>
      </c>
    </row>
    <row r="110" spans="2:65" s="1" customFormat="1" ht="16.5" customHeight="1">
      <c r="B110" s="42"/>
      <c r="C110" s="175" t="s">
        <v>207</v>
      </c>
      <c r="D110" s="175" t="s">
        <v>277</v>
      </c>
      <c r="E110" s="176" t="s">
        <v>2362</v>
      </c>
      <c r="F110" s="177" t="s">
        <v>2363</v>
      </c>
      <c r="G110" s="178" t="s">
        <v>373</v>
      </c>
      <c r="H110" s="179">
        <v>500</v>
      </c>
      <c r="I110" s="180"/>
      <c r="J110" s="181">
        <f t="shared" si="0"/>
        <v>0</v>
      </c>
      <c r="K110" s="177" t="s">
        <v>2324</v>
      </c>
      <c r="L110" s="182"/>
      <c r="M110" s="183" t="s">
        <v>37</v>
      </c>
      <c r="N110" s="184" t="s">
        <v>53</v>
      </c>
      <c r="O110" s="43"/>
      <c r="P110" s="172">
        <f t="shared" si="1"/>
        <v>0</v>
      </c>
      <c r="Q110" s="172">
        <v>0</v>
      </c>
      <c r="R110" s="172">
        <f t="shared" si="2"/>
        <v>0</v>
      </c>
      <c r="S110" s="172">
        <v>0</v>
      </c>
      <c r="T110" s="173">
        <f t="shared" si="3"/>
        <v>0</v>
      </c>
      <c r="AR110" s="24" t="s">
        <v>272</v>
      </c>
      <c r="AT110" s="24" t="s">
        <v>277</v>
      </c>
      <c r="AU110" s="24" t="s">
        <v>24</v>
      </c>
      <c r="AY110" s="24" t="s">
        <v>162</v>
      </c>
      <c r="BE110" s="174">
        <f t="shared" si="4"/>
        <v>0</v>
      </c>
      <c r="BF110" s="174">
        <f t="shared" si="5"/>
        <v>0</v>
      </c>
      <c r="BG110" s="174">
        <f t="shared" si="6"/>
        <v>0</v>
      </c>
      <c r="BH110" s="174">
        <f t="shared" si="7"/>
        <v>0</v>
      </c>
      <c r="BI110" s="174">
        <f t="shared" si="8"/>
        <v>0</v>
      </c>
      <c r="BJ110" s="24" t="s">
        <v>24</v>
      </c>
      <c r="BK110" s="174">
        <f t="shared" si="9"/>
        <v>0</v>
      </c>
      <c r="BL110" s="24" t="s">
        <v>219</v>
      </c>
      <c r="BM110" s="24" t="s">
        <v>2364</v>
      </c>
    </row>
    <row r="111" spans="2:65" s="1" customFormat="1" ht="16.5" customHeight="1">
      <c r="B111" s="42"/>
      <c r="C111" s="175" t="s">
        <v>211</v>
      </c>
      <c r="D111" s="175" t="s">
        <v>277</v>
      </c>
      <c r="E111" s="176" t="s">
        <v>2365</v>
      </c>
      <c r="F111" s="177" t="s">
        <v>2366</v>
      </c>
      <c r="G111" s="178" t="s">
        <v>373</v>
      </c>
      <c r="H111" s="179">
        <v>1</v>
      </c>
      <c r="I111" s="180"/>
      <c r="J111" s="181">
        <f t="shared" si="0"/>
        <v>0</v>
      </c>
      <c r="K111" s="177" t="s">
        <v>2324</v>
      </c>
      <c r="L111" s="182"/>
      <c r="M111" s="183" t="s">
        <v>37</v>
      </c>
      <c r="N111" s="184" t="s">
        <v>53</v>
      </c>
      <c r="O111" s="43"/>
      <c r="P111" s="172">
        <f t="shared" si="1"/>
        <v>0</v>
      </c>
      <c r="Q111" s="172">
        <v>0</v>
      </c>
      <c r="R111" s="172">
        <f t="shared" si="2"/>
        <v>0</v>
      </c>
      <c r="S111" s="172">
        <v>0</v>
      </c>
      <c r="T111" s="173">
        <f t="shared" si="3"/>
        <v>0</v>
      </c>
      <c r="AR111" s="24" t="s">
        <v>272</v>
      </c>
      <c r="AT111" s="24" t="s">
        <v>277</v>
      </c>
      <c r="AU111" s="24" t="s">
        <v>24</v>
      </c>
      <c r="AY111" s="24" t="s">
        <v>162</v>
      </c>
      <c r="BE111" s="174">
        <f t="shared" si="4"/>
        <v>0</v>
      </c>
      <c r="BF111" s="174">
        <f t="shared" si="5"/>
        <v>0</v>
      </c>
      <c r="BG111" s="174">
        <f t="shared" si="6"/>
        <v>0</v>
      </c>
      <c r="BH111" s="174">
        <f t="shared" si="7"/>
        <v>0</v>
      </c>
      <c r="BI111" s="174">
        <f t="shared" si="8"/>
        <v>0</v>
      </c>
      <c r="BJ111" s="24" t="s">
        <v>24</v>
      </c>
      <c r="BK111" s="174">
        <f t="shared" si="9"/>
        <v>0</v>
      </c>
      <c r="BL111" s="24" t="s">
        <v>219</v>
      </c>
      <c r="BM111" s="24" t="s">
        <v>2367</v>
      </c>
    </row>
    <row r="112" spans="2:65" s="1" customFormat="1" ht="16.5" customHeight="1">
      <c r="B112" s="42"/>
      <c r="C112" s="175" t="s">
        <v>10</v>
      </c>
      <c r="D112" s="175" t="s">
        <v>277</v>
      </c>
      <c r="E112" s="176" t="s">
        <v>2368</v>
      </c>
      <c r="F112" s="177" t="s">
        <v>2369</v>
      </c>
      <c r="G112" s="178" t="s">
        <v>373</v>
      </c>
      <c r="H112" s="179">
        <v>3</v>
      </c>
      <c r="I112" s="180"/>
      <c r="J112" s="181">
        <f t="shared" si="0"/>
        <v>0</v>
      </c>
      <c r="K112" s="177" t="s">
        <v>2324</v>
      </c>
      <c r="L112" s="182"/>
      <c r="M112" s="183" t="s">
        <v>37</v>
      </c>
      <c r="N112" s="184" t="s">
        <v>53</v>
      </c>
      <c r="O112" s="43"/>
      <c r="P112" s="172">
        <f t="shared" si="1"/>
        <v>0</v>
      </c>
      <c r="Q112" s="172">
        <v>0</v>
      </c>
      <c r="R112" s="172">
        <f t="shared" si="2"/>
        <v>0</v>
      </c>
      <c r="S112" s="172">
        <v>0</v>
      </c>
      <c r="T112" s="173">
        <f t="shared" si="3"/>
        <v>0</v>
      </c>
      <c r="AR112" s="24" t="s">
        <v>272</v>
      </c>
      <c r="AT112" s="24" t="s">
        <v>277</v>
      </c>
      <c r="AU112" s="24" t="s">
        <v>24</v>
      </c>
      <c r="AY112" s="24" t="s">
        <v>162</v>
      </c>
      <c r="BE112" s="174">
        <f t="shared" si="4"/>
        <v>0</v>
      </c>
      <c r="BF112" s="174">
        <f t="shared" si="5"/>
        <v>0</v>
      </c>
      <c r="BG112" s="174">
        <f t="shared" si="6"/>
        <v>0</v>
      </c>
      <c r="BH112" s="174">
        <f t="shared" si="7"/>
        <v>0</v>
      </c>
      <c r="BI112" s="174">
        <f t="shared" si="8"/>
        <v>0</v>
      </c>
      <c r="BJ112" s="24" t="s">
        <v>24</v>
      </c>
      <c r="BK112" s="174">
        <f t="shared" si="9"/>
        <v>0</v>
      </c>
      <c r="BL112" s="24" t="s">
        <v>219</v>
      </c>
      <c r="BM112" s="24" t="s">
        <v>2370</v>
      </c>
    </row>
    <row r="113" spans="2:65" s="1" customFormat="1" ht="16.5" customHeight="1">
      <c r="B113" s="42"/>
      <c r="C113" s="163" t="s">
        <v>219</v>
      </c>
      <c r="D113" s="163" t="s">
        <v>156</v>
      </c>
      <c r="E113" s="164" t="s">
        <v>2371</v>
      </c>
      <c r="F113" s="165" t="s">
        <v>2372</v>
      </c>
      <c r="G113" s="166" t="s">
        <v>201</v>
      </c>
      <c r="H113" s="167">
        <v>1.9E-2</v>
      </c>
      <c r="I113" s="168"/>
      <c r="J113" s="169">
        <f t="shared" si="0"/>
        <v>0</v>
      </c>
      <c r="K113" s="165" t="s">
        <v>2324</v>
      </c>
      <c r="L113" s="62"/>
      <c r="M113" s="170" t="s">
        <v>37</v>
      </c>
      <c r="N113" s="171" t="s">
        <v>53</v>
      </c>
      <c r="O113" s="43"/>
      <c r="P113" s="172">
        <f t="shared" si="1"/>
        <v>0</v>
      </c>
      <c r="Q113" s="172">
        <v>0</v>
      </c>
      <c r="R113" s="172">
        <f t="shared" si="2"/>
        <v>0</v>
      </c>
      <c r="S113" s="172">
        <v>0</v>
      </c>
      <c r="T113" s="173">
        <f t="shared" si="3"/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174">
        <f t="shared" si="4"/>
        <v>0</v>
      </c>
      <c r="BF113" s="174">
        <f t="shared" si="5"/>
        <v>0</v>
      </c>
      <c r="BG113" s="174">
        <f t="shared" si="6"/>
        <v>0</v>
      </c>
      <c r="BH113" s="174">
        <f t="shared" si="7"/>
        <v>0</v>
      </c>
      <c r="BI113" s="174">
        <f t="shared" si="8"/>
        <v>0</v>
      </c>
      <c r="BJ113" s="24" t="s">
        <v>24</v>
      </c>
      <c r="BK113" s="174">
        <f t="shared" si="9"/>
        <v>0</v>
      </c>
      <c r="BL113" s="24" t="s">
        <v>219</v>
      </c>
      <c r="BM113" s="24" t="s">
        <v>2373</v>
      </c>
    </row>
    <row r="114" spans="2:65" s="10" customFormat="1" ht="37.35" customHeight="1">
      <c r="B114" s="203"/>
      <c r="C114" s="204"/>
      <c r="D114" s="205" t="s">
        <v>81</v>
      </c>
      <c r="E114" s="206" t="s">
        <v>2374</v>
      </c>
      <c r="F114" s="206" t="s">
        <v>2375</v>
      </c>
      <c r="G114" s="204"/>
      <c r="H114" s="204"/>
      <c r="I114" s="207"/>
      <c r="J114" s="208">
        <f>BK114</f>
        <v>0</v>
      </c>
      <c r="K114" s="204"/>
      <c r="L114" s="209"/>
      <c r="M114" s="210"/>
      <c r="N114" s="211"/>
      <c r="O114" s="211"/>
      <c r="P114" s="212">
        <f>SUM(P115:P131)</f>
        <v>0</v>
      </c>
      <c r="Q114" s="211"/>
      <c r="R114" s="212">
        <f>SUM(R115:R131)</f>
        <v>0</v>
      </c>
      <c r="S114" s="211"/>
      <c r="T114" s="213">
        <f>SUM(T115:T131)</f>
        <v>0</v>
      </c>
      <c r="AR114" s="214" t="s">
        <v>91</v>
      </c>
      <c r="AT114" s="215" t="s">
        <v>81</v>
      </c>
      <c r="AU114" s="215" t="s">
        <v>82</v>
      </c>
      <c r="AY114" s="214" t="s">
        <v>162</v>
      </c>
      <c r="BK114" s="216">
        <f>SUM(BK115:BK131)</f>
        <v>0</v>
      </c>
    </row>
    <row r="115" spans="2:65" s="1" customFormat="1" ht="16.5" customHeight="1">
      <c r="B115" s="42"/>
      <c r="C115" s="163" t="s">
        <v>223</v>
      </c>
      <c r="D115" s="163" t="s">
        <v>156</v>
      </c>
      <c r="E115" s="164" t="s">
        <v>2376</v>
      </c>
      <c r="F115" s="165" t="s">
        <v>2377</v>
      </c>
      <c r="G115" s="166" t="s">
        <v>214</v>
      </c>
      <c r="H115" s="167">
        <v>4</v>
      </c>
      <c r="I115" s="168"/>
      <c r="J115" s="169">
        <f t="shared" ref="J115:J131" si="10">ROUND(I115*H115,2)</f>
        <v>0</v>
      </c>
      <c r="K115" s="165" t="s">
        <v>2324</v>
      </c>
      <c r="L115" s="62"/>
      <c r="M115" s="170" t="s">
        <v>37</v>
      </c>
      <c r="N115" s="171" t="s">
        <v>53</v>
      </c>
      <c r="O115" s="43"/>
      <c r="P115" s="172">
        <f t="shared" ref="P115:P131" si="11">O115*H115</f>
        <v>0</v>
      </c>
      <c r="Q115" s="172">
        <v>0</v>
      </c>
      <c r="R115" s="172">
        <f t="shared" ref="R115:R131" si="12">Q115*H115</f>
        <v>0</v>
      </c>
      <c r="S115" s="172">
        <v>0</v>
      </c>
      <c r="T115" s="173">
        <f t="shared" ref="T115:T131" si="13"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174">
        <f t="shared" ref="BE115:BE131" si="14">IF(N115="základní",J115,0)</f>
        <v>0</v>
      </c>
      <c r="BF115" s="174">
        <f t="shared" ref="BF115:BF131" si="15">IF(N115="snížená",J115,0)</f>
        <v>0</v>
      </c>
      <c r="BG115" s="174">
        <f t="shared" ref="BG115:BG131" si="16">IF(N115="zákl. přenesená",J115,0)</f>
        <v>0</v>
      </c>
      <c r="BH115" s="174">
        <f t="shared" ref="BH115:BH131" si="17">IF(N115="sníž. přenesená",J115,0)</f>
        <v>0</v>
      </c>
      <c r="BI115" s="174">
        <f t="shared" ref="BI115:BI131" si="18">IF(N115="nulová",J115,0)</f>
        <v>0</v>
      </c>
      <c r="BJ115" s="24" t="s">
        <v>24</v>
      </c>
      <c r="BK115" s="174">
        <f t="shared" ref="BK115:BK131" si="19">ROUND(I115*H115,2)</f>
        <v>0</v>
      </c>
      <c r="BL115" s="24" t="s">
        <v>219</v>
      </c>
      <c r="BM115" s="24" t="s">
        <v>2378</v>
      </c>
    </row>
    <row r="116" spans="2:65" s="1" customFormat="1" ht="16.5" customHeight="1">
      <c r="B116" s="42"/>
      <c r="C116" s="163" t="s">
        <v>227</v>
      </c>
      <c r="D116" s="163" t="s">
        <v>156</v>
      </c>
      <c r="E116" s="164" t="s">
        <v>2379</v>
      </c>
      <c r="F116" s="165" t="s">
        <v>2380</v>
      </c>
      <c r="G116" s="166" t="s">
        <v>214</v>
      </c>
      <c r="H116" s="167">
        <v>2</v>
      </c>
      <c r="I116" s="168"/>
      <c r="J116" s="169">
        <f t="shared" si="10"/>
        <v>0</v>
      </c>
      <c r="K116" s="165" t="s">
        <v>2324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219</v>
      </c>
      <c r="BM116" s="24" t="s">
        <v>2381</v>
      </c>
    </row>
    <row r="117" spans="2:65" s="1" customFormat="1" ht="16.5" customHeight="1">
      <c r="B117" s="42"/>
      <c r="C117" s="163" t="s">
        <v>231</v>
      </c>
      <c r="D117" s="163" t="s">
        <v>156</v>
      </c>
      <c r="E117" s="164" t="s">
        <v>2382</v>
      </c>
      <c r="F117" s="165" t="s">
        <v>2383</v>
      </c>
      <c r="G117" s="166" t="s">
        <v>214</v>
      </c>
      <c r="H117" s="167">
        <v>1</v>
      </c>
      <c r="I117" s="168"/>
      <c r="J117" s="169">
        <f t="shared" si="10"/>
        <v>0</v>
      </c>
      <c r="K117" s="165" t="s">
        <v>2324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219</v>
      </c>
      <c r="BM117" s="24" t="s">
        <v>2384</v>
      </c>
    </row>
    <row r="118" spans="2:65" s="1" customFormat="1" ht="16.5" customHeight="1">
      <c r="B118" s="42"/>
      <c r="C118" s="163" t="s">
        <v>235</v>
      </c>
      <c r="D118" s="163" t="s">
        <v>156</v>
      </c>
      <c r="E118" s="164" t="s">
        <v>2385</v>
      </c>
      <c r="F118" s="165" t="s">
        <v>2386</v>
      </c>
      <c r="G118" s="166" t="s">
        <v>214</v>
      </c>
      <c r="H118" s="167">
        <v>16</v>
      </c>
      <c r="I118" s="168"/>
      <c r="J118" s="169">
        <f t="shared" si="10"/>
        <v>0</v>
      </c>
      <c r="K118" s="165" t="s">
        <v>2324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219</v>
      </c>
      <c r="BM118" s="24" t="s">
        <v>2387</v>
      </c>
    </row>
    <row r="119" spans="2:65" s="1" customFormat="1" ht="16.5" customHeight="1">
      <c r="B119" s="42"/>
      <c r="C119" s="163" t="s">
        <v>9</v>
      </c>
      <c r="D119" s="163" t="s">
        <v>156</v>
      </c>
      <c r="E119" s="164" t="s">
        <v>2388</v>
      </c>
      <c r="F119" s="165" t="s">
        <v>2389</v>
      </c>
      <c r="G119" s="166" t="s">
        <v>214</v>
      </c>
      <c r="H119" s="167">
        <v>2</v>
      </c>
      <c r="I119" s="168"/>
      <c r="J119" s="169">
        <f t="shared" si="10"/>
        <v>0</v>
      </c>
      <c r="K119" s="165" t="s">
        <v>2324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219</v>
      </c>
      <c r="BM119" s="24" t="s">
        <v>2390</v>
      </c>
    </row>
    <row r="120" spans="2:65" s="1" customFormat="1" ht="16.5" customHeight="1">
      <c r="B120" s="42"/>
      <c r="C120" s="163" t="s">
        <v>242</v>
      </c>
      <c r="D120" s="163" t="s">
        <v>156</v>
      </c>
      <c r="E120" s="164" t="s">
        <v>2391</v>
      </c>
      <c r="F120" s="165" t="s">
        <v>2392</v>
      </c>
      <c r="G120" s="166" t="s">
        <v>214</v>
      </c>
      <c r="H120" s="167">
        <v>7</v>
      </c>
      <c r="I120" s="168"/>
      <c r="J120" s="169">
        <f t="shared" si="10"/>
        <v>0</v>
      </c>
      <c r="K120" s="165" t="s">
        <v>2324</v>
      </c>
      <c r="L120" s="62"/>
      <c r="M120" s="170" t="s">
        <v>37</v>
      </c>
      <c r="N120" s="171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219</v>
      </c>
      <c r="BM120" s="24" t="s">
        <v>2393</v>
      </c>
    </row>
    <row r="121" spans="2:65" s="1" customFormat="1" ht="16.5" customHeight="1">
      <c r="B121" s="42"/>
      <c r="C121" s="163" t="s">
        <v>246</v>
      </c>
      <c r="D121" s="163" t="s">
        <v>156</v>
      </c>
      <c r="E121" s="164" t="s">
        <v>2394</v>
      </c>
      <c r="F121" s="165" t="s">
        <v>2395</v>
      </c>
      <c r="G121" s="166" t="s">
        <v>214</v>
      </c>
      <c r="H121" s="167">
        <v>2</v>
      </c>
      <c r="I121" s="168"/>
      <c r="J121" s="169">
        <f t="shared" si="10"/>
        <v>0</v>
      </c>
      <c r="K121" s="165" t="s">
        <v>2324</v>
      </c>
      <c r="L121" s="62"/>
      <c r="M121" s="170" t="s">
        <v>37</v>
      </c>
      <c r="N121" s="171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219</v>
      </c>
      <c r="BM121" s="24" t="s">
        <v>2396</v>
      </c>
    </row>
    <row r="122" spans="2:65" s="1" customFormat="1" ht="16.5" customHeight="1">
      <c r="B122" s="42"/>
      <c r="C122" s="163" t="s">
        <v>250</v>
      </c>
      <c r="D122" s="163" t="s">
        <v>156</v>
      </c>
      <c r="E122" s="164" t="s">
        <v>2397</v>
      </c>
      <c r="F122" s="165" t="s">
        <v>2398</v>
      </c>
      <c r="G122" s="166" t="s">
        <v>214</v>
      </c>
      <c r="H122" s="167">
        <v>4</v>
      </c>
      <c r="I122" s="168"/>
      <c r="J122" s="169">
        <f t="shared" si="10"/>
        <v>0</v>
      </c>
      <c r="K122" s="165" t="s">
        <v>2324</v>
      </c>
      <c r="L122" s="62"/>
      <c r="M122" s="170" t="s">
        <v>37</v>
      </c>
      <c r="N122" s="171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219</v>
      </c>
      <c r="BM122" s="24" t="s">
        <v>2399</v>
      </c>
    </row>
    <row r="123" spans="2:65" s="1" customFormat="1" ht="16.5" customHeight="1">
      <c r="B123" s="42"/>
      <c r="C123" s="163" t="s">
        <v>254</v>
      </c>
      <c r="D123" s="163" t="s">
        <v>156</v>
      </c>
      <c r="E123" s="164" t="s">
        <v>2400</v>
      </c>
      <c r="F123" s="165" t="s">
        <v>2401</v>
      </c>
      <c r="G123" s="166" t="s">
        <v>373</v>
      </c>
      <c r="H123" s="167">
        <v>4</v>
      </c>
      <c r="I123" s="168"/>
      <c r="J123" s="169">
        <f t="shared" si="10"/>
        <v>0</v>
      </c>
      <c r="K123" s="165" t="s">
        <v>2324</v>
      </c>
      <c r="L123" s="62"/>
      <c r="M123" s="170" t="s">
        <v>37</v>
      </c>
      <c r="N123" s="171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219</v>
      </c>
      <c r="BM123" s="24" t="s">
        <v>2402</v>
      </c>
    </row>
    <row r="124" spans="2:65" s="1" customFormat="1" ht="16.5" customHeight="1">
      <c r="B124" s="42"/>
      <c r="C124" s="163" t="s">
        <v>256</v>
      </c>
      <c r="D124" s="163" t="s">
        <v>156</v>
      </c>
      <c r="E124" s="164" t="s">
        <v>2403</v>
      </c>
      <c r="F124" s="165" t="s">
        <v>2404</v>
      </c>
      <c r="G124" s="166" t="s">
        <v>373</v>
      </c>
      <c r="H124" s="167">
        <v>2</v>
      </c>
      <c r="I124" s="168"/>
      <c r="J124" s="169">
        <f t="shared" si="10"/>
        <v>0</v>
      </c>
      <c r="K124" s="165" t="s">
        <v>2324</v>
      </c>
      <c r="L124" s="62"/>
      <c r="M124" s="170" t="s">
        <v>37</v>
      </c>
      <c r="N124" s="171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219</v>
      </c>
      <c r="BM124" s="24" t="s">
        <v>2405</v>
      </c>
    </row>
    <row r="125" spans="2:65" s="1" customFormat="1" ht="25.5" customHeight="1">
      <c r="B125" s="42"/>
      <c r="C125" s="163" t="s">
        <v>258</v>
      </c>
      <c r="D125" s="163" t="s">
        <v>156</v>
      </c>
      <c r="E125" s="164" t="s">
        <v>2406</v>
      </c>
      <c r="F125" s="165" t="s">
        <v>2407</v>
      </c>
      <c r="G125" s="166" t="s">
        <v>373</v>
      </c>
      <c r="H125" s="167">
        <v>1</v>
      </c>
      <c r="I125" s="168"/>
      <c r="J125" s="169">
        <f t="shared" si="10"/>
        <v>0</v>
      </c>
      <c r="K125" s="165" t="s">
        <v>2324</v>
      </c>
      <c r="L125" s="62"/>
      <c r="M125" s="170" t="s">
        <v>37</v>
      </c>
      <c r="N125" s="171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219</v>
      </c>
      <c r="BM125" s="24" t="s">
        <v>2408</v>
      </c>
    </row>
    <row r="126" spans="2:65" s="1" customFormat="1" ht="16.5" customHeight="1">
      <c r="B126" s="42"/>
      <c r="C126" s="163" t="s">
        <v>260</v>
      </c>
      <c r="D126" s="163" t="s">
        <v>156</v>
      </c>
      <c r="E126" s="164" t="s">
        <v>2409</v>
      </c>
      <c r="F126" s="165" t="s">
        <v>2410</v>
      </c>
      <c r="G126" s="166" t="s">
        <v>373</v>
      </c>
      <c r="H126" s="167">
        <v>2</v>
      </c>
      <c r="I126" s="168"/>
      <c r="J126" s="169">
        <f t="shared" si="10"/>
        <v>0</v>
      </c>
      <c r="K126" s="165" t="s">
        <v>2324</v>
      </c>
      <c r="L126" s="62"/>
      <c r="M126" s="170" t="s">
        <v>37</v>
      </c>
      <c r="N126" s="171" t="s">
        <v>53</v>
      </c>
      <c r="O126" s="43"/>
      <c r="P126" s="172">
        <f t="shared" si="11"/>
        <v>0</v>
      </c>
      <c r="Q126" s="172">
        <v>0</v>
      </c>
      <c r="R126" s="172">
        <f t="shared" si="12"/>
        <v>0</v>
      </c>
      <c r="S126" s="172">
        <v>0</v>
      </c>
      <c r="T126" s="173">
        <f t="shared" si="13"/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219</v>
      </c>
      <c r="BM126" s="24" t="s">
        <v>2411</v>
      </c>
    </row>
    <row r="127" spans="2:65" s="1" customFormat="1" ht="16.5" customHeight="1">
      <c r="B127" s="42"/>
      <c r="C127" s="163" t="s">
        <v>264</v>
      </c>
      <c r="D127" s="163" t="s">
        <v>156</v>
      </c>
      <c r="E127" s="164" t="s">
        <v>2412</v>
      </c>
      <c r="F127" s="165" t="s">
        <v>2413</v>
      </c>
      <c r="G127" s="166" t="s">
        <v>373</v>
      </c>
      <c r="H127" s="167">
        <v>2</v>
      </c>
      <c r="I127" s="168"/>
      <c r="J127" s="169">
        <f t="shared" si="10"/>
        <v>0</v>
      </c>
      <c r="K127" s="165" t="s">
        <v>2324</v>
      </c>
      <c r="L127" s="62"/>
      <c r="M127" s="170" t="s">
        <v>37</v>
      </c>
      <c r="N127" s="171" t="s">
        <v>53</v>
      </c>
      <c r="O127" s="43"/>
      <c r="P127" s="172">
        <f t="shared" si="11"/>
        <v>0</v>
      </c>
      <c r="Q127" s="172">
        <v>0</v>
      </c>
      <c r="R127" s="172">
        <f t="shared" si="12"/>
        <v>0</v>
      </c>
      <c r="S127" s="172">
        <v>0</v>
      </c>
      <c r="T127" s="173">
        <f t="shared" si="13"/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219</v>
      </c>
      <c r="BM127" s="24" t="s">
        <v>2414</v>
      </c>
    </row>
    <row r="128" spans="2:65" s="1" customFormat="1" ht="16.5" customHeight="1">
      <c r="B128" s="42"/>
      <c r="C128" s="163" t="s">
        <v>266</v>
      </c>
      <c r="D128" s="163" t="s">
        <v>156</v>
      </c>
      <c r="E128" s="164" t="s">
        <v>2415</v>
      </c>
      <c r="F128" s="165" t="s">
        <v>2416</v>
      </c>
      <c r="G128" s="166" t="s">
        <v>214</v>
      </c>
      <c r="H128" s="167">
        <v>16</v>
      </c>
      <c r="I128" s="168"/>
      <c r="J128" s="169">
        <f t="shared" si="10"/>
        <v>0</v>
      </c>
      <c r="K128" s="165" t="s">
        <v>2324</v>
      </c>
      <c r="L128" s="62"/>
      <c r="M128" s="170" t="s">
        <v>37</v>
      </c>
      <c r="N128" s="171" t="s">
        <v>53</v>
      </c>
      <c r="O128" s="43"/>
      <c r="P128" s="172">
        <f t="shared" si="11"/>
        <v>0</v>
      </c>
      <c r="Q128" s="172">
        <v>0</v>
      </c>
      <c r="R128" s="172">
        <f t="shared" si="12"/>
        <v>0</v>
      </c>
      <c r="S128" s="172">
        <v>0</v>
      </c>
      <c r="T128" s="173">
        <f t="shared" si="13"/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219</v>
      </c>
      <c r="BM128" s="24" t="s">
        <v>2417</v>
      </c>
    </row>
    <row r="129" spans="2:65" s="1" customFormat="1" ht="16.5" customHeight="1">
      <c r="B129" s="42"/>
      <c r="C129" s="163" t="s">
        <v>268</v>
      </c>
      <c r="D129" s="163" t="s">
        <v>156</v>
      </c>
      <c r="E129" s="164" t="s">
        <v>2418</v>
      </c>
      <c r="F129" s="165" t="s">
        <v>2419</v>
      </c>
      <c r="G129" s="166" t="s">
        <v>214</v>
      </c>
      <c r="H129" s="167">
        <v>4</v>
      </c>
      <c r="I129" s="168"/>
      <c r="J129" s="169">
        <f t="shared" si="10"/>
        <v>0</v>
      </c>
      <c r="K129" s="165" t="s">
        <v>2324</v>
      </c>
      <c r="L129" s="62"/>
      <c r="M129" s="170" t="s">
        <v>37</v>
      </c>
      <c r="N129" s="171" t="s">
        <v>53</v>
      </c>
      <c r="O129" s="43"/>
      <c r="P129" s="172">
        <f t="shared" si="11"/>
        <v>0</v>
      </c>
      <c r="Q129" s="172">
        <v>0</v>
      </c>
      <c r="R129" s="172">
        <f t="shared" si="12"/>
        <v>0</v>
      </c>
      <c r="S129" s="172">
        <v>0</v>
      </c>
      <c r="T129" s="173">
        <f t="shared" si="13"/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174">
        <f t="shared" si="14"/>
        <v>0</v>
      </c>
      <c r="BF129" s="174">
        <f t="shared" si="15"/>
        <v>0</v>
      </c>
      <c r="BG129" s="174">
        <f t="shared" si="16"/>
        <v>0</v>
      </c>
      <c r="BH129" s="174">
        <f t="shared" si="17"/>
        <v>0</v>
      </c>
      <c r="BI129" s="174">
        <f t="shared" si="18"/>
        <v>0</v>
      </c>
      <c r="BJ129" s="24" t="s">
        <v>24</v>
      </c>
      <c r="BK129" s="174">
        <f t="shared" si="19"/>
        <v>0</v>
      </c>
      <c r="BL129" s="24" t="s">
        <v>219</v>
      </c>
      <c r="BM129" s="24" t="s">
        <v>2420</v>
      </c>
    </row>
    <row r="130" spans="2:65" s="1" customFormat="1" ht="16.5" customHeight="1">
      <c r="B130" s="42"/>
      <c r="C130" s="163" t="s">
        <v>272</v>
      </c>
      <c r="D130" s="163" t="s">
        <v>156</v>
      </c>
      <c r="E130" s="164" t="s">
        <v>2421</v>
      </c>
      <c r="F130" s="165" t="s">
        <v>2422</v>
      </c>
      <c r="G130" s="166" t="s">
        <v>214</v>
      </c>
      <c r="H130" s="167">
        <v>18</v>
      </c>
      <c r="I130" s="168"/>
      <c r="J130" s="169">
        <f t="shared" si="10"/>
        <v>0</v>
      </c>
      <c r="K130" s="165" t="s">
        <v>2324</v>
      </c>
      <c r="L130" s="62"/>
      <c r="M130" s="170" t="s">
        <v>37</v>
      </c>
      <c r="N130" s="171" t="s">
        <v>53</v>
      </c>
      <c r="O130" s="43"/>
      <c r="P130" s="172">
        <f t="shared" si="11"/>
        <v>0</v>
      </c>
      <c r="Q130" s="172">
        <v>0</v>
      </c>
      <c r="R130" s="172">
        <f t="shared" si="12"/>
        <v>0</v>
      </c>
      <c r="S130" s="172">
        <v>0</v>
      </c>
      <c r="T130" s="173">
        <f t="shared" si="13"/>
        <v>0</v>
      </c>
      <c r="AR130" s="24" t="s">
        <v>219</v>
      </c>
      <c r="AT130" s="24" t="s">
        <v>156</v>
      </c>
      <c r="AU130" s="24" t="s">
        <v>24</v>
      </c>
      <c r="AY130" s="24" t="s">
        <v>162</v>
      </c>
      <c r="BE130" s="174">
        <f t="shared" si="14"/>
        <v>0</v>
      </c>
      <c r="BF130" s="174">
        <f t="shared" si="15"/>
        <v>0</v>
      </c>
      <c r="BG130" s="174">
        <f t="shared" si="16"/>
        <v>0</v>
      </c>
      <c r="BH130" s="174">
        <f t="shared" si="17"/>
        <v>0</v>
      </c>
      <c r="BI130" s="174">
        <f t="shared" si="18"/>
        <v>0</v>
      </c>
      <c r="BJ130" s="24" t="s">
        <v>24</v>
      </c>
      <c r="BK130" s="174">
        <f t="shared" si="19"/>
        <v>0</v>
      </c>
      <c r="BL130" s="24" t="s">
        <v>219</v>
      </c>
      <c r="BM130" s="24" t="s">
        <v>2423</v>
      </c>
    </row>
    <row r="131" spans="2:65" s="1" customFormat="1" ht="16.5" customHeight="1">
      <c r="B131" s="42"/>
      <c r="C131" s="163" t="s">
        <v>276</v>
      </c>
      <c r="D131" s="163" t="s">
        <v>156</v>
      </c>
      <c r="E131" s="164" t="s">
        <v>2424</v>
      </c>
      <c r="F131" s="165" t="s">
        <v>2425</v>
      </c>
      <c r="G131" s="166" t="s">
        <v>201</v>
      </c>
      <c r="H131" s="167">
        <v>5.3999999999999999E-2</v>
      </c>
      <c r="I131" s="168"/>
      <c r="J131" s="169">
        <f t="shared" si="10"/>
        <v>0</v>
      </c>
      <c r="K131" s="165" t="s">
        <v>2324</v>
      </c>
      <c r="L131" s="62"/>
      <c r="M131" s="170" t="s">
        <v>37</v>
      </c>
      <c r="N131" s="171" t="s">
        <v>53</v>
      </c>
      <c r="O131" s="43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174">
        <f t="shared" si="14"/>
        <v>0</v>
      </c>
      <c r="BF131" s="174">
        <f t="shared" si="15"/>
        <v>0</v>
      </c>
      <c r="BG131" s="174">
        <f t="shared" si="16"/>
        <v>0</v>
      </c>
      <c r="BH131" s="174">
        <f t="shared" si="17"/>
        <v>0</v>
      </c>
      <c r="BI131" s="174">
        <f t="shared" si="18"/>
        <v>0</v>
      </c>
      <c r="BJ131" s="24" t="s">
        <v>24</v>
      </c>
      <c r="BK131" s="174">
        <f t="shared" si="19"/>
        <v>0</v>
      </c>
      <c r="BL131" s="24" t="s">
        <v>219</v>
      </c>
      <c r="BM131" s="24" t="s">
        <v>2426</v>
      </c>
    </row>
    <row r="132" spans="2:65" s="10" customFormat="1" ht="37.35" customHeight="1">
      <c r="B132" s="203"/>
      <c r="C132" s="204"/>
      <c r="D132" s="205" t="s">
        <v>81</v>
      </c>
      <c r="E132" s="206" t="s">
        <v>2427</v>
      </c>
      <c r="F132" s="206" t="s">
        <v>2428</v>
      </c>
      <c r="G132" s="204"/>
      <c r="H132" s="204"/>
      <c r="I132" s="207"/>
      <c r="J132" s="208">
        <f>BK132</f>
        <v>0</v>
      </c>
      <c r="K132" s="204"/>
      <c r="L132" s="209"/>
      <c r="M132" s="210"/>
      <c r="N132" s="211"/>
      <c r="O132" s="211"/>
      <c r="P132" s="212">
        <f>SUM(P133:P149)</f>
        <v>0</v>
      </c>
      <c r="Q132" s="211"/>
      <c r="R132" s="212">
        <f>SUM(R133:R149)</f>
        <v>0</v>
      </c>
      <c r="S132" s="211"/>
      <c r="T132" s="213">
        <f>SUM(T133:T149)</f>
        <v>0</v>
      </c>
      <c r="AR132" s="214" t="s">
        <v>91</v>
      </c>
      <c r="AT132" s="215" t="s">
        <v>81</v>
      </c>
      <c r="AU132" s="215" t="s">
        <v>82</v>
      </c>
      <c r="AY132" s="214" t="s">
        <v>162</v>
      </c>
      <c r="BK132" s="216">
        <f>SUM(BK133:BK149)</f>
        <v>0</v>
      </c>
    </row>
    <row r="133" spans="2:65" s="1" customFormat="1" ht="25.5" customHeight="1">
      <c r="B133" s="42"/>
      <c r="C133" s="163" t="s">
        <v>281</v>
      </c>
      <c r="D133" s="163" t="s">
        <v>156</v>
      </c>
      <c r="E133" s="164" t="s">
        <v>2429</v>
      </c>
      <c r="F133" s="165" t="s">
        <v>2430</v>
      </c>
      <c r="G133" s="166" t="s">
        <v>214</v>
      </c>
      <c r="H133" s="167">
        <v>10</v>
      </c>
      <c r="I133" s="168"/>
      <c r="J133" s="169">
        <f t="shared" ref="J133:J149" si="20">ROUND(I133*H133,2)</f>
        <v>0</v>
      </c>
      <c r="K133" s="165" t="s">
        <v>2324</v>
      </c>
      <c r="L133" s="62"/>
      <c r="M133" s="170" t="s">
        <v>37</v>
      </c>
      <c r="N133" s="171" t="s">
        <v>53</v>
      </c>
      <c r="O133" s="43"/>
      <c r="P133" s="172">
        <f t="shared" ref="P133:P149" si="21">O133*H133</f>
        <v>0</v>
      </c>
      <c r="Q133" s="172">
        <v>0</v>
      </c>
      <c r="R133" s="172">
        <f t="shared" ref="R133:R149" si="22">Q133*H133</f>
        <v>0</v>
      </c>
      <c r="S133" s="172">
        <v>0</v>
      </c>
      <c r="T133" s="173">
        <f t="shared" ref="T133:T149" si="23"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174">
        <f t="shared" ref="BE133:BE149" si="24">IF(N133="základní",J133,0)</f>
        <v>0</v>
      </c>
      <c r="BF133" s="174">
        <f t="shared" ref="BF133:BF149" si="25">IF(N133="snížená",J133,0)</f>
        <v>0</v>
      </c>
      <c r="BG133" s="174">
        <f t="shared" ref="BG133:BG149" si="26">IF(N133="zákl. přenesená",J133,0)</f>
        <v>0</v>
      </c>
      <c r="BH133" s="174">
        <f t="shared" ref="BH133:BH149" si="27">IF(N133="sníž. přenesená",J133,0)</f>
        <v>0</v>
      </c>
      <c r="BI133" s="174">
        <f t="shared" ref="BI133:BI149" si="28">IF(N133="nulová",J133,0)</f>
        <v>0</v>
      </c>
      <c r="BJ133" s="24" t="s">
        <v>24</v>
      </c>
      <c r="BK133" s="174">
        <f t="shared" ref="BK133:BK149" si="29">ROUND(I133*H133,2)</f>
        <v>0</v>
      </c>
      <c r="BL133" s="24" t="s">
        <v>219</v>
      </c>
      <c r="BM133" s="24" t="s">
        <v>2431</v>
      </c>
    </row>
    <row r="134" spans="2:65" s="1" customFormat="1" ht="25.5" customHeight="1">
      <c r="B134" s="42"/>
      <c r="C134" s="163" t="s">
        <v>285</v>
      </c>
      <c r="D134" s="163" t="s">
        <v>156</v>
      </c>
      <c r="E134" s="164" t="s">
        <v>2432</v>
      </c>
      <c r="F134" s="165" t="s">
        <v>2433</v>
      </c>
      <c r="G134" s="166" t="s">
        <v>214</v>
      </c>
      <c r="H134" s="167">
        <v>12</v>
      </c>
      <c r="I134" s="168"/>
      <c r="J134" s="169">
        <f t="shared" si="20"/>
        <v>0</v>
      </c>
      <c r="K134" s="165" t="s">
        <v>2324</v>
      </c>
      <c r="L134" s="62"/>
      <c r="M134" s="170" t="s">
        <v>37</v>
      </c>
      <c r="N134" s="171" t="s">
        <v>53</v>
      </c>
      <c r="O134" s="43"/>
      <c r="P134" s="172">
        <f t="shared" si="21"/>
        <v>0</v>
      </c>
      <c r="Q134" s="172">
        <v>0</v>
      </c>
      <c r="R134" s="172">
        <f t="shared" si="22"/>
        <v>0</v>
      </c>
      <c r="S134" s="172">
        <v>0</v>
      </c>
      <c r="T134" s="173">
        <f t="shared" si="23"/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174">
        <f t="shared" si="24"/>
        <v>0</v>
      </c>
      <c r="BF134" s="174">
        <f t="shared" si="25"/>
        <v>0</v>
      </c>
      <c r="BG134" s="174">
        <f t="shared" si="26"/>
        <v>0</v>
      </c>
      <c r="BH134" s="174">
        <f t="shared" si="27"/>
        <v>0</v>
      </c>
      <c r="BI134" s="174">
        <f t="shared" si="28"/>
        <v>0</v>
      </c>
      <c r="BJ134" s="24" t="s">
        <v>24</v>
      </c>
      <c r="BK134" s="174">
        <f t="shared" si="29"/>
        <v>0</v>
      </c>
      <c r="BL134" s="24" t="s">
        <v>219</v>
      </c>
      <c r="BM134" s="24" t="s">
        <v>2434</v>
      </c>
    </row>
    <row r="135" spans="2:65" s="1" customFormat="1" ht="25.5" customHeight="1">
      <c r="B135" s="42"/>
      <c r="C135" s="163" t="s">
        <v>289</v>
      </c>
      <c r="D135" s="163" t="s">
        <v>156</v>
      </c>
      <c r="E135" s="164" t="s">
        <v>2435</v>
      </c>
      <c r="F135" s="165" t="s">
        <v>2436</v>
      </c>
      <c r="G135" s="166" t="s">
        <v>214</v>
      </c>
      <c r="H135" s="167">
        <v>55</v>
      </c>
      <c r="I135" s="168"/>
      <c r="J135" s="169">
        <f t="shared" si="20"/>
        <v>0</v>
      </c>
      <c r="K135" s="165" t="s">
        <v>2324</v>
      </c>
      <c r="L135" s="62"/>
      <c r="M135" s="170" t="s">
        <v>37</v>
      </c>
      <c r="N135" s="171" t="s">
        <v>53</v>
      </c>
      <c r="O135" s="43"/>
      <c r="P135" s="172">
        <f t="shared" si="21"/>
        <v>0</v>
      </c>
      <c r="Q135" s="172">
        <v>0</v>
      </c>
      <c r="R135" s="172">
        <f t="shared" si="22"/>
        <v>0</v>
      </c>
      <c r="S135" s="172">
        <v>0</v>
      </c>
      <c r="T135" s="173">
        <f t="shared" si="23"/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174">
        <f t="shared" si="24"/>
        <v>0</v>
      </c>
      <c r="BF135" s="174">
        <f t="shared" si="25"/>
        <v>0</v>
      </c>
      <c r="BG135" s="174">
        <f t="shared" si="26"/>
        <v>0</v>
      </c>
      <c r="BH135" s="174">
        <f t="shared" si="27"/>
        <v>0</v>
      </c>
      <c r="BI135" s="174">
        <f t="shared" si="28"/>
        <v>0</v>
      </c>
      <c r="BJ135" s="24" t="s">
        <v>24</v>
      </c>
      <c r="BK135" s="174">
        <f t="shared" si="29"/>
        <v>0</v>
      </c>
      <c r="BL135" s="24" t="s">
        <v>219</v>
      </c>
      <c r="BM135" s="24" t="s">
        <v>2437</v>
      </c>
    </row>
    <row r="136" spans="2:65" s="1" customFormat="1" ht="16.5" customHeight="1">
      <c r="B136" s="42"/>
      <c r="C136" s="163" t="s">
        <v>293</v>
      </c>
      <c r="D136" s="163" t="s">
        <v>156</v>
      </c>
      <c r="E136" s="164" t="s">
        <v>2438</v>
      </c>
      <c r="F136" s="165" t="s">
        <v>2439</v>
      </c>
      <c r="G136" s="166" t="s">
        <v>214</v>
      </c>
      <c r="H136" s="167">
        <v>30</v>
      </c>
      <c r="I136" s="168"/>
      <c r="J136" s="169">
        <f t="shared" si="20"/>
        <v>0</v>
      </c>
      <c r="K136" s="165" t="s">
        <v>2324</v>
      </c>
      <c r="L136" s="62"/>
      <c r="M136" s="170" t="s">
        <v>37</v>
      </c>
      <c r="N136" s="171" t="s">
        <v>53</v>
      </c>
      <c r="O136" s="43"/>
      <c r="P136" s="172">
        <f t="shared" si="21"/>
        <v>0</v>
      </c>
      <c r="Q136" s="172">
        <v>0</v>
      </c>
      <c r="R136" s="172">
        <f t="shared" si="22"/>
        <v>0</v>
      </c>
      <c r="S136" s="172">
        <v>0</v>
      </c>
      <c r="T136" s="173">
        <f t="shared" si="23"/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174">
        <f t="shared" si="24"/>
        <v>0</v>
      </c>
      <c r="BF136" s="174">
        <f t="shared" si="25"/>
        <v>0</v>
      </c>
      <c r="BG136" s="174">
        <f t="shared" si="26"/>
        <v>0</v>
      </c>
      <c r="BH136" s="174">
        <f t="shared" si="27"/>
        <v>0</v>
      </c>
      <c r="BI136" s="174">
        <f t="shared" si="28"/>
        <v>0</v>
      </c>
      <c r="BJ136" s="24" t="s">
        <v>24</v>
      </c>
      <c r="BK136" s="174">
        <f t="shared" si="29"/>
        <v>0</v>
      </c>
      <c r="BL136" s="24" t="s">
        <v>219</v>
      </c>
      <c r="BM136" s="24" t="s">
        <v>2440</v>
      </c>
    </row>
    <row r="137" spans="2:65" s="1" customFormat="1" ht="16.5" customHeight="1">
      <c r="B137" s="42"/>
      <c r="C137" s="163" t="s">
        <v>297</v>
      </c>
      <c r="D137" s="163" t="s">
        <v>156</v>
      </c>
      <c r="E137" s="164" t="s">
        <v>2441</v>
      </c>
      <c r="F137" s="165" t="s">
        <v>2442</v>
      </c>
      <c r="G137" s="166" t="s">
        <v>214</v>
      </c>
      <c r="H137" s="167">
        <v>31</v>
      </c>
      <c r="I137" s="168"/>
      <c r="J137" s="169">
        <f t="shared" si="20"/>
        <v>0</v>
      </c>
      <c r="K137" s="165" t="s">
        <v>2324</v>
      </c>
      <c r="L137" s="62"/>
      <c r="M137" s="170" t="s">
        <v>37</v>
      </c>
      <c r="N137" s="171" t="s">
        <v>53</v>
      </c>
      <c r="O137" s="43"/>
      <c r="P137" s="172">
        <f t="shared" si="21"/>
        <v>0</v>
      </c>
      <c r="Q137" s="172">
        <v>0</v>
      </c>
      <c r="R137" s="172">
        <f t="shared" si="22"/>
        <v>0</v>
      </c>
      <c r="S137" s="172">
        <v>0</v>
      </c>
      <c r="T137" s="173">
        <f t="shared" si="23"/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174">
        <f t="shared" si="24"/>
        <v>0</v>
      </c>
      <c r="BF137" s="174">
        <f t="shared" si="25"/>
        <v>0</v>
      </c>
      <c r="BG137" s="174">
        <f t="shared" si="26"/>
        <v>0</v>
      </c>
      <c r="BH137" s="174">
        <f t="shared" si="27"/>
        <v>0</v>
      </c>
      <c r="BI137" s="174">
        <f t="shared" si="28"/>
        <v>0</v>
      </c>
      <c r="BJ137" s="24" t="s">
        <v>24</v>
      </c>
      <c r="BK137" s="174">
        <f t="shared" si="29"/>
        <v>0</v>
      </c>
      <c r="BL137" s="24" t="s">
        <v>219</v>
      </c>
      <c r="BM137" s="24" t="s">
        <v>2443</v>
      </c>
    </row>
    <row r="138" spans="2:65" s="1" customFormat="1" ht="16.5" customHeight="1">
      <c r="B138" s="42"/>
      <c r="C138" s="163" t="s">
        <v>301</v>
      </c>
      <c r="D138" s="163" t="s">
        <v>156</v>
      </c>
      <c r="E138" s="164" t="s">
        <v>2444</v>
      </c>
      <c r="F138" s="165" t="s">
        <v>2445</v>
      </c>
      <c r="G138" s="166" t="s">
        <v>214</v>
      </c>
      <c r="H138" s="167">
        <v>12</v>
      </c>
      <c r="I138" s="168"/>
      <c r="J138" s="169">
        <f t="shared" si="20"/>
        <v>0</v>
      </c>
      <c r="K138" s="165" t="s">
        <v>2324</v>
      </c>
      <c r="L138" s="62"/>
      <c r="M138" s="170" t="s">
        <v>37</v>
      </c>
      <c r="N138" s="171" t="s">
        <v>53</v>
      </c>
      <c r="O138" s="43"/>
      <c r="P138" s="172">
        <f t="shared" si="21"/>
        <v>0</v>
      </c>
      <c r="Q138" s="172">
        <v>0</v>
      </c>
      <c r="R138" s="172">
        <f t="shared" si="22"/>
        <v>0</v>
      </c>
      <c r="S138" s="172">
        <v>0</v>
      </c>
      <c r="T138" s="173">
        <f t="shared" si="23"/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174">
        <f t="shared" si="24"/>
        <v>0</v>
      </c>
      <c r="BF138" s="174">
        <f t="shared" si="25"/>
        <v>0</v>
      </c>
      <c r="BG138" s="174">
        <f t="shared" si="26"/>
        <v>0</v>
      </c>
      <c r="BH138" s="174">
        <f t="shared" si="27"/>
        <v>0</v>
      </c>
      <c r="BI138" s="174">
        <f t="shared" si="28"/>
        <v>0</v>
      </c>
      <c r="BJ138" s="24" t="s">
        <v>24</v>
      </c>
      <c r="BK138" s="174">
        <f t="shared" si="29"/>
        <v>0</v>
      </c>
      <c r="BL138" s="24" t="s">
        <v>219</v>
      </c>
      <c r="BM138" s="24" t="s">
        <v>2446</v>
      </c>
    </row>
    <row r="139" spans="2:65" s="1" customFormat="1" ht="16.5" customHeight="1">
      <c r="B139" s="42"/>
      <c r="C139" s="163" t="s">
        <v>305</v>
      </c>
      <c r="D139" s="163" t="s">
        <v>156</v>
      </c>
      <c r="E139" s="164" t="s">
        <v>2447</v>
      </c>
      <c r="F139" s="165" t="s">
        <v>2448</v>
      </c>
      <c r="G139" s="166" t="s">
        <v>373</v>
      </c>
      <c r="H139" s="167">
        <v>1</v>
      </c>
      <c r="I139" s="168"/>
      <c r="J139" s="169">
        <f t="shared" si="20"/>
        <v>0</v>
      </c>
      <c r="K139" s="165" t="s">
        <v>2324</v>
      </c>
      <c r="L139" s="62"/>
      <c r="M139" s="170" t="s">
        <v>37</v>
      </c>
      <c r="N139" s="171" t="s">
        <v>53</v>
      </c>
      <c r="O139" s="43"/>
      <c r="P139" s="172">
        <f t="shared" si="21"/>
        <v>0</v>
      </c>
      <c r="Q139" s="172">
        <v>0</v>
      </c>
      <c r="R139" s="172">
        <f t="shared" si="22"/>
        <v>0</v>
      </c>
      <c r="S139" s="172">
        <v>0</v>
      </c>
      <c r="T139" s="173">
        <f t="shared" si="23"/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174">
        <f t="shared" si="24"/>
        <v>0</v>
      </c>
      <c r="BF139" s="174">
        <f t="shared" si="25"/>
        <v>0</v>
      </c>
      <c r="BG139" s="174">
        <f t="shared" si="26"/>
        <v>0</v>
      </c>
      <c r="BH139" s="174">
        <f t="shared" si="27"/>
        <v>0</v>
      </c>
      <c r="BI139" s="174">
        <f t="shared" si="28"/>
        <v>0</v>
      </c>
      <c r="BJ139" s="24" t="s">
        <v>24</v>
      </c>
      <c r="BK139" s="174">
        <f t="shared" si="29"/>
        <v>0</v>
      </c>
      <c r="BL139" s="24" t="s">
        <v>219</v>
      </c>
      <c r="BM139" s="24" t="s">
        <v>2449</v>
      </c>
    </row>
    <row r="140" spans="2:65" s="1" customFormat="1" ht="16.5" customHeight="1">
      <c r="B140" s="42"/>
      <c r="C140" s="163" t="s">
        <v>33</v>
      </c>
      <c r="D140" s="163" t="s">
        <v>156</v>
      </c>
      <c r="E140" s="164" t="s">
        <v>2450</v>
      </c>
      <c r="F140" s="165" t="s">
        <v>2451</v>
      </c>
      <c r="G140" s="166" t="s">
        <v>373</v>
      </c>
      <c r="H140" s="167">
        <v>12</v>
      </c>
      <c r="I140" s="168"/>
      <c r="J140" s="169">
        <f t="shared" si="20"/>
        <v>0</v>
      </c>
      <c r="K140" s="165" t="s">
        <v>2324</v>
      </c>
      <c r="L140" s="62"/>
      <c r="M140" s="170" t="s">
        <v>37</v>
      </c>
      <c r="N140" s="171" t="s">
        <v>53</v>
      </c>
      <c r="O140" s="43"/>
      <c r="P140" s="172">
        <f t="shared" si="21"/>
        <v>0</v>
      </c>
      <c r="Q140" s="172">
        <v>0</v>
      </c>
      <c r="R140" s="172">
        <f t="shared" si="22"/>
        <v>0</v>
      </c>
      <c r="S140" s="172">
        <v>0</v>
      </c>
      <c r="T140" s="173">
        <f t="shared" si="23"/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174">
        <f t="shared" si="24"/>
        <v>0</v>
      </c>
      <c r="BF140" s="174">
        <f t="shared" si="25"/>
        <v>0</v>
      </c>
      <c r="BG140" s="174">
        <f t="shared" si="26"/>
        <v>0</v>
      </c>
      <c r="BH140" s="174">
        <f t="shared" si="27"/>
        <v>0</v>
      </c>
      <c r="BI140" s="174">
        <f t="shared" si="28"/>
        <v>0</v>
      </c>
      <c r="BJ140" s="24" t="s">
        <v>24</v>
      </c>
      <c r="BK140" s="174">
        <f t="shared" si="29"/>
        <v>0</v>
      </c>
      <c r="BL140" s="24" t="s">
        <v>219</v>
      </c>
      <c r="BM140" s="24" t="s">
        <v>2452</v>
      </c>
    </row>
    <row r="141" spans="2:65" s="1" customFormat="1" ht="16.5" customHeight="1">
      <c r="B141" s="42"/>
      <c r="C141" s="163" t="s">
        <v>312</v>
      </c>
      <c r="D141" s="163" t="s">
        <v>156</v>
      </c>
      <c r="E141" s="164" t="s">
        <v>2453</v>
      </c>
      <c r="F141" s="165" t="s">
        <v>2454</v>
      </c>
      <c r="G141" s="166" t="s">
        <v>373</v>
      </c>
      <c r="H141" s="167">
        <v>1</v>
      </c>
      <c r="I141" s="168"/>
      <c r="J141" s="169">
        <f t="shared" si="20"/>
        <v>0</v>
      </c>
      <c r="K141" s="165" t="s">
        <v>2324</v>
      </c>
      <c r="L141" s="62"/>
      <c r="M141" s="170" t="s">
        <v>37</v>
      </c>
      <c r="N141" s="171" t="s">
        <v>53</v>
      </c>
      <c r="O141" s="43"/>
      <c r="P141" s="172">
        <f t="shared" si="21"/>
        <v>0</v>
      </c>
      <c r="Q141" s="172">
        <v>0</v>
      </c>
      <c r="R141" s="172">
        <f t="shared" si="22"/>
        <v>0</v>
      </c>
      <c r="S141" s="172">
        <v>0</v>
      </c>
      <c r="T141" s="173">
        <f t="shared" si="23"/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174">
        <f t="shared" si="24"/>
        <v>0</v>
      </c>
      <c r="BF141" s="174">
        <f t="shared" si="25"/>
        <v>0</v>
      </c>
      <c r="BG141" s="174">
        <f t="shared" si="26"/>
        <v>0</v>
      </c>
      <c r="BH141" s="174">
        <f t="shared" si="27"/>
        <v>0</v>
      </c>
      <c r="BI141" s="174">
        <f t="shared" si="28"/>
        <v>0</v>
      </c>
      <c r="BJ141" s="24" t="s">
        <v>24</v>
      </c>
      <c r="BK141" s="174">
        <f t="shared" si="29"/>
        <v>0</v>
      </c>
      <c r="BL141" s="24" t="s">
        <v>219</v>
      </c>
      <c r="BM141" s="24" t="s">
        <v>2455</v>
      </c>
    </row>
    <row r="142" spans="2:65" s="1" customFormat="1" ht="16.5" customHeight="1">
      <c r="B142" s="42"/>
      <c r="C142" s="163" t="s">
        <v>316</v>
      </c>
      <c r="D142" s="163" t="s">
        <v>156</v>
      </c>
      <c r="E142" s="164" t="s">
        <v>2456</v>
      </c>
      <c r="F142" s="165" t="s">
        <v>2457</v>
      </c>
      <c r="G142" s="166" t="s">
        <v>373</v>
      </c>
      <c r="H142" s="167">
        <v>12</v>
      </c>
      <c r="I142" s="168"/>
      <c r="J142" s="169">
        <f t="shared" si="20"/>
        <v>0</v>
      </c>
      <c r="K142" s="165" t="s">
        <v>2324</v>
      </c>
      <c r="L142" s="62"/>
      <c r="M142" s="170" t="s">
        <v>37</v>
      </c>
      <c r="N142" s="171" t="s">
        <v>53</v>
      </c>
      <c r="O142" s="43"/>
      <c r="P142" s="172">
        <f t="shared" si="21"/>
        <v>0</v>
      </c>
      <c r="Q142" s="172">
        <v>0</v>
      </c>
      <c r="R142" s="172">
        <f t="shared" si="22"/>
        <v>0</v>
      </c>
      <c r="S142" s="172">
        <v>0</v>
      </c>
      <c r="T142" s="173">
        <f t="shared" si="23"/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174">
        <f t="shared" si="24"/>
        <v>0</v>
      </c>
      <c r="BF142" s="174">
        <f t="shared" si="25"/>
        <v>0</v>
      </c>
      <c r="BG142" s="174">
        <f t="shared" si="26"/>
        <v>0</v>
      </c>
      <c r="BH142" s="174">
        <f t="shared" si="27"/>
        <v>0</v>
      </c>
      <c r="BI142" s="174">
        <f t="shared" si="28"/>
        <v>0</v>
      </c>
      <c r="BJ142" s="24" t="s">
        <v>24</v>
      </c>
      <c r="BK142" s="174">
        <f t="shared" si="29"/>
        <v>0</v>
      </c>
      <c r="BL142" s="24" t="s">
        <v>219</v>
      </c>
      <c r="BM142" s="24" t="s">
        <v>2458</v>
      </c>
    </row>
    <row r="143" spans="2:65" s="1" customFormat="1" ht="16.5" customHeight="1">
      <c r="B143" s="42"/>
      <c r="C143" s="163" t="s">
        <v>320</v>
      </c>
      <c r="D143" s="163" t="s">
        <v>156</v>
      </c>
      <c r="E143" s="164" t="s">
        <v>2459</v>
      </c>
      <c r="F143" s="165" t="s">
        <v>2460</v>
      </c>
      <c r="G143" s="166" t="s">
        <v>373</v>
      </c>
      <c r="H143" s="167">
        <v>4</v>
      </c>
      <c r="I143" s="168"/>
      <c r="J143" s="169">
        <f t="shared" si="20"/>
        <v>0</v>
      </c>
      <c r="K143" s="165" t="s">
        <v>2324</v>
      </c>
      <c r="L143" s="62"/>
      <c r="M143" s="170" t="s">
        <v>37</v>
      </c>
      <c r="N143" s="171" t="s">
        <v>53</v>
      </c>
      <c r="O143" s="43"/>
      <c r="P143" s="172">
        <f t="shared" si="21"/>
        <v>0</v>
      </c>
      <c r="Q143" s="172">
        <v>0</v>
      </c>
      <c r="R143" s="172">
        <f t="shared" si="22"/>
        <v>0</v>
      </c>
      <c r="S143" s="172">
        <v>0</v>
      </c>
      <c r="T143" s="173">
        <f t="shared" si="23"/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174">
        <f t="shared" si="24"/>
        <v>0</v>
      </c>
      <c r="BF143" s="174">
        <f t="shared" si="25"/>
        <v>0</v>
      </c>
      <c r="BG143" s="174">
        <f t="shared" si="26"/>
        <v>0</v>
      </c>
      <c r="BH143" s="174">
        <f t="shared" si="27"/>
        <v>0</v>
      </c>
      <c r="BI143" s="174">
        <f t="shared" si="28"/>
        <v>0</v>
      </c>
      <c r="BJ143" s="24" t="s">
        <v>24</v>
      </c>
      <c r="BK143" s="174">
        <f t="shared" si="29"/>
        <v>0</v>
      </c>
      <c r="BL143" s="24" t="s">
        <v>219</v>
      </c>
      <c r="BM143" s="24" t="s">
        <v>2461</v>
      </c>
    </row>
    <row r="144" spans="2:65" s="1" customFormat="1" ht="16.5" customHeight="1">
      <c r="B144" s="42"/>
      <c r="C144" s="163" t="s">
        <v>324</v>
      </c>
      <c r="D144" s="163" t="s">
        <v>156</v>
      </c>
      <c r="E144" s="164" t="s">
        <v>2462</v>
      </c>
      <c r="F144" s="165" t="s">
        <v>2463</v>
      </c>
      <c r="G144" s="166" t="s">
        <v>373</v>
      </c>
      <c r="H144" s="167">
        <v>1</v>
      </c>
      <c r="I144" s="168"/>
      <c r="J144" s="169">
        <f t="shared" si="20"/>
        <v>0</v>
      </c>
      <c r="K144" s="165" t="s">
        <v>2324</v>
      </c>
      <c r="L144" s="62"/>
      <c r="M144" s="170" t="s">
        <v>37</v>
      </c>
      <c r="N144" s="171" t="s">
        <v>53</v>
      </c>
      <c r="O144" s="43"/>
      <c r="P144" s="172">
        <f t="shared" si="21"/>
        <v>0</v>
      </c>
      <c r="Q144" s="172">
        <v>0</v>
      </c>
      <c r="R144" s="172">
        <f t="shared" si="22"/>
        <v>0</v>
      </c>
      <c r="S144" s="172">
        <v>0</v>
      </c>
      <c r="T144" s="173">
        <f t="shared" si="23"/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174">
        <f t="shared" si="24"/>
        <v>0</v>
      </c>
      <c r="BF144" s="174">
        <f t="shared" si="25"/>
        <v>0</v>
      </c>
      <c r="BG144" s="174">
        <f t="shared" si="26"/>
        <v>0</v>
      </c>
      <c r="BH144" s="174">
        <f t="shared" si="27"/>
        <v>0</v>
      </c>
      <c r="BI144" s="174">
        <f t="shared" si="28"/>
        <v>0</v>
      </c>
      <c r="BJ144" s="24" t="s">
        <v>24</v>
      </c>
      <c r="BK144" s="174">
        <f t="shared" si="29"/>
        <v>0</v>
      </c>
      <c r="BL144" s="24" t="s">
        <v>219</v>
      </c>
      <c r="BM144" s="24" t="s">
        <v>2464</v>
      </c>
    </row>
    <row r="145" spans="2:65" s="1" customFormat="1" ht="16.5" customHeight="1">
      <c r="B145" s="42"/>
      <c r="C145" s="163" t="s">
        <v>328</v>
      </c>
      <c r="D145" s="163" t="s">
        <v>156</v>
      </c>
      <c r="E145" s="164" t="s">
        <v>2465</v>
      </c>
      <c r="F145" s="165" t="s">
        <v>2466</v>
      </c>
      <c r="G145" s="166" t="s">
        <v>214</v>
      </c>
      <c r="H145" s="167">
        <v>83</v>
      </c>
      <c r="I145" s="168"/>
      <c r="J145" s="169">
        <f t="shared" si="20"/>
        <v>0</v>
      </c>
      <c r="K145" s="165" t="s">
        <v>2324</v>
      </c>
      <c r="L145" s="62"/>
      <c r="M145" s="170" t="s">
        <v>37</v>
      </c>
      <c r="N145" s="171" t="s">
        <v>53</v>
      </c>
      <c r="O145" s="43"/>
      <c r="P145" s="172">
        <f t="shared" si="21"/>
        <v>0</v>
      </c>
      <c r="Q145" s="172">
        <v>0</v>
      </c>
      <c r="R145" s="172">
        <f t="shared" si="22"/>
        <v>0</v>
      </c>
      <c r="S145" s="172">
        <v>0</v>
      </c>
      <c r="T145" s="173">
        <f t="shared" si="23"/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174">
        <f t="shared" si="24"/>
        <v>0</v>
      </c>
      <c r="BF145" s="174">
        <f t="shared" si="25"/>
        <v>0</v>
      </c>
      <c r="BG145" s="174">
        <f t="shared" si="26"/>
        <v>0</v>
      </c>
      <c r="BH145" s="174">
        <f t="shared" si="27"/>
        <v>0</v>
      </c>
      <c r="BI145" s="174">
        <f t="shared" si="28"/>
        <v>0</v>
      </c>
      <c r="BJ145" s="24" t="s">
        <v>24</v>
      </c>
      <c r="BK145" s="174">
        <f t="shared" si="29"/>
        <v>0</v>
      </c>
      <c r="BL145" s="24" t="s">
        <v>219</v>
      </c>
      <c r="BM145" s="24" t="s">
        <v>2467</v>
      </c>
    </row>
    <row r="146" spans="2:65" s="1" customFormat="1" ht="16.5" customHeight="1">
      <c r="B146" s="42"/>
      <c r="C146" s="163" t="s">
        <v>330</v>
      </c>
      <c r="D146" s="163" t="s">
        <v>156</v>
      </c>
      <c r="E146" s="164" t="s">
        <v>2468</v>
      </c>
      <c r="F146" s="165" t="s">
        <v>2469</v>
      </c>
      <c r="G146" s="166" t="s">
        <v>214</v>
      </c>
      <c r="H146" s="167">
        <v>83</v>
      </c>
      <c r="I146" s="168"/>
      <c r="J146" s="169">
        <f t="shared" si="20"/>
        <v>0</v>
      </c>
      <c r="K146" s="165" t="s">
        <v>2324</v>
      </c>
      <c r="L146" s="62"/>
      <c r="M146" s="170" t="s">
        <v>37</v>
      </c>
      <c r="N146" s="171" t="s">
        <v>53</v>
      </c>
      <c r="O146" s="43"/>
      <c r="P146" s="172">
        <f t="shared" si="21"/>
        <v>0</v>
      </c>
      <c r="Q146" s="172">
        <v>0</v>
      </c>
      <c r="R146" s="172">
        <f t="shared" si="22"/>
        <v>0</v>
      </c>
      <c r="S146" s="172">
        <v>0</v>
      </c>
      <c r="T146" s="173">
        <f t="shared" si="23"/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174">
        <f t="shared" si="24"/>
        <v>0</v>
      </c>
      <c r="BF146" s="174">
        <f t="shared" si="25"/>
        <v>0</v>
      </c>
      <c r="BG146" s="174">
        <f t="shared" si="26"/>
        <v>0</v>
      </c>
      <c r="BH146" s="174">
        <f t="shared" si="27"/>
        <v>0</v>
      </c>
      <c r="BI146" s="174">
        <f t="shared" si="28"/>
        <v>0</v>
      </c>
      <c r="BJ146" s="24" t="s">
        <v>24</v>
      </c>
      <c r="BK146" s="174">
        <f t="shared" si="29"/>
        <v>0</v>
      </c>
      <c r="BL146" s="24" t="s">
        <v>219</v>
      </c>
      <c r="BM146" s="24" t="s">
        <v>2470</v>
      </c>
    </row>
    <row r="147" spans="2:65" s="1" customFormat="1" ht="16.5" customHeight="1">
      <c r="B147" s="42"/>
      <c r="C147" s="163" t="s">
        <v>334</v>
      </c>
      <c r="D147" s="163" t="s">
        <v>156</v>
      </c>
      <c r="E147" s="164" t="s">
        <v>2471</v>
      </c>
      <c r="F147" s="165" t="s">
        <v>2472</v>
      </c>
      <c r="G147" s="166" t="s">
        <v>201</v>
      </c>
      <c r="H147" s="167">
        <v>0.36799999999999999</v>
      </c>
      <c r="I147" s="168"/>
      <c r="J147" s="169">
        <f t="shared" si="20"/>
        <v>0</v>
      </c>
      <c r="K147" s="165" t="s">
        <v>2324</v>
      </c>
      <c r="L147" s="62"/>
      <c r="M147" s="170" t="s">
        <v>37</v>
      </c>
      <c r="N147" s="171" t="s">
        <v>53</v>
      </c>
      <c r="O147" s="43"/>
      <c r="P147" s="172">
        <f t="shared" si="21"/>
        <v>0</v>
      </c>
      <c r="Q147" s="172">
        <v>0</v>
      </c>
      <c r="R147" s="172">
        <f t="shared" si="22"/>
        <v>0</v>
      </c>
      <c r="S147" s="172">
        <v>0</v>
      </c>
      <c r="T147" s="173">
        <f t="shared" si="23"/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174">
        <f t="shared" si="24"/>
        <v>0</v>
      </c>
      <c r="BF147" s="174">
        <f t="shared" si="25"/>
        <v>0</v>
      </c>
      <c r="BG147" s="174">
        <f t="shared" si="26"/>
        <v>0</v>
      </c>
      <c r="BH147" s="174">
        <f t="shared" si="27"/>
        <v>0</v>
      </c>
      <c r="BI147" s="174">
        <f t="shared" si="28"/>
        <v>0</v>
      </c>
      <c r="BJ147" s="24" t="s">
        <v>24</v>
      </c>
      <c r="BK147" s="174">
        <f t="shared" si="29"/>
        <v>0</v>
      </c>
      <c r="BL147" s="24" t="s">
        <v>219</v>
      </c>
      <c r="BM147" s="24" t="s">
        <v>2473</v>
      </c>
    </row>
    <row r="148" spans="2:65" s="1" customFormat="1" ht="16.5" customHeight="1">
      <c r="B148" s="42"/>
      <c r="C148" s="163" t="s">
        <v>338</v>
      </c>
      <c r="D148" s="163" t="s">
        <v>156</v>
      </c>
      <c r="E148" s="164" t="s">
        <v>2474</v>
      </c>
      <c r="F148" s="165" t="s">
        <v>2475</v>
      </c>
      <c r="G148" s="166" t="s">
        <v>2476</v>
      </c>
      <c r="H148" s="167">
        <v>3</v>
      </c>
      <c r="I148" s="168"/>
      <c r="J148" s="169">
        <f t="shared" si="20"/>
        <v>0</v>
      </c>
      <c r="K148" s="165" t="s">
        <v>2324</v>
      </c>
      <c r="L148" s="62"/>
      <c r="M148" s="170" t="s">
        <v>37</v>
      </c>
      <c r="N148" s="171" t="s">
        <v>53</v>
      </c>
      <c r="O148" s="43"/>
      <c r="P148" s="172">
        <f t="shared" si="21"/>
        <v>0</v>
      </c>
      <c r="Q148" s="172">
        <v>0</v>
      </c>
      <c r="R148" s="172">
        <f t="shared" si="22"/>
        <v>0</v>
      </c>
      <c r="S148" s="172">
        <v>0</v>
      </c>
      <c r="T148" s="173">
        <f t="shared" si="23"/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174">
        <f t="shared" si="24"/>
        <v>0</v>
      </c>
      <c r="BF148" s="174">
        <f t="shared" si="25"/>
        <v>0</v>
      </c>
      <c r="BG148" s="174">
        <f t="shared" si="26"/>
        <v>0</v>
      </c>
      <c r="BH148" s="174">
        <f t="shared" si="27"/>
        <v>0</v>
      </c>
      <c r="BI148" s="174">
        <f t="shared" si="28"/>
        <v>0</v>
      </c>
      <c r="BJ148" s="24" t="s">
        <v>24</v>
      </c>
      <c r="BK148" s="174">
        <f t="shared" si="29"/>
        <v>0</v>
      </c>
      <c r="BL148" s="24" t="s">
        <v>219</v>
      </c>
      <c r="BM148" s="24" t="s">
        <v>2477</v>
      </c>
    </row>
    <row r="149" spans="2:65" s="1" customFormat="1" ht="16.5" customHeight="1">
      <c r="B149" s="42"/>
      <c r="C149" s="163" t="s">
        <v>342</v>
      </c>
      <c r="D149" s="163" t="s">
        <v>156</v>
      </c>
      <c r="E149" s="164" t="s">
        <v>2478</v>
      </c>
      <c r="F149" s="165" t="s">
        <v>2479</v>
      </c>
      <c r="G149" s="166" t="s">
        <v>2476</v>
      </c>
      <c r="H149" s="167">
        <v>3</v>
      </c>
      <c r="I149" s="168"/>
      <c r="J149" s="169">
        <f t="shared" si="20"/>
        <v>0</v>
      </c>
      <c r="K149" s="165" t="s">
        <v>2324</v>
      </c>
      <c r="L149" s="62"/>
      <c r="M149" s="170" t="s">
        <v>37</v>
      </c>
      <c r="N149" s="171" t="s">
        <v>53</v>
      </c>
      <c r="O149" s="43"/>
      <c r="P149" s="172">
        <f t="shared" si="21"/>
        <v>0</v>
      </c>
      <c r="Q149" s="172">
        <v>0</v>
      </c>
      <c r="R149" s="172">
        <f t="shared" si="22"/>
        <v>0</v>
      </c>
      <c r="S149" s="172">
        <v>0</v>
      </c>
      <c r="T149" s="173">
        <f t="shared" si="23"/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174">
        <f t="shared" si="24"/>
        <v>0</v>
      </c>
      <c r="BF149" s="174">
        <f t="shared" si="25"/>
        <v>0</v>
      </c>
      <c r="BG149" s="174">
        <f t="shared" si="26"/>
        <v>0</v>
      </c>
      <c r="BH149" s="174">
        <f t="shared" si="27"/>
        <v>0</v>
      </c>
      <c r="BI149" s="174">
        <f t="shared" si="28"/>
        <v>0</v>
      </c>
      <c r="BJ149" s="24" t="s">
        <v>24</v>
      </c>
      <c r="BK149" s="174">
        <f t="shared" si="29"/>
        <v>0</v>
      </c>
      <c r="BL149" s="24" t="s">
        <v>219</v>
      </c>
      <c r="BM149" s="24" t="s">
        <v>2480</v>
      </c>
    </row>
    <row r="150" spans="2:65" s="10" customFormat="1" ht="37.35" customHeight="1">
      <c r="B150" s="203"/>
      <c r="C150" s="204"/>
      <c r="D150" s="205" t="s">
        <v>81</v>
      </c>
      <c r="E150" s="206" t="s">
        <v>2481</v>
      </c>
      <c r="F150" s="206" t="s">
        <v>2482</v>
      </c>
      <c r="G150" s="204"/>
      <c r="H150" s="204"/>
      <c r="I150" s="207"/>
      <c r="J150" s="208">
        <f>BK150</f>
        <v>0</v>
      </c>
      <c r="K150" s="204"/>
      <c r="L150" s="209"/>
      <c r="M150" s="210"/>
      <c r="N150" s="211"/>
      <c r="O150" s="211"/>
      <c r="P150" s="212">
        <f>SUM(P151:P164)</f>
        <v>0</v>
      </c>
      <c r="Q150" s="211"/>
      <c r="R150" s="212">
        <f>SUM(R151:R164)</f>
        <v>0</v>
      </c>
      <c r="S150" s="211"/>
      <c r="T150" s="213">
        <f>SUM(T151:T164)</f>
        <v>0</v>
      </c>
      <c r="AR150" s="214" t="s">
        <v>91</v>
      </c>
      <c r="AT150" s="215" t="s">
        <v>81</v>
      </c>
      <c r="AU150" s="215" t="s">
        <v>82</v>
      </c>
      <c r="AY150" s="214" t="s">
        <v>162</v>
      </c>
      <c r="BK150" s="216">
        <f>SUM(BK151:BK164)</f>
        <v>0</v>
      </c>
    </row>
    <row r="151" spans="2:65" s="1" customFormat="1" ht="16.5" customHeight="1">
      <c r="B151" s="42"/>
      <c r="C151" s="163" t="s">
        <v>346</v>
      </c>
      <c r="D151" s="163" t="s">
        <v>156</v>
      </c>
      <c r="E151" s="164" t="s">
        <v>2483</v>
      </c>
      <c r="F151" s="165" t="s">
        <v>2484</v>
      </c>
      <c r="G151" s="166" t="s">
        <v>373</v>
      </c>
      <c r="H151" s="167">
        <v>2</v>
      </c>
      <c r="I151" s="168"/>
      <c r="J151" s="169">
        <f t="shared" ref="J151:J164" si="30">ROUND(I151*H151,2)</f>
        <v>0</v>
      </c>
      <c r="K151" s="165" t="s">
        <v>2324</v>
      </c>
      <c r="L151" s="62"/>
      <c r="M151" s="170" t="s">
        <v>37</v>
      </c>
      <c r="N151" s="171" t="s">
        <v>53</v>
      </c>
      <c r="O151" s="43"/>
      <c r="P151" s="172">
        <f t="shared" ref="P151:P164" si="31">O151*H151</f>
        <v>0</v>
      </c>
      <c r="Q151" s="172">
        <v>0</v>
      </c>
      <c r="R151" s="172">
        <f t="shared" ref="R151:R164" si="32">Q151*H151</f>
        <v>0</v>
      </c>
      <c r="S151" s="172">
        <v>0</v>
      </c>
      <c r="T151" s="173">
        <f t="shared" ref="T151:T164" si="33"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174">
        <f t="shared" ref="BE151:BE164" si="34">IF(N151="základní",J151,0)</f>
        <v>0</v>
      </c>
      <c r="BF151" s="174">
        <f t="shared" ref="BF151:BF164" si="35">IF(N151="snížená",J151,0)</f>
        <v>0</v>
      </c>
      <c r="BG151" s="174">
        <f t="shared" ref="BG151:BG164" si="36">IF(N151="zákl. přenesená",J151,0)</f>
        <v>0</v>
      </c>
      <c r="BH151" s="174">
        <f t="shared" ref="BH151:BH164" si="37">IF(N151="sníž. přenesená",J151,0)</f>
        <v>0</v>
      </c>
      <c r="BI151" s="174">
        <f t="shared" ref="BI151:BI164" si="38">IF(N151="nulová",J151,0)</f>
        <v>0</v>
      </c>
      <c r="BJ151" s="24" t="s">
        <v>24</v>
      </c>
      <c r="BK151" s="174">
        <f t="shared" ref="BK151:BK164" si="39">ROUND(I151*H151,2)</f>
        <v>0</v>
      </c>
      <c r="BL151" s="24" t="s">
        <v>219</v>
      </c>
      <c r="BM151" s="24" t="s">
        <v>2485</v>
      </c>
    </row>
    <row r="152" spans="2:65" s="1" customFormat="1" ht="16.5" customHeight="1">
      <c r="B152" s="42"/>
      <c r="C152" s="163" t="s">
        <v>350</v>
      </c>
      <c r="D152" s="163" t="s">
        <v>156</v>
      </c>
      <c r="E152" s="164" t="s">
        <v>2486</v>
      </c>
      <c r="F152" s="165" t="s">
        <v>2487</v>
      </c>
      <c r="G152" s="166" t="s">
        <v>373</v>
      </c>
      <c r="H152" s="167">
        <v>2</v>
      </c>
      <c r="I152" s="168"/>
      <c r="J152" s="169">
        <f t="shared" si="30"/>
        <v>0</v>
      </c>
      <c r="K152" s="165" t="s">
        <v>2324</v>
      </c>
      <c r="L152" s="62"/>
      <c r="M152" s="170" t="s">
        <v>37</v>
      </c>
      <c r="N152" s="171" t="s">
        <v>53</v>
      </c>
      <c r="O152" s="43"/>
      <c r="P152" s="172">
        <f t="shared" si="31"/>
        <v>0</v>
      </c>
      <c r="Q152" s="172">
        <v>0</v>
      </c>
      <c r="R152" s="172">
        <f t="shared" si="32"/>
        <v>0</v>
      </c>
      <c r="S152" s="172">
        <v>0</v>
      </c>
      <c r="T152" s="173">
        <f t="shared" si="33"/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174">
        <f t="shared" si="34"/>
        <v>0</v>
      </c>
      <c r="BF152" s="174">
        <f t="shared" si="35"/>
        <v>0</v>
      </c>
      <c r="BG152" s="174">
        <f t="shared" si="36"/>
        <v>0</v>
      </c>
      <c r="BH152" s="174">
        <f t="shared" si="37"/>
        <v>0</v>
      </c>
      <c r="BI152" s="174">
        <f t="shared" si="38"/>
        <v>0</v>
      </c>
      <c r="BJ152" s="24" t="s">
        <v>24</v>
      </c>
      <c r="BK152" s="174">
        <f t="shared" si="39"/>
        <v>0</v>
      </c>
      <c r="BL152" s="24" t="s">
        <v>219</v>
      </c>
      <c r="BM152" s="24" t="s">
        <v>2488</v>
      </c>
    </row>
    <row r="153" spans="2:65" s="1" customFormat="1" ht="16.5" customHeight="1">
      <c r="B153" s="42"/>
      <c r="C153" s="163" t="s">
        <v>354</v>
      </c>
      <c r="D153" s="163" t="s">
        <v>156</v>
      </c>
      <c r="E153" s="164" t="s">
        <v>2489</v>
      </c>
      <c r="F153" s="165" t="s">
        <v>2490</v>
      </c>
      <c r="G153" s="166" t="s">
        <v>373</v>
      </c>
      <c r="H153" s="167">
        <v>2</v>
      </c>
      <c r="I153" s="168"/>
      <c r="J153" s="169">
        <f t="shared" si="30"/>
        <v>0</v>
      </c>
      <c r="K153" s="165" t="s">
        <v>2324</v>
      </c>
      <c r="L153" s="62"/>
      <c r="M153" s="170" t="s">
        <v>37</v>
      </c>
      <c r="N153" s="171" t="s">
        <v>53</v>
      </c>
      <c r="O153" s="43"/>
      <c r="P153" s="172">
        <f t="shared" si="31"/>
        <v>0</v>
      </c>
      <c r="Q153" s="172">
        <v>0</v>
      </c>
      <c r="R153" s="172">
        <f t="shared" si="32"/>
        <v>0</v>
      </c>
      <c r="S153" s="172">
        <v>0</v>
      </c>
      <c r="T153" s="173">
        <f t="shared" si="33"/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174">
        <f t="shared" si="34"/>
        <v>0</v>
      </c>
      <c r="BF153" s="174">
        <f t="shared" si="35"/>
        <v>0</v>
      </c>
      <c r="BG153" s="174">
        <f t="shared" si="36"/>
        <v>0</v>
      </c>
      <c r="BH153" s="174">
        <f t="shared" si="37"/>
        <v>0</v>
      </c>
      <c r="BI153" s="174">
        <f t="shared" si="38"/>
        <v>0</v>
      </c>
      <c r="BJ153" s="24" t="s">
        <v>24</v>
      </c>
      <c r="BK153" s="174">
        <f t="shared" si="39"/>
        <v>0</v>
      </c>
      <c r="BL153" s="24" t="s">
        <v>219</v>
      </c>
      <c r="BM153" s="24" t="s">
        <v>2491</v>
      </c>
    </row>
    <row r="154" spans="2:65" s="1" customFormat="1" ht="16.5" customHeight="1">
      <c r="B154" s="42"/>
      <c r="C154" s="163" t="s">
        <v>358</v>
      </c>
      <c r="D154" s="163" t="s">
        <v>156</v>
      </c>
      <c r="E154" s="164" t="s">
        <v>2492</v>
      </c>
      <c r="F154" s="165" t="s">
        <v>2493</v>
      </c>
      <c r="G154" s="166" t="s">
        <v>373</v>
      </c>
      <c r="H154" s="167">
        <v>4</v>
      </c>
      <c r="I154" s="168"/>
      <c r="J154" s="169">
        <f t="shared" si="30"/>
        <v>0</v>
      </c>
      <c r="K154" s="165" t="s">
        <v>2324</v>
      </c>
      <c r="L154" s="62"/>
      <c r="M154" s="170" t="s">
        <v>37</v>
      </c>
      <c r="N154" s="171" t="s">
        <v>53</v>
      </c>
      <c r="O154" s="43"/>
      <c r="P154" s="172">
        <f t="shared" si="31"/>
        <v>0</v>
      </c>
      <c r="Q154" s="172">
        <v>0</v>
      </c>
      <c r="R154" s="172">
        <f t="shared" si="32"/>
        <v>0</v>
      </c>
      <c r="S154" s="172">
        <v>0</v>
      </c>
      <c r="T154" s="173">
        <f t="shared" si="33"/>
        <v>0</v>
      </c>
      <c r="AR154" s="24" t="s">
        <v>219</v>
      </c>
      <c r="AT154" s="24" t="s">
        <v>156</v>
      </c>
      <c r="AU154" s="24" t="s">
        <v>24</v>
      </c>
      <c r="AY154" s="24" t="s">
        <v>162</v>
      </c>
      <c r="BE154" s="174">
        <f t="shared" si="34"/>
        <v>0</v>
      </c>
      <c r="BF154" s="174">
        <f t="shared" si="35"/>
        <v>0</v>
      </c>
      <c r="BG154" s="174">
        <f t="shared" si="36"/>
        <v>0</v>
      </c>
      <c r="BH154" s="174">
        <f t="shared" si="37"/>
        <v>0</v>
      </c>
      <c r="BI154" s="174">
        <f t="shared" si="38"/>
        <v>0</v>
      </c>
      <c r="BJ154" s="24" t="s">
        <v>24</v>
      </c>
      <c r="BK154" s="174">
        <f t="shared" si="39"/>
        <v>0</v>
      </c>
      <c r="BL154" s="24" t="s">
        <v>219</v>
      </c>
      <c r="BM154" s="24" t="s">
        <v>2494</v>
      </c>
    </row>
    <row r="155" spans="2:65" s="1" customFormat="1" ht="16.5" customHeight="1">
      <c r="B155" s="42"/>
      <c r="C155" s="163" t="s">
        <v>362</v>
      </c>
      <c r="D155" s="163" t="s">
        <v>156</v>
      </c>
      <c r="E155" s="164" t="s">
        <v>2495</v>
      </c>
      <c r="F155" s="165" t="s">
        <v>2496</v>
      </c>
      <c r="G155" s="166" t="s">
        <v>373</v>
      </c>
      <c r="H155" s="167">
        <v>8</v>
      </c>
      <c r="I155" s="168"/>
      <c r="J155" s="169">
        <f t="shared" si="30"/>
        <v>0</v>
      </c>
      <c r="K155" s="165" t="s">
        <v>2324</v>
      </c>
      <c r="L155" s="62"/>
      <c r="M155" s="170" t="s">
        <v>37</v>
      </c>
      <c r="N155" s="171" t="s">
        <v>53</v>
      </c>
      <c r="O155" s="43"/>
      <c r="P155" s="172">
        <f t="shared" si="31"/>
        <v>0</v>
      </c>
      <c r="Q155" s="172">
        <v>0</v>
      </c>
      <c r="R155" s="172">
        <f t="shared" si="32"/>
        <v>0</v>
      </c>
      <c r="S155" s="172">
        <v>0</v>
      </c>
      <c r="T155" s="173">
        <f t="shared" si="33"/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174">
        <f t="shared" si="34"/>
        <v>0</v>
      </c>
      <c r="BF155" s="174">
        <f t="shared" si="35"/>
        <v>0</v>
      </c>
      <c r="BG155" s="174">
        <f t="shared" si="36"/>
        <v>0</v>
      </c>
      <c r="BH155" s="174">
        <f t="shared" si="37"/>
        <v>0</v>
      </c>
      <c r="BI155" s="174">
        <f t="shared" si="38"/>
        <v>0</v>
      </c>
      <c r="BJ155" s="24" t="s">
        <v>24</v>
      </c>
      <c r="BK155" s="174">
        <f t="shared" si="39"/>
        <v>0</v>
      </c>
      <c r="BL155" s="24" t="s">
        <v>219</v>
      </c>
      <c r="BM155" s="24" t="s">
        <v>2497</v>
      </c>
    </row>
    <row r="156" spans="2:65" s="1" customFormat="1" ht="16.5" customHeight="1">
      <c r="B156" s="42"/>
      <c r="C156" s="163" t="s">
        <v>366</v>
      </c>
      <c r="D156" s="163" t="s">
        <v>156</v>
      </c>
      <c r="E156" s="164" t="s">
        <v>2498</v>
      </c>
      <c r="F156" s="165" t="s">
        <v>2499</v>
      </c>
      <c r="G156" s="166" t="s">
        <v>373</v>
      </c>
      <c r="H156" s="167">
        <v>2</v>
      </c>
      <c r="I156" s="168"/>
      <c r="J156" s="169">
        <f t="shared" si="30"/>
        <v>0</v>
      </c>
      <c r="K156" s="165" t="s">
        <v>2324</v>
      </c>
      <c r="L156" s="62"/>
      <c r="M156" s="170" t="s">
        <v>37</v>
      </c>
      <c r="N156" s="171" t="s">
        <v>53</v>
      </c>
      <c r="O156" s="43"/>
      <c r="P156" s="172">
        <f t="shared" si="31"/>
        <v>0</v>
      </c>
      <c r="Q156" s="172">
        <v>0</v>
      </c>
      <c r="R156" s="172">
        <f t="shared" si="32"/>
        <v>0</v>
      </c>
      <c r="S156" s="172">
        <v>0</v>
      </c>
      <c r="T156" s="173">
        <f t="shared" si="33"/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174">
        <f t="shared" si="34"/>
        <v>0</v>
      </c>
      <c r="BF156" s="174">
        <f t="shared" si="35"/>
        <v>0</v>
      </c>
      <c r="BG156" s="174">
        <f t="shared" si="36"/>
        <v>0</v>
      </c>
      <c r="BH156" s="174">
        <f t="shared" si="37"/>
        <v>0</v>
      </c>
      <c r="BI156" s="174">
        <f t="shared" si="38"/>
        <v>0</v>
      </c>
      <c r="BJ156" s="24" t="s">
        <v>24</v>
      </c>
      <c r="BK156" s="174">
        <f t="shared" si="39"/>
        <v>0</v>
      </c>
      <c r="BL156" s="24" t="s">
        <v>219</v>
      </c>
      <c r="BM156" s="24" t="s">
        <v>2500</v>
      </c>
    </row>
    <row r="157" spans="2:65" s="1" customFormat="1" ht="16.5" customHeight="1">
      <c r="B157" s="42"/>
      <c r="C157" s="163" t="s">
        <v>370</v>
      </c>
      <c r="D157" s="163" t="s">
        <v>156</v>
      </c>
      <c r="E157" s="164" t="s">
        <v>2501</v>
      </c>
      <c r="F157" s="165" t="s">
        <v>2502</v>
      </c>
      <c r="G157" s="166" t="s">
        <v>373</v>
      </c>
      <c r="H157" s="167">
        <v>2</v>
      </c>
      <c r="I157" s="168"/>
      <c r="J157" s="169">
        <f t="shared" si="30"/>
        <v>0</v>
      </c>
      <c r="K157" s="165" t="s">
        <v>2324</v>
      </c>
      <c r="L157" s="62"/>
      <c r="M157" s="170" t="s">
        <v>37</v>
      </c>
      <c r="N157" s="171" t="s">
        <v>53</v>
      </c>
      <c r="O157" s="43"/>
      <c r="P157" s="172">
        <f t="shared" si="31"/>
        <v>0</v>
      </c>
      <c r="Q157" s="172">
        <v>0</v>
      </c>
      <c r="R157" s="172">
        <f t="shared" si="32"/>
        <v>0</v>
      </c>
      <c r="S157" s="172">
        <v>0</v>
      </c>
      <c r="T157" s="173">
        <f t="shared" si="33"/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174">
        <f t="shared" si="34"/>
        <v>0</v>
      </c>
      <c r="BF157" s="174">
        <f t="shared" si="35"/>
        <v>0</v>
      </c>
      <c r="BG157" s="174">
        <f t="shared" si="36"/>
        <v>0</v>
      </c>
      <c r="BH157" s="174">
        <f t="shared" si="37"/>
        <v>0</v>
      </c>
      <c r="BI157" s="174">
        <f t="shared" si="38"/>
        <v>0</v>
      </c>
      <c r="BJ157" s="24" t="s">
        <v>24</v>
      </c>
      <c r="BK157" s="174">
        <f t="shared" si="39"/>
        <v>0</v>
      </c>
      <c r="BL157" s="24" t="s">
        <v>219</v>
      </c>
      <c r="BM157" s="24" t="s">
        <v>2503</v>
      </c>
    </row>
    <row r="158" spans="2:65" s="1" customFormat="1" ht="16.5" customHeight="1">
      <c r="B158" s="42"/>
      <c r="C158" s="163" t="s">
        <v>375</v>
      </c>
      <c r="D158" s="163" t="s">
        <v>156</v>
      </c>
      <c r="E158" s="164" t="s">
        <v>2504</v>
      </c>
      <c r="F158" s="165" t="s">
        <v>2505</v>
      </c>
      <c r="G158" s="166" t="s">
        <v>373</v>
      </c>
      <c r="H158" s="167">
        <v>2</v>
      </c>
      <c r="I158" s="168"/>
      <c r="J158" s="169">
        <f t="shared" si="30"/>
        <v>0</v>
      </c>
      <c r="K158" s="165" t="s">
        <v>2324</v>
      </c>
      <c r="L158" s="62"/>
      <c r="M158" s="170" t="s">
        <v>37</v>
      </c>
      <c r="N158" s="171" t="s">
        <v>53</v>
      </c>
      <c r="O158" s="43"/>
      <c r="P158" s="172">
        <f t="shared" si="31"/>
        <v>0</v>
      </c>
      <c r="Q158" s="172">
        <v>0</v>
      </c>
      <c r="R158" s="172">
        <f t="shared" si="32"/>
        <v>0</v>
      </c>
      <c r="S158" s="172">
        <v>0</v>
      </c>
      <c r="T158" s="173">
        <f t="shared" si="33"/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174">
        <f t="shared" si="34"/>
        <v>0</v>
      </c>
      <c r="BF158" s="174">
        <f t="shared" si="35"/>
        <v>0</v>
      </c>
      <c r="BG158" s="174">
        <f t="shared" si="36"/>
        <v>0</v>
      </c>
      <c r="BH158" s="174">
        <f t="shared" si="37"/>
        <v>0</v>
      </c>
      <c r="BI158" s="174">
        <f t="shared" si="38"/>
        <v>0</v>
      </c>
      <c r="BJ158" s="24" t="s">
        <v>24</v>
      </c>
      <c r="BK158" s="174">
        <f t="shared" si="39"/>
        <v>0</v>
      </c>
      <c r="BL158" s="24" t="s">
        <v>219</v>
      </c>
      <c r="BM158" s="24" t="s">
        <v>2506</v>
      </c>
    </row>
    <row r="159" spans="2:65" s="1" customFormat="1" ht="16.5" customHeight="1">
      <c r="B159" s="42"/>
      <c r="C159" s="163" t="s">
        <v>379</v>
      </c>
      <c r="D159" s="163" t="s">
        <v>156</v>
      </c>
      <c r="E159" s="164" t="s">
        <v>2507</v>
      </c>
      <c r="F159" s="165" t="s">
        <v>2508</v>
      </c>
      <c r="G159" s="166" t="s">
        <v>373</v>
      </c>
      <c r="H159" s="167">
        <v>2</v>
      </c>
      <c r="I159" s="168"/>
      <c r="J159" s="169">
        <f t="shared" si="30"/>
        <v>0</v>
      </c>
      <c r="K159" s="165" t="s">
        <v>2324</v>
      </c>
      <c r="L159" s="62"/>
      <c r="M159" s="170" t="s">
        <v>37</v>
      </c>
      <c r="N159" s="171" t="s">
        <v>53</v>
      </c>
      <c r="O159" s="43"/>
      <c r="P159" s="172">
        <f t="shared" si="31"/>
        <v>0</v>
      </c>
      <c r="Q159" s="172">
        <v>0</v>
      </c>
      <c r="R159" s="172">
        <f t="shared" si="32"/>
        <v>0</v>
      </c>
      <c r="S159" s="172">
        <v>0</v>
      </c>
      <c r="T159" s="173">
        <f t="shared" si="33"/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174">
        <f t="shared" si="34"/>
        <v>0</v>
      </c>
      <c r="BF159" s="174">
        <f t="shared" si="35"/>
        <v>0</v>
      </c>
      <c r="BG159" s="174">
        <f t="shared" si="36"/>
        <v>0</v>
      </c>
      <c r="BH159" s="174">
        <f t="shared" si="37"/>
        <v>0</v>
      </c>
      <c r="BI159" s="174">
        <f t="shared" si="38"/>
        <v>0</v>
      </c>
      <c r="BJ159" s="24" t="s">
        <v>24</v>
      </c>
      <c r="BK159" s="174">
        <f t="shared" si="39"/>
        <v>0</v>
      </c>
      <c r="BL159" s="24" t="s">
        <v>219</v>
      </c>
      <c r="BM159" s="24" t="s">
        <v>2509</v>
      </c>
    </row>
    <row r="160" spans="2:65" s="1" customFormat="1" ht="16.5" customHeight="1">
      <c r="B160" s="42"/>
      <c r="C160" s="163" t="s">
        <v>383</v>
      </c>
      <c r="D160" s="163" t="s">
        <v>156</v>
      </c>
      <c r="E160" s="164" t="s">
        <v>2510</v>
      </c>
      <c r="F160" s="165" t="s">
        <v>2511</v>
      </c>
      <c r="G160" s="166" t="s">
        <v>373</v>
      </c>
      <c r="H160" s="167">
        <v>2</v>
      </c>
      <c r="I160" s="168"/>
      <c r="J160" s="169">
        <f t="shared" si="30"/>
        <v>0</v>
      </c>
      <c r="K160" s="165" t="s">
        <v>2324</v>
      </c>
      <c r="L160" s="62"/>
      <c r="M160" s="170" t="s">
        <v>37</v>
      </c>
      <c r="N160" s="171" t="s">
        <v>53</v>
      </c>
      <c r="O160" s="43"/>
      <c r="P160" s="172">
        <f t="shared" si="31"/>
        <v>0</v>
      </c>
      <c r="Q160" s="172">
        <v>0</v>
      </c>
      <c r="R160" s="172">
        <f t="shared" si="32"/>
        <v>0</v>
      </c>
      <c r="S160" s="172">
        <v>0</v>
      </c>
      <c r="T160" s="173">
        <f t="shared" si="33"/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174">
        <f t="shared" si="34"/>
        <v>0</v>
      </c>
      <c r="BF160" s="174">
        <f t="shared" si="35"/>
        <v>0</v>
      </c>
      <c r="BG160" s="174">
        <f t="shared" si="36"/>
        <v>0</v>
      </c>
      <c r="BH160" s="174">
        <f t="shared" si="37"/>
        <v>0</v>
      </c>
      <c r="BI160" s="174">
        <f t="shared" si="38"/>
        <v>0</v>
      </c>
      <c r="BJ160" s="24" t="s">
        <v>24</v>
      </c>
      <c r="BK160" s="174">
        <f t="shared" si="39"/>
        <v>0</v>
      </c>
      <c r="BL160" s="24" t="s">
        <v>219</v>
      </c>
      <c r="BM160" s="24" t="s">
        <v>2512</v>
      </c>
    </row>
    <row r="161" spans="2:65" s="1" customFormat="1" ht="16.5" customHeight="1">
      <c r="B161" s="42"/>
      <c r="C161" s="175" t="s">
        <v>387</v>
      </c>
      <c r="D161" s="175" t="s">
        <v>277</v>
      </c>
      <c r="E161" s="176" t="s">
        <v>2513</v>
      </c>
      <c r="F161" s="177" t="s">
        <v>2514</v>
      </c>
      <c r="G161" s="178" t="s">
        <v>373</v>
      </c>
      <c r="H161" s="179">
        <v>2</v>
      </c>
      <c r="I161" s="180"/>
      <c r="J161" s="181">
        <f t="shared" si="30"/>
        <v>0</v>
      </c>
      <c r="K161" s="177" t="s">
        <v>2324</v>
      </c>
      <c r="L161" s="182"/>
      <c r="M161" s="183" t="s">
        <v>37</v>
      </c>
      <c r="N161" s="184" t="s">
        <v>53</v>
      </c>
      <c r="O161" s="43"/>
      <c r="P161" s="172">
        <f t="shared" si="31"/>
        <v>0</v>
      </c>
      <c r="Q161" s="172">
        <v>0</v>
      </c>
      <c r="R161" s="172">
        <f t="shared" si="32"/>
        <v>0</v>
      </c>
      <c r="S161" s="172">
        <v>0</v>
      </c>
      <c r="T161" s="173">
        <f t="shared" si="33"/>
        <v>0</v>
      </c>
      <c r="AR161" s="24" t="s">
        <v>272</v>
      </c>
      <c r="AT161" s="24" t="s">
        <v>277</v>
      </c>
      <c r="AU161" s="24" t="s">
        <v>24</v>
      </c>
      <c r="AY161" s="24" t="s">
        <v>162</v>
      </c>
      <c r="BE161" s="174">
        <f t="shared" si="34"/>
        <v>0</v>
      </c>
      <c r="BF161" s="174">
        <f t="shared" si="35"/>
        <v>0</v>
      </c>
      <c r="BG161" s="174">
        <f t="shared" si="36"/>
        <v>0</v>
      </c>
      <c r="BH161" s="174">
        <f t="shared" si="37"/>
        <v>0</v>
      </c>
      <c r="BI161" s="174">
        <f t="shared" si="38"/>
        <v>0</v>
      </c>
      <c r="BJ161" s="24" t="s">
        <v>24</v>
      </c>
      <c r="BK161" s="174">
        <f t="shared" si="39"/>
        <v>0</v>
      </c>
      <c r="BL161" s="24" t="s">
        <v>219</v>
      </c>
      <c r="BM161" s="24" t="s">
        <v>2515</v>
      </c>
    </row>
    <row r="162" spans="2:65" s="1" customFormat="1" ht="16.5" customHeight="1">
      <c r="B162" s="42"/>
      <c r="C162" s="175" t="s">
        <v>391</v>
      </c>
      <c r="D162" s="175" t="s">
        <v>277</v>
      </c>
      <c r="E162" s="176" t="s">
        <v>2516</v>
      </c>
      <c r="F162" s="177" t="s">
        <v>2517</v>
      </c>
      <c r="G162" s="178" t="s">
        <v>373</v>
      </c>
      <c r="H162" s="179">
        <v>2</v>
      </c>
      <c r="I162" s="180"/>
      <c r="J162" s="181">
        <f t="shared" si="30"/>
        <v>0</v>
      </c>
      <c r="K162" s="177" t="s">
        <v>2324</v>
      </c>
      <c r="L162" s="182"/>
      <c r="M162" s="183" t="s">
        <v>37</v>
      </c>
      <c r="N162" s="184" t="s">
        <v>53</v>
      </c>
      <c r="O162" s="43"/>
      <c r="P162" s="172">
        <f t="shared" si="31"/>
        <v>0</v>
      </c>
      <c r="Q162" s="172">
        <v>0</v>
      </c>
      <c r="R162" s="172">
        <f t="shared" si="32"/>
        <v>0</v>
      </c>
      <c r="S162" s="172">
        <v>0</v>
      </c>
      <c r="T162" s="173">
        <f t="shared" si="33"/>
        <v>0</v>
      </c>
      <c r="AR162" s="24" t="s">
        <v>272</v>
      </c>
      <c r="AT162" s="24" t="s">
        <v>277</v>
      </c>
      <c r="AU162" s="24" t="s">
        <v>24</v>
      </c>
      <c r="AY162" s="24" t="s">
        <v>162</v>
      </c>
      <c r="BE162" s="174">
        <f t="shared" si="34"/>
        <v>0</v>
      </c>
      <c r="BF162" s="174">
        <f t="shared" si="35"/>
        <v>0</v>
      </c>
      <c r="BG162" s="174">
        <f t="shared" si="36"/>
        <v>0</v>
      </c>
      <c r="BH162" s="174">
        <f t="shared" si="37"/>
        <v>0</v>
      </c>
      <c r="BI162" s="174">
        <f t="shared" si="38"/>
        <v>0</v>
      </c>
      <c r="BJ162" s="24" t="s">
        <v>24</v>
      </c>
      <c r="BK162" s="174">
        <f t="shared" si="39"/>
        <v>0</v>
      </c>
      <c r="BL162" s="24" t="s">
        <v>219</v>
      </c>
      <c r="BM162" s="24" t="s">
        <v>2518</v>
      </c>
    </row>
    <row r="163" spans="2:65" s="1" customFormat="1" ht="16.5" customHeight="1">
      <c r="B163" s="42"/>
      <c r="C163" s="175" t="s">
        <v>395</v>
      </c>
      <c r="D163" s="175" t="s">
        <v>277</v>
      </c>
      <c r="E163" s="176" t="s">
        <v>2519</v>
      </c>
      <c r="F163" s="177" t="s">
        <v>2520</v>
      </c>
      <c r="G163" s="178" t="s">
        <v>373</v>
      </c>
      <c r="H163" s="179">
        <v>2</v>
      </c>
      <c r="I163" s="180"/>
      <c r="J163" s="181">
        <f t="shared" si="30"/>
        <v>0</v>
      </c>
      <c r="K163" s="177" t="s">
        <v>2324</v>
      </c>
      <c r="L163" s="182"/>
      <c r="M163" s="183" t="s">
        <v>37</v>
      </c>
      <c r="N163" s="184" t="s">
        <v>53</v>
      </c>
      <c r="O163" s="43"/>
      <c r="P163" s="172">
        <f t="shared" si="31"/>
        <v>0</v>
      </c>
      <c r="Q163" s="172">
        <v>0</v>
      </c>
      <c r="R163" s="172">
        <f t="shared" si="32"/>
        <v>0</v>
      </c>
      <c r="S163" s="172">
        <v>0</v>
      </c>
      <c r="T163" s="173">
        <f t="shared" si="33"/>
        <v>0</v>
      </c>
      <c r="AR163" s="24" t="s">
        <v>272</v>
      </c>
      <c r="AT163" s="24" t="s">
        <v>277</v>
      </c>
      <c r="AU163" s="24" t="s">
        <v>24</v>
      </c>
      <c r="AY163" s="24" t="s">
        <v>162</v>
      </c>
      <c r="BE163" s="174">
        <f t="shared" si="34"/>
        <v>0</v>
      </c>
      <c r="BF163" s="174">
        <f t="shared" si="35"/>
        <v>0</v>
      </c>
      <c r="BG163" s="174">
        <f t="shared" si="36"/>
        <v>0</v>
      </c>
      <c r="BH163" s="174">
        <f t="shared" si="37"/>
        <v>0</v>
      </c>
      <c r="BI163" s="174">
        <f t="shared" si="38"/>
        <v>0</v>
      </c>
      <c r="BJ163" s="24" t="s">
        <v>24</v>
      </c>
      <c r="BK163" s="174">
        <f t="shared" si="39"/>
        <v>0</v>
      </c>
      <c r="BL163" s="24" t="s">
        <v>219</v>
      </c>
      <c r="BM163" s="24" t="s">
        <v>2521</v>
      </c>
    </row>
    <row r="164" spans="2:65" s="1" customFormat="1" ht="16.5" customHeight="1">
      <c r="B164" s="42"/>
      <c r="C164" s="163" t="s">
        <v>692</v>
      </c>
      <c r="D164" s="163" t="s">
        <v>156</v>
      </c>
      <c r="E164" s="164" t="s">
        <v>2522</v>
      </c>
      <c r="F164" s="165" t="s">
        <v>2523</v>
      </c>
      <c r="G164" s="166" t="s">
        <v>201</v>
      </c>
      <c r="H164" s="167">
        <v>0.13100000000000001</v>
      </c>
      <c r="I164" s="168"/>
      <c r="J164" s="169">
        <f t="shared" si="30"/>
        <v>0</v>
      </c>
      <c r="K164" s="165" t="s">
        <v>2324</v>
      </c>
      <c r="L164" s="62"/>
      <c r="M164" s="170" t="s">
        <v>37</v>
      </c>
      <c r="N164" s="171" t="s">
        <v>53</v>
      </c>
      <c r="O164" s="43"/>
      <c r="P164" s="172">
        <f t="shared" si="31"/>
        <v>0</v>
      </c>
      <c r="Q164" s="172">
        <v>0</v>
      </c>
      <c r="R164" s="172">
        <f t="shared" si="32"/>
        <v>0</v>
      </c>
      <c r="S164" s="172">
        <v>0</v>
      </c>
      <c r="T164" s="173">
        <f t="shared" si="33"/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174">
        <f t="shared" si="34"/>
        <v>0</v>
      </c>
      <c r="BF164" s="174">
        <f t="shared" si="35"/>
        <v>0</v>
      </c>
      <c r="BG164" s="174">
        <f t="shared" si="36"/>
        <v>0</v>
      </c>
      <c r="BH164" s="174">
        <f t="shared" si="37"/>
        <v>0</v>
      </c>
      <c r="BI164" s="174">
        <f t="shared" si="38"/>
        <v>0</v>
      </c>
      <c r="BJ164" s="24" t="s">
        <v>24</v>
      </c>
      <c r="BK164" s="174">
        <f t="shared" si="39"/>
        <v>0</v>
      </c>
      <c r="BL164" s="24" t="s">
        <v>219</v>
      </c>
      <c r="BM164" s="24" t="s">
        <v>2524</v>
      </c>
    </row>
    <row r="165" spans="2:65" s="10" customFormat="1" ht="37.35" customHeight="1">
      <c r="B165" s="203"/>
      <c r="C165" s="204"/>
      <c r="D165" s="205" t="s">
        <v>81</v>
      </c>
      <c r="E165" s="206" t="s">
        <v>2525</v>
      </c>
      <c r="F165" s="206" t="s">
        <v>2526</v>
      </c>
      <c r="G165" s="204"/>
      <c r="H165" s="204"/>
      <c r="I165" s="207"/>
      <c r="J165" s="208">
        <f>BK165</f>
        <v>0</v>
      </c>
      <c r="K165" s="204"/>
      <c r="L165" s="209"/>
      <c r="M165" s="210"/>
      <c r="N165" s="211"/>
      <c r="O165" s="211"/>
      <c r="P165" s="212">
        <f>SUM(P166:P171)</f>
        <v>0</v>
      </c>
      <c r="Q165" s="211"/>
      <c r="R165" s="212">
        <f>SUM(R166:R171)</f>
        <v>0</v>
      </c>
      <c r="S165" s="211"/>
      <c r="T165" s="213">
        <f>SUM(T166:T171)</f>
        <v>0</v>
      </c>
      <c r="AR165" s="214" t="s">
        <v>91</v>
      </c>
      <c r="AT165" s="215" t="s">
        <v>81</v>
      </c>
      <c r="AU165" s="215" t="s">
        <v>82</v>
      </c>
      <c r="AY165" s="214" t="s">
        <v>162</v>
      </c>
      <c r="BK165" s="216">
        <f>SUM(BK166:BK171)</f>
        <v>0</v>
      </c>
    </row>
    <row r="166" spans="2:65" s="1" customFormat="1" ht="16.5" customHeight="1">
      <c r="B166" s="42"/>
      <c r="C166" s="163" t="s">
        <v>697</v>
      </c>
      <c r="D166" s="163" t="s">
        <v>156</v>
      </c>
      <c r="E166" s="164" t="s">
        <v>2527</v>
      </c>
      <c r="F166" s="165" t="s">
        <v>2528</v>
      </c>
      <c r="G166" s="166" t="s">
        <v>214</v>
      </c>
      <c r="H166" s="167">
        <v>15</v>
      </c>
      <c r="I166" s="168"/>
      <c r="J166" s="169">
        <f t="shared" ref="J166:J171" si="40">ROUND(I166*H166,2)</f>
        <v>0</v>
      </c>
      <c r="K166" s="165" t="s">
        <v>2324</v>
      </c>
      <c r="L166" s="62"/>
      <c r="M166" s="170" t="s">
        <v>37</v>
      </c>
      <c r="N166" s="171" t="s">
        <v>53</v>
      </c>
      <c r="O166" s="43"/>
      <c r="P166" s="172">
        <f t="shared" ref="P166:P171" si="41">O166*H166</f>
        <v>0</v>
      </c>
      <c r="Q166" s="172">
        <v>0</v>
      </c>
      <c r="R166" s="172">
        <f t="shared" ref="R166:R171" si="42">Q166*H166</f>
        <v>0</v>
      </c>
      <c r="S166" s="172">
        <v>0</v>
      </c>
      <c r="T166" s="173">
        <f t="shared" ref="T166:T171" si="43"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174">
        <f t="shared" ref="BE166:BE171" si="44">IF(N166="základní",J166,0)</f>
        <v>0</v>
      </c>
      <c r="BF166" s="174">
        <f t="shared" ref="BF166:BF171" si="45">IF(N166="snížená",J166,0)</f>
        <v>0</v>
      </c>
      <c r="BG166" s="174">
        <f t="shared" ref="BG166:BG171" si="46">IF(N166="zákl. přenesená",J166,0)</f>
        <v>0</v>
      </c>
      <c r="BH166" s="174">
        <f t="shared" ref="BH166:BH171" si="47">IF(N166="sníž. přenesená",J166,0)</f>
        <v>0</v>
      </c>
      <c r="BI166" s="174">
        <f t="shared" ref="BI166:BI171" si="48">IF(N166="nulová",J166,0)</f>
        <v>0</v>
      </c>
      <c r="BJ166" s="24" t="s">
        <v>24</v>
      </c>
      <c r="BK166" s="174">
        <f t="shared" ref="BK166:BK171" si="49">ROUND(I166*H166,2)</f>
        <v>0</v>
      </c>
      <c r="BL166" s="24" t="s">
        <v>219</v>
      </c>
      <c r="BM166" s="24" t="s">
        <v>2529</v>
      </c>
    </row>
    <row r="167" spans="2:65" s="1" customFormat="1" ht="16.5" customHeight="1">
      <c r="B167" s="42"/>
      <c r="C167" s="163" t="s">
        <v>702</v>
      </c>
      <c r="D167" s="163" t="s">
        <v>156</v>
      </c>
      <c r="E167" s="164" t="s">
        <v>2530</v>
      </c>
      <c r="F167" s="165" t="s">
        <v>2531</v>
      </c>
      <c r="G167" s="166" t="s">
        <v>373</v>
      </c>
      <c r="H167" s="167">
        <v>8</v>
      </c>
      <c r="I167" s="168"/>
      <c r="J167" s="169">
        <f t="shared" si="40"/>
        <v>0</v>
      </c>
      <c r="K167" s="165" t="s">
        <v>2324</v>
      </c>
      <c r="L167" s="62"/>
      <c r="M167" s="170" t="s">
        <v>37</v>
      </c>
      <c r="N167" s="171" t="s">
        <v>53</v>
      </c>
      <c r="O167" s="43"/>
      <c r="P167" s="172">
        <f t="shared" si="41"/>
        <v>0</v>
      </c>
      <c r="Q167" s="172">
        <v>0</v>
      </c>
      <c r="R167" s="172">
        <f t="shared" si="42"/>
        <v>0</v>
      </c>
      <c r="S167" s="172">
        <v>0</v>
      </c>
      <c r="T167" s="173">
        <f t="shared" si="43"/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174">
        <f t="shared" si="44"/>
        <v>0</v>
      </c>
      <c r="BF167" s="174">
        <f t="shared" si="45"/>
        <v>0</v>
      </c>
      <c r="BG167" s="174">
        <f t="shared" si="46"/>
        <v>0</v>
      </c>
      <c r="BH167" s="174">
        <f t="shared" si="47"/>
        <v>0</v>
      </c>
      <c r="BI167" s="174">
        <f t="shared" si="48"/>
        <v>0</v>
      </c>
      <c r="BJ167" s="24" t="s">
        <v>24</v>
      </c>
      <c r="BK167" s="174">
        <f t="shared" si="49"/>
        <v>0</v>
      </c>
      <c r="BL167" s="24" t="s">
        <v>219</v>
      </c>
      <c r="BM167" s="24" t="s">
        <v>2532</v>
      </c>
    </row>
    <row r="168" spans="2:65" s="1" customFormat="1" ht="16.5" customHeight="1">
      <c r="B168" s="42"/>
      <c r="C168" s="175" t="s">
        <v>708</v>
      </c>
      <c r="D168" s="175" t="s">
        <v>277</v>
      </c>
      <c r="E168" s="176" t="s">
        <v>2533</v>
      </c>
      <c r="F168" s="177" t="s">
        <v>2534</v>
      </c>
      <c r="G168" s="178" t="s">
        <v>373</v>
      </c>
      <c r="H168" s="179">
        <v>8</v>
      </c>
      <c r="I168" s="180"/>
      <c r="J168" s="181">
        <f t="shared" si="40"/>
        <v>0</v>
      </c>
      <c r="K168" s="177" t="s">
        <v>2324</v>
      </c>
      <c r="L168" s="182"/>
      <c r="M168" s="183" t="s">
        <v>37</v>
      </c>
      <c r="N168" s="184" t="s">
        <v>53</v>
      </c>
      <c r="O168" s="43"/>
      <c r="P168" s="172">
        <f t="shared" si="41"/>
        <v>0</v>
      </c>
      <c r="Q168" s="172">
        <v>0</v>
      </c>
      <c r="R168" s="172">
        <f t="shared" si="42"/>
        <v>0</v>
      </c>
      <c r="S168" s="172">
        <v>0</v>
      </c>
      <c r="T168" s="173">
        <f t="shared" si="43"/>
        <v>0</v>
      </c>
      <c r="AR168" s="24" t="s">
        <v>272</v>
      </c>
      <c r="AT168" s="24" t="s">
        <v>277</v>
      </c>
      <c r="AU168" s="24" t="s">
        <v>24</v>
      </c>
      <c r="AY168" s="24" t="s">
        <v>162</v>
      </c>
      <c r="BE168" s="174">
        <f t="shared" si="44"/>
        <v>0</v>
      </c>
      <c r="BF168" s="174">
        <f t="shared" si="45"/>
        <v>0</v>
      </c>
      <c r="BG168" s="174">
        <f t="shared" si="46"/>
        <v>0</v>
      </c>
      <c r="BH168" s="174">
        <f t="shared" si="47"/>
        <v>0</v>
      </c>
      <c r="BI168" s="174">
        <f t="shared" si="48"/>
        <v>0</v>
      </c>
      <c r="BJ168" s="24" t="s">
        <v>24</v>
      </c>
      <c r="BK168" s="174">
        <f t="shared" si="49"/>
        <v>0</v>
      </c>
      <c r="BL168" s="24" t="s">
        <v>219</v>
      </c>
      <c r="BM168" s="24" t="s">
        <v>2535</v>
      </c>
    </row>
    <row r="169" spans="2:65" s="1" customFormat="1" ht="16.5" customHeight="1">
      <c r="B169" s="42"/>
      <c r="C169" s="175" t="s">
        <v>713</v>
      </c>
      <c r="D169" s="175" t="s">
        <v>277</v>
      </c>
      <c r="E169" s="176" t="s">
        <v>2536</v>
      </c>
      <c r="F169" s="177" t="s">
        <v>2537</v>
      </c>
      <c r="G169" s="178" t="s">
        <v>373</v>
      </c>
      <c r="H169" s="179">
        <v>1</v>
      </c>
      <c r="I169" s="180"/>
      <c r="J169" s="181">
        <f t="shared" si="40"/>
        <v>0</v>
      </c>
      <c r="K169" s="177" t="s">
        <v>2324</v>
      </c>
      <c r="L169" s="182"/>
      <c r="M169" s="183" t="s">
        <v>37</v>
      </c>
      <c r="N169" s="184" t="s">
        <v>53</v>
      </c>
      <c r="O169" s="43"/>
      <c r="P169" s="172">
        <f t="shared" si="41"/>
        <v>0</v>
      </c>
      <c r="Q169" s="172">
        <v>0</v>
      </c>
      <c r="R169" s="172">
        <f t="shared" si="42"/>
        <v>0</v>
      </c>
      <c r="S169" s="172">
        <v>0</v>
      </c>
      <c r="T169" s="173">
        <f t="shared" si="43"/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174">
        <f t="shared" si="44"/>
        <v>0</v>
      </c>
      <c r="BF169" s="174">
        <f t="shared" si="45"/>
        <v>0</v>
      </c>
      <c r="BG169" s="174">
        <f t="shared" si="46"/>
        <v>0</v>
      </c>
      <c r="BH169" s="174">
        <f t="shared" si="47"/>
        <v>0</v>
      </c>
      <c r="BI169" s="174">
        <f t="shared" si="48"/>
        <v>0</v>
      </c>
      <c r="BJ169" s="24" t="s">
        <v>24</v>
      </c>
      <c r="BK169" s="174">
        <f t="shared" si="49"/>
        <v>0</v>
      </c>
      <c r="BL169" s="24" t="s">
        <v>219</v>
      </c>
      <c r="BM169" s="24" t="s">
        <v>2538</v>
      </c>
    </row>
    <row r="170" spans="2:65" s="1" customFormat="1" ht="16.5" customHeight="1">
      <c r="B170" s="42"/>
      <c r="C170" s="175" t="s">
        <v>718</v>
      </c>
      <c r="D170" s="175" t="s">
        <v>277</v>
      </c>
      <c r="E170" s="176" t="s">
        <v>2539</v>
      </c>
      <c r="F170" s="177" t="s">
        <v>2540</v>
      </c>
      <c r="G170" s="178" t="s">
        <v>373</v>
      </c>
      <c r="H170" s="179">
        <v>1</v>
      </c>
      <c r="I170" s="180"/>
      <c r="J170" s="181">
        <f t="shared" si="40"/>
        <v>0</v>
      </c>
      <c r="K170" s="177" t="s">
        <v>2324</v>
      </c>
      <c r="L170" s="182"/>
      <c r="M170" s="183" t="s">
        <v>37</v>
      </c>
      <c r="N170" s="184" t="s">
        <v>53</v>
      </c>
      <c r="O170" s="43"/>
      <c r="P170" s="172">
        <f t="shared" si="41"/>
        <v>0</v>
      </c>
      <c r="Q170" s="172">
        <v>0</v>
      </c>
      <c r="R170" s="172">
        <f t="shared" si="42"/>
        <v>0</v>
      </c>
      <c r="S170" s="172">
        <v>0</v>
      </c>
      <c r="T170" s="173">
        <f t="shared" si="43"/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174">
        <f t="shared" si="44"/>
        <v>0</v>
      </c>
      <c r="BF170" s="174">
        <f t="shared" si="45"/>
        <v>0</v>
      </c>
      <c r="BG170" s="174">
        <f t="shared" si="46"/>
        <v>0</v>
      </c>
      <c r="BH170" s="174">
        <f t="shared" si="47"/>
        <v>0</v>
      </c>
      <c r="BI170" s="174">
        <f t="shared" si="48"/>
        <v>0</v>
      </c>
      <c r="BJ170" s="24" t="s">
        <v>24</v>
      </c>
      <c r="BK170" s="174">
        <f t="shared" si="49"/>
        <v>0</v>
      </c>
      <c r="BL170" s="24" t="s">
        <v>219</v>
      </c>
      <c r="BM170" s="24" t="s">
        <v>2541</v>
      </c>
    </row>
    <row r="171" spans="2:65" s="1" customFormat="1" ht="16.5" customHeight="1">
      <c r="B171" s="42"/>
      <c r="C171" s="163" t="s">
        <v>724</v>
      </c>
      <c r="D171" s="163" t="s">
        <v>156</v>
      </c>
      <c r="E171" s="164" t="s">
        <v>2542</v>
      </c>
      <c r="F171" s="165" t="s">
        <v>2543</v>
      </c>
      <c r="G171" s="166" t="s">
        <v>201</v>
      </c>
      <c r="H171" s="167">
        <v>0.14399999999999999</v>
      </c>
      <c r="I171" s="168"/>
      <c r="J171" s="169">
        <f t="shared" si="40"/>
        <v>0</v>
      </c>
      <c r="K171" s="165" t="s">
        <v>2324</v>
      </c>
      <c r="L171" s="62"/>
      <c r="M171" s="170" t="s">
        <v>37</v>
      </c>
      <c r="N171" s="171" t="s">
        <v>53</v>
      </c>
      <c r="O171" s="43"/>
      <c r="P171" s="172">
        <f t="shared" si="41"/>
        <v>0</v>
      </c>
      <c r="Q171" s="172">
        <v>0</v>
      </c>
      <c r="R171" s="172">
        <f t="shared" si="42"/>
        <v>0</v>
      </c>
      <c r="S171" s="172">
        <v>0</v>
      </c>
      <c r="T171" s="173">
        <f t="shared" si="43"/>
        <v>0</v>
      </c>
      <c r="AR171" s="24" t="s">
        <v>219</v>
      </c>
      <c r="AT171" s="24" t="s">
        <v>156</v>
      </c>
      <c r="AU171" s="24" t="s">
        <v>24</v>
      </c>
      <c r="AY171" s="24" t="s">
        <v>162</v>
      </c>
      <c r="BE171" s="174">
        <f t="shared" si="44"/>
        <v>0</v>
      </c>
      <c r="BF171" s="174">
        <f t="shared" si="45"/>
        <v>0</v>
      </c>
      <c r="BG171" s="174">
        <f t="shared" si="46"/>
        <v>0</v>
      </c>
      <c r="BH171" s="174">
        <f t="shared" si="47"/>
        <v>0</v>
      </c>
      <c r="BI171" s="174">
        <f t="shared" si="48"/>
        <v>0</v>
      </c>
      <c r="BJ171" s="24" t="s">
        <v>24</v>
      </c>
      <c r="BK171" s="174">
        <f t="shared" si="49"/>
        <v>0</v>
      </c>
      <c r="BL171" s="24" t="s">
        <v>219</v>
      </c>
      <c r="BM171" s="24" t="s">
        <v>2544</v>
      </c>
    </row>
    <row r="172" spans="2:65" s="10" customFormat="1" ht="37.35" customHeight="1">
      <c r="B172" s="203"/>
      <c r="C172" s="204"/>
      <c r="D172" s="205" t="s">
        <v>81</v>
      </c>
      <c r="E172" s="206" t="s">
        <v>2545</v>
      </c>
      <c r="F172" s="206" t="s">
        <v>2546</v>
      </c>
      <c r="G172" s="204"/>
      <c r="H172" s="204"/>
      <c r="I172" s="207"/>
      <c r="J172" s="208">
        <f>BK172</f>
        <v>0</v>
      </c>
      <c r="K172" s="204"/>
      <c r="L172" s="209"/>
      <c r="M172" s="210"/>
      <c r="N172" s="211"/>
      <c r="O172" s="211"/>
      <c r="P172" s="212">
        <f>SUM(P173:P181)</f>
        <v>0</v>
      </c>
      <c r="Q172" s="211"/>
      <c r="R172" s="212">
        <f>SUM(R173:R181)</f>
        <v>0</v>
      </c>
      <c r="S172" s="211"/>
      <c r="T172" s="213">
        <f>SUM(T173:T181)</f>
        <v>0</v>
      </c>
      <c r="AR172" s="214" t="s">
        <v>91</v>
      </c>
      <c r="AT172" s="215" t="s">
        <v>81</v>
      </c>
      <c r="AU172" s="215" t="s">
        <v>82</v>
      </c>
      <c r="AY172" s="214" t="s">
        <v>162</v>
      </c>
      <c r="BK172" s="216">
        <f>SUM(BK173:BK181)</f>
        <v>0</v>
      </c>
    </row>
    <row r="173" spans="2:65" s="1" customFormat="1" ht="16.5" customHeight="1">
      <c r="B173" s="42"/>
      <c r="C173" s="163" t="s">
        <v>729</v>
      </c>
      <c r="D173" s="163" t="s">
        <v>156</v>
      </c>
      <c r="E173" s="164" t="s">
        <v>2547</v>
      </c>
      <c r="F173" s="165" t="s">
        <v>2548</v>
      </c>
      <c r="G173" s="166" t="s">
        <v>373</v>
      </c>
      <c r="H173" s="167">
        <v>1</v>
      </c>
      <c r="I173" s="168"/>
      <c r="J173" s="169">
        <f t="shared" ref="J173:J181" si="50">ROUND(I173*H173,2)</f>
        <v>0</v>
      </c>
      <c r="K173" s="165" t="s">
        <v>2324</v>
      </c>
      <c r="L173" s="62"/>
      <c r="M173" s="170" t="s">
        <v>37</v>
      </c>
      <c r="N173" s="171" t="s">
        <v>53</v>
      </c>
      <c r="O173" s="43"/>
      <c r="P173" s="172">
        <f t="shared" ref="P173:P181" si="51">O173*H173</f>
        <v>0</v>
      </c>
      <c r="Q173" s="172">
        <v>0</v>
      </c>
      <c r="R173" s="172">
        <f t="shared" ref="R173:R181" si="52">Q173*H173</f>
        <v>0</v>
      </c>
      <c r="S173" s="172">
        <v>0</v>
      </c>
      <c r="T173" s="173">
        <f t="shared" ref="T173:T181" si="53">S173*H173</f>
        <v>0</v>
      </c>
      <c r="AR173" s="24" t="s">
        <v>219</v>
      </c>
      <c r="AT173" s="24" t="s">
        <v>156</v>
      </c>
      <c r="AU173" s="24" t="s">
        <v>24</v>
      </c>
      <c r="AY173" s="24" t="s">
        <v>162</v>
      </c>
      <c r="BE173" s="174">
        <f t="shared" ref="BE173:BE181" si="54">IF(N173="základní",J173,0)</f>
        <v>0</v>
      </c>
      <c r="BF173" s="174">
        <f t="shared" ref="BF173:BF181" si="55">IF(N173="snížená",J173,0)</f>
        <v>0</v>
      </c>
      <c r="BG173" s="174">
        <f t="shared" ref="BG173:BG181" si="56">IF(N173="zákl. přenesená",J173,0)</f>
        <v>0</v>
      </c>
      <c r="BH173" s="174">
        <f t="shared" ref="BH173:BH181" si="57">IF(N173="sníž. přenesená",J173,0)</f>
        <v>0</v>
      </c>
      <c r="BI173" s="174">
        <f t="shared" ref="BI173:BI181" si="58">IF(N173="nulová",J173,0)</f>
        <v>0</v>
      </c>
      <c r="BJ173" s="24" t="s">
        <v>24</v>
      </c>
      <c r="BK173" s="174">
        <f t="shared" ref="BK173:BK181" si="59">ROUND(I173*H173,2)</f>
        <v>0</v>
      </c>
      <c r="BL173" s="24" t="s">
        <v>219</v>
      </c>
      <c r="BM173" s="24" t="s">
        <v>2549</v>
      </c>
    </row>
    <row r="174" spans="2:65" s="1" customFormat="1" ht="16.5" customHeight="1">
      <c r="B174" s="42"/>
      <c r="C174" s="163" t="s">
        <v>734</v>
      </c>
      <c r="D174" s="163" t="s">
        <v>156</v>
      </c>
      <c r="E174" s="164" t="s">
        <v>2550</v>
      </c>
      <c r="F174" s="165" t="s">
        <v>2551</v>
      </c>
      <c r="G174" s="166" t="s">
        <v>373</v>
      </c>
      <c r="H174" s="167">
        <v>1</v>
      </c>
      <c r="I174" s="168"/>
      <c r="J174" s="169">
        <f t="shared" si="50"/>
        <v>0</v>
      </c>
      <c r="K174" s="165" t="s">
        <v>2324</v>
      </c>
      <c r="L174" s="62"/>
      <c r="M174" s="170" t="s">
        <v>37</v>
      </c>
      <c r="N174" s="171" t="s">
        <v>53</v>
      </c>
      <c r="O174" s="43"/>
      <c r="P174" s="172">
        <f t="shared" si="51"/>
        <v>0</v>
      </c>
      <c r="Q174" s="172">
        <v>0</v>
      </c>
      <c r="R174" s="172">
        <f t="shared" si="52"/>
        <v>0</v>
      </c>
      <c r="S174" s="172">
        <v>0</v>
      </c>
      <c r="T174" s="173">
        <f t="shared" si="53"/>
        <v>0</v>
      </c>
      <c r="AR174" s="24" t="s">
        <v>219</v>
      </c>
      <c r="AT174" s="24" t="s">
        <v>156</v>
      </c>
      <c r="AU174" s="24" t="s">
        <v>24</v>
      </c>
      <c r="AY174" s="24" t="s">
        <v>162</v>
      </c>
      <c r="BE174" s="174">
        <f t="shared" si="54"/>
        <v>0</v>
      </c>
      <c r="BF174" s="174">
        <f t="shared" si="55"/>
        <v>0</v>
      </c>
      <c r="BG174" s="174">
        <f t="shared" si="56"/>
        <v>0</v>
      </c>
      <c r="BH174" s="174">
        <f t="shared" si="57"/>
        <v>0</v>
      </c>
      <c r="BI174" s="174">
        <f t="shared" si="58"/>
        <v>0</v>
      </c>
      <c r="BJ174" s="24" t="s">
        <v>24</v>
      </c>
      <c r="BK174" s="174">
        <f t="shared" si="59"/>
        <v>0</v>
      </c>
      <c r="BL174" s="24" t="s">
        <v>219</v>
      </c>
      <c r="BM174" s="24" t="s">
        <v>2552</v>
      </c>
    </row>
    <row r="175" spans="2:65" s="1" customFormat="1" ht="16.5" customHeight="1">
      <c r="B175" s="42"/>
      <c r="C175" s="163" t="s">
        <v>739</v>
      </c>
      <c r="D175" s="163" t="s">
        <v>156</v>
      </c>
      <c r="E175" s="164" t="s">
        <v>2553</v>
      </c>
      <c r="F175" s="165" t="s">
        <v>2554</v>
      </c>
      <c r="G175" s="166" t="s">
        <v>2555</v>
      </c>
      <c r="H175" s="167">
        <v>1</v>
      </c>
      <c r="I175" s="168"/>
      <c r="J175" s="169">
        <f t="shared" si="50"/>
        <v>0</v>
      </c>
      <c r="K175" s="165" t="s">
        <v>2324</v>
      </c>
      <c r="L175" s="62"/>
      <c r="M175" s="170" t="s">
        <v>37</v>
      </c>
      <c r="N175" s="171" t="s">
        <v>53</v>
      </c>
      <c r="O175" s="43"/>
      <c r="P175" s="172">
        <f t="shared" si="51"/>
        <v>0</v>
      </c>
      <c r="Q175" s="172">
        <v>0</v>
      </c>
      <c r="R175" s="172">
        <f t="shared" si="52"/>
        <v>0</v>
      </c>
      <c r="S175" s="172">
        <v>0</v>
      </c>
      <c r="T175" s="173">
        <f t="shared" si="53"/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174">
        <f t="shared" si="54"/>
        <v>0</v>
      </c>
      <c r="BF175" s="174">
        <f t="shared" si="55"/>
        <v>0</v>
      </c>
      <c r="BG175" s="174">
        <f t="shared" si="56"/>
        <v>0</v>
      </c>
      <c r="BH175" s="174">
        <f t="shared" si="57"/>
        <v>0</v>
      </c>
      <c r="BI175" s="174">
        <f t="shared" si="58"/>
        <v>0</v>
      </c>
      <c r="BJ175" s="24" t="s">
        <v>24</v>
      </c>
      <c r="BK175" s="174">
        <f t="shared" si="59"/>
        <v>0</v>
      </c>
      <c r="BL175" s="24" t="s">
        <v>219</v>
      </c>
      <c r="BM175" s="24" t="s">
        <v>2556</v>
      </c>
    </row>
    <row r="176" spans="2:65" s="1" customFormat="1" ht="16.5" customHeight="1">
      <c r="B176" s="42"/>
      <c r="C176" s="163" t="s">
        <v>744</v>
      </c>
      <c r="D176" s="163" t="s">
        <v>156</v>
      </c>
      <c r="E176" s="164" t="s">
        <v>2557</v>
      </c>
      <c r="F176" s="165" t="s">
        <v>2558</v>
      </c>
      <c r="G176" s="166" t="s">
        <v>373</v>
      </c>
      <c r="H176" s="167">
        <v>1</v>
      </c>
      <c r="I176" s="168"/>
      <c r="J176" s="169">
        <f t="shared" si="50"/>
        <v>0</v>
      </c>
      <c r="K176" s="165" t="s">
        <v>2324</v>
      </c>
      <c r="L176" s="62"/>
      <c r="M176" s="170" t="s">
        <v>37</v>
      </c>
      <c r="N176" s="171" t="s">
        <v>53</v>
      </c>
      <c r="O176" s="43"/>
      <c r="P176" s="172">
        <f t="shared" si="51"/>
        <v>0</v>
      </c>
      <c r="Q176" s="172">
        <v>0</v>
      </c>
      <c r="R176" s="172">
        <f t="shared" si="52"/>
        <v>0</v>
      </c>
      <c r="S176" s="172">
        <v>0</v>
      </c>
      <c r="T176" s="173">
        <f t="shared" si="53"/>
        <v>0</v>
      </c>
      <c r="AR176" s="24" t="s">
        <v>219</v>
      </c>
      <c r="AT176" s="24" t="s">
        <v>156</v>
      </c>
      <c r="AU176" s="24" t="s">
        <v>24</v>
      </c>
      <c r="AY176" s="24" t="s">
        <v>162</v>
      </c>
      <c r="BE176" s="174">
        <f t="shared" si="54"/>
        <v>0</v>
      </c>
      <c r="BF176" s="174">
        <f t="shared" si="55"/>
        <v>0</v>
      </c>
      <c r="BG176" s="174">
        <f t="shared" si="56"/>
        <v>0</v>
      </c>
      <c r="BH176" s="174">
        <f t="shared" si="57"/>
        <v>0</v>
      </c>
      <c r="BI176" s="174">
        <f t="shared" si="58"/>
        <v>0</v>
      </c>
      <c r="BJ176" s="24" t="s">
        <v>24</v>
      </c>
      <c r="BK176" s="174">
        <f t="shared" si="59"/>
        <v>0</v>
      </c>
      <c r="BL176" s="24" t="s">
        <v>219</v>
      </c>
      <c r="BM176" s="24" t="s">
        <v>2559</v>
      </c>
    </row>
    <row r="177" spans="2:65" s="1" customFormat="1" ht="16.5" customHeight="1">
      <c r="B177" s="42"/>
      <c r="C177" s="163" t="s">
        <v>749</v>
      </c>
      <c r="D177" s="163" t="s">
        <v>156</v>
      </c>
      <c r="E177" s="164" t="s">
        <v>2560</v>
      </c>
      <c r="F177" s="165" t="s">
        <v>2561</v>
      </c>
      <c r="G177" s="166" t="s">
        <v>373</v>
      </c>
      <c r="H177" s="167">
        <v>1</v>
      </c>
      <c r="I177" s="168"/>
      <c r="J177" s="169">
        <f t="shared" si="50"/>
        <v>0</v>
      </c>
      <c r="K177" s="165" t="s">
        <v>2324</v>
      </c>
      <c r="L177" s="62"/>
      <c r="M177" s="170" t="s">
        <v>37</v>
      </c>
      <c r="N177" s="171" t="s">
        <v>53</v>
      </c>
      <c r="O177" s="43"/>
      <c r="P177" s="172">
        <f t="shared" si="51"/>
        <v>0</v>
      </c>
      <c r="Q177" s="172">
        <v>0</v>
      </c>
      <c r="R177" s="172">
        <f t="shared" si="52"/>
        <v>0</v>
      </c>
      <c r="S177" s="172">
        <v>0</v>
      </c>
      <c r="T177" s="173">
        <f t="shared" si="53"/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174">
        <f t="shared" si="54"/>
        <v>0</v>
      </c>
      <c r="BF177" s="174">
        <f t="shared" si="55"/>
        <v>0</v>
      </c>
      <c r="BG177" s="174">
        <f t="shared" si="56"/>
        <v>0</v>
      </c>
      <c r="BH177" s="174">
        <f t="shared" si="57"/>
        <v>0</v>
      </c>
      <c r="BI177" s="174">
        <f t="shared" si="58"/>
        <v>0</v>
      </c>
      <c r="BJ177" s="24" t="s">
        <v>24</v>
      </c>
      <c r="BK177" s="174">
        <f t="shared" si="59"/>
        <v>0</v>
      </c>
      <c r="BL177" s="24" t="s">
        <v>219</v>
      </c>
      <c r="BM177" s="24" t="s">
        <v>2562</v>
      </c>
    </row>
    <row r="178" spans="2:65" s="1" customFormat="1" ht="16.5" customHeight="1">
      <c r="B178" s="42"/>
      <c r="C178" s="175" t="s">
        <v>754</v>
      </c>
      <c r="D178" s="175" t="s">
        <v>277</v>
      </c>
      <c r="E178" s="176" t="s">
        <v>2563</v>
      </c>
      <c r="F178" s="177" t="s">
        <v>2564</v>
      </c>
      <c r="G178" s="178" t="s">
        <v>373</v>
      </c>
      <c r="H178" s="179">
        <v>1</v>
      </c>
      <c r="I178" s="180"/>
      <c r="J178" s="181">
        <f t="shared" si="50"/>
        <v>0</v>
      </c>
      <c r="K178" s="177" t="s">
        <v>2324</v>
      </c>
      <c r="L178" s="182"/>
      <c r="M178" s="183" t="s">
        <v>37</v>
      </c>
      <c r="N178" s="184" t="s">
        <v>53</v>
      </c>
      <c r="O178" s="43"/>
      <c r="P178" s="172">
        <f t="shared" si="51"/>
        <v>0</v>
      </c>
      <c r="Q178" s="172">
        <v>0</v>
      </c>
      <c r="R178" s="172">
        <f t="shared" si="52"/>
        <v>0</v>
      </c>
      <c r="S178" s="172">
        <v>0</v>
      </c>
      <c r="T178" s="173">
        <f t="shared" si="53"/>
        <v>0</v>
      </c>
      <c r="AR178" s="24" t="s">
        <v>272</v>
      </c>
      <c r="AT178" s="24" t="s">
        <v>277</v>
      </c>
      <c r="AU178" s="24" t="s">
        <v>24</v>
      </c>
      <c r="AY178" s="24" t="s">
        <v>162</v>
      </c>
      <c r="BE178" s="174">
        <f t="shared" si="54"/>
        <v>0</v>
      </c>
      <c r="BF178" s="174">
        <f t="shared" si="55"/>
        <v>0</v>
      </c>
      <c r="BG178" s="174">
        <f t="shared" si="56"/>
        <v>0</v>
      </c>
      <c r="BH178" s="174">
        <f t="shared" si="57"/>
        <v>0</v>
      </c>
      <c r="BI178" s="174">
        <f t="shared" si="58"/>
        <v>0</v>
      </c>
      <c r="BJ178" s="24" t="s">
        <v>24</v>
      </c>
      <c r="BK178" s="174">
        <f t="shared" si="59"/>
        <v>0</v>
      </c>
      <c r="BL178" s="24" t="s">
        <v>219</v>
      </c>
      <c r="BM178" s="24" t="s">
        <v>2565</v>
      </c>
    </row>
    <row r="179" spans="2:65" s="1" customFormat="1" ht="25.5" customHeight="1">
      <c r="B179" s="42"/>
      <c r="C179" s="175" t="s">
        <v>759</v>
      </c>
      <c r="D179" s="175" t="s">
        <v>277</v>
      </c>
      <c r="E179" s="176" t="s">
        <v>2566</v>
      </c>
      <c r="F179" s="177" t="s">
        <v>2567</v>
      </c>
      <c r="G179" s="178" t="s">
        <v>373</v>
      </c>
      <c r="H179" s="179">
        <v>1</v>
      </c>
      <c r="I179" s="180"/>
      <c r="J179" s="181">
        <f t="shared" si="50"/>
        <v>0</v>
      </c>
      <c r="K179" s="177" t="s">
        <v>2324</v>
      </c>
      <c r="L179" s="182"/>
      <c r="M179" s="183" t="s">
        <v>37</v>
      </c>
      <c r="N179" s="184" t="s">
        <v>53</v>
      </c>
      <c r="O179" s="43"/>
      <c r="P179" s="172">
        <f t="shared" si="51"/>
        <v>0</v>
      </c>
      <c r="Q179" s="172">
        <v>0</v>
      </c>
      <c r="R179" s="172">
        <f t="shared" si="52"/>
        <v>0</v>
      </c>
      <c r="S179" s="172">
        <v>0</v>
      </c>
      <c r="T179" s="173">
        <f t="shared" si="53"/>
        <v>0</v>
      </c>
      <c r="AR179" s="24" t="s">
        <v>272</v>
      </c>
      <c r="AT179" s="24" t="s">
        <v>277</v>
      </c>
      <c r="AU179" s="24" t="s">
        <v>24</v>
      </c>
      <c r="AY179" s="24" t="s">
        <v>162</v>
      </c>
      <c r="BE179" s="174">
        <f t="shared" si="54"/>
        <v>0</v>
      </c>
      <c r="BF179" s="174">
        <f t="shared" si="55"/>
        <v>0</v>
      </c>
      <c r="BG179" s="174">
        <f t="shared" si="56"/>
        <v>0</v>
      </c>
      <c r="BH179" s="174">
        <f t="shared" si="57"/>
        <v>0</v>
      </c>
      <c r="BI179" s="174">
        <f t="shared" si="58"/>
        <v>0</v>
      </c>
      <c r="BJ179" s="24" t="s">
        <v>24</v>
      </c>
      <c r="BK179" s="174">
        <f t="shared" si="59"/>
        <v>0</v>
      </c>
      <c r="BL179" s="24" t="s">
        <v>219</v>
      </c>
      <c r="BM179" s="24" t="s">
        <v>2568</v>
      </c>
    </row>
    <row r="180" spans="2:65" s="1" customFormat="1" ht="16.5" customHeight="1">
      <c r="B180" s="42"/>
      <c r="C180" s="163" t="s">
        <v>763</v>
      </c>
      <c r="D180" s="163" t="s">
        <v>156</v>
      </c>
      <c r="E180" s="164" t="s">
        <v>2569</v>
      </c>
      <c r="F180" s="165" t="s">
        <v>2570</v>
      </c>
      <c r="G180" s="166" t="s">
        <v>201</v>
      </c>
      <c r="H180" s="167">
        <v>6.2E-2</v>
      </c>
      <c r="I180" s="168"/>
      <c r="J180" s="169">
        <f t="shared" si="50"/>
        <v>0</v>
      </c>
      <c r="K180" s="165" t="s">
        <v>2324</v>
      </c>
      <c r="L180" s="62"/>
      <c r="M180" s="170" t="s">
        <v>37</v>
      </c>
      <c r="N180" s="171" t="s">
        <v>53</v>
      </c>
      <c r="O180" s="43"/>
      <c r="P180" s="172">
        <f t="shared" si="51"/>
        <v>0</v>
      </c>
      <c r="Q180" s="172">
        <v>0</v>
      </c>
      <c r="R180" s="172">
        <f t="shared" si="52"/>
        <v>0</v>
      </c>
      <c r="S180" s="172">
        <v>0</v>
      </c>
      <c r="T180" s="173">
        <f t="shared" si="53"/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174">
        <f t="shared" si="54"/>
        <v>0</v>
      </c>
      <c r="BF180" s="174">
        <f t="shared" si="55"/>
        <v>0</v>
      </c>
      <c r="BG180" s="174">
        <f t="shared" si="56"/>
        <v>0</v>
      </c>
      <c r="BH180" s="174">
        <f t="shared" si="57"/>
        <v>0</v>
      </c>
      <c r="BI180" s="174">
        <f t="shared" si="58"/>
        <v>0</v>
      </c>
      <c r="BJ180" s="24" t="s">
        <v>24</v>
      </c>
      <c r="BK180" s="174">
        <f t="shared" si="59"/>
        <v>0</v>
      </c>
      <c r="BL180" s="24" t="s">
        <v>219</v>
      </c>
      <c r="BM180" s="24" t="s">
        <v>2571</v>
      </c>
    </row>
    <row r="181" spans="2:65" s="1" customFormat="1" ht="16.5" customHeight="1">
      <c r="B181" s="42"/>
      <c r="C181" s="163" t="s">
        <v>768</v>
      </c>
      <c r="D181" s="163" t="s">
        <v>156</v>
      </c>
      <c r="E181" s="164" t="s">
        <v>2572</v>
      </c>
      <c r="F181" s="165" t="s">
        <v>2573</v>
      </c>
      <c r="G181" s="166" t="s">
        <v>2476</v>
      </c>
      <c r="H181" s="167">
        <v>36</v>
      </c>
      <c r="I181" s="168"/>
      <c r="J181" s="169">
        <f t="shared" si="50"/>
        <v>0</v>
      </c>
      <c r="K181" s="165" t="s">
        <v>2324</v>
      </c>
      <c r="L181" s="62"/>
      <c r="M181" s="170" t="s">
        <v>37</v>
      </c>
      <c r="N181" s="171" t="s">
        <v>53</v>
      </c>
      <c r="O181" s="43"/>
      <c r="P181" s="172">
        <f t="shared" si="51"/>
        <v>0</v>
      </c>
      <c r="Q181" s="172">
        <v>0</v>
      </c>
      <c r="R181" s="172">
        <f t="shared" si="52"/>
        <v>0</v>
      </c>
      <c r="S181" s="172">
        <v>0</v>
      </c>
      <c r="T181" s="173">
        <f t="shared" si="53"/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174">
        <f t="shared" si="54"/>
        <v>0</v>
      </c>
      <c r="BF181" s="174">
        <f t="shared" si="55"/>
        <v>0</v>
      </c>
      <c r="BG181" s="174">
        <f t="shared" si="56"/>
        <v>0</v>
      </c>
      <c r="BH181" s="174">
        <f t="shared" si="57"/>
        <v>0</v>
      </c>
      <c r="BI181" s="174">
        <f t="shared" si="58"/>
        <v>0</v>
      </c>
      <c r="BJ181" s="24" t="s">
        <v>24</v>
      </c>
      <c r="BK181" s="174">
        <f t="shared" si="59"/>
        <v>0</v>
      </c>
      <c r="BL181" s="24" t="s">
        <v>219</v>
      </c>
      <c r="BM181" s="24" t="s">
        <v>2574</v>
      </c>
    </row>
    <row r="182" spans="2:65" s="10" customFormat="1" ht="37.35" customHeight="1">
      <c r="B182" s="203"/>
      <c r="C182" s="204"/>
      <c r="D182" s="205" t="s">
        <v>81</v>
      </c>
      <c r="E182" s="206" t="s">
        <v>2575</v>
      </c>
      <c r="F182" s="206" t="s">
        <v>2576</v>
      </c>
      <c r="G182" s="204"/>
      <c r="H182" s="204"/>
      <c r="I182" s="207"/>
      <c r="J182" s="208">
        <f>BK182</f>
        <v>0</v>
      </c>
      <c r="K182" s="204"/>
      <c r="L182" s="209"/>
      <c r="M182" s="210"/>
      <c r="N182" s="211"/>
      <c r="O182" s="211"/>
      <c r="P182" s="212">
        <f>SUM(P183:P193)</f>
        <v>0</v>
      </c>
      <c r="Q182" s="211"/>
      <c r="R182" s="212">
        <f>SUM(R183:R193)</f>
        <v>0</v>
      </c>
      <c r="S182" s="211"/>
      <c r="T182" s="213">
        <f>SUM(T183:T193)</f>
        <v>0</v>
      </c>
      <c r="AR182" s="214" t="s">
        <v>91</v>
      </c>
      <c r="AT182" s="215" t="s">
        <v>81</v>
      </c>
      <c r="AU182" s="215" t="s">
        <v>82</v>
      </c>
      <c r="AY182" s="214" t="s">
        <v>162</v>
      </c>
      <c r="BK182" s="216">
        <f>SUM(BK183:BK193)</f>
        <v>0</v>
      </c>
    </row>
    <row r="183" spans="2:65" s="1" customFormat="1" ht="16.5" customHeight="1">
      <c r="B183" s="42"/>
      <c r="C183" s="163" t="s">
        <v>773</v>
      </c>
      <c r="D183" s="163" t="s">
        <v>156</v>
      </c>
      <c r="E183" s="164" t="s">
        <v>2577</v>
      </c>
      <c r="F183" s="165" t="s">
        <v>2578</v>
      </c>
      <c r="G183" s="166" t="s">
        <v>373</v>
      </c>
      <c r="H183" s="167">
        <v>1</v>
      </c>
      <c r="I183" s="168"/>
      <c r="J183" s="169">
        <f t="shared" ref="J183:J193" si="60">ROUND(I183*H183,2)</f>
        <v>0</v>
      </c>
      <c r="K183" s="165" t="s">
        <v>2324</v>
      </c>
      <c r="L183" s="62"/>
      <c r="M183" s="170" t="s">
        <v>37</v>
      </c>
      <c r="N183" s="171" t="s">
        <v>53</v>
      </c>
      <c r="O183" s="43"/>
      <c r="P183" s="172">
        <f t="shared" ref="P183:P193" si="61">O183*H183</f>
        <v>0</v>
      </c>
      <c r="Q183" s="172">
        <v>0</v>
      </c>
      <c r="R183" s="172">
        <f t="shared" ref="R183:R193" si="62">Q183*H183</f>
        <v>0</v>
      </c>
      <c r="S183" s="172">
        <v>0</v>
      </c>
      <c r="T183" s="173">
        <f t="shared" ref="T183:T193" si="63"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174">
        <f t="shared" ref="BE183:BE193" si="64">IF(N183="základní",J183,0)</f>
        <v>0</v>
      </c>
      <c r="BF183" s="174">
        <f t="shared" ref="BF183:BF193" si="65">IF(N183="snížená",J183,0)</f>
        <v>0</v>
      </c>
      <c r="BG183" s="174">
        <f t="shared" ref="BG183:BG193" si="66">IF(N183="zákl. přenesená",J183,0)</f>
        <v>0</v>
      </c>
      <c r="BH183" s="174">
        <f t="shared" ref="BH183:BH193" si="67">IF(N183="sníž. přenesená",J183,0)</f>
        <v>0</v>
      </c>
      <c r="BI183" s="174">
        <f t="shared" ref="BI183:BI193" si="68">IF(N183="nulová",J183,0)</f>
        <v>0</v>
      </c>
      <c r="BJ183" s="24" t="s">
        <v>24</v>
      </c>
      <c r="BK183" s="174">
        <f t="shared" ref="BK183:BK193" si="69">ROUND(I183*H183,2)</f>
        <v>0</v>
      </c>
      <c r="BL183" s="24" t="s">
        <v>219</v>
      </c>
      <c r="BM183" s="24" t="s">
        <v>2579</v>
      </c>
    </row>
    <row r="184" spans="2:65" s="1" customFormat="1" ht="16.5" customHeight="1">
      <c r="B184" s="42"/>
      <c r="C184" s="163" t="s">
        <v>777</v>
      </c>
      <c r="D184" s="163" t="s">
        <v>156</v>
      </c>
      <c r="E184" s="164" t="s">
        <v>2580</v>
      </c>
      <c r="F184" s="165" t="s">
        <v>2581</v>
      </c>
      <c r="G184" s="166" t="s">
        <v>373</v>
      </c>
      <c r="H184" s="167">
        <v>4</v>
      </c>
      <c r="I184" s="168"/>
      <c r="J184" s="169">
        <f t="shared" si="60"/>
        <v>0</v>
      </c>
      <c r="K184" s="165" t="s">
        <v>2324</v>
      </c>
      <c r="L184" s="62"/>
      <c r="M184" s="170" t="s">
        <v>37</v>
      </c>
      <c r="N184" s="171" t="s">
        <v>53</v>
      </c>
      <c r="O184" s="43"/>
      <c r="P184" s="172">
        <f t="shared" si="61"/>
        <v>0</v>
      </c>
      <c r="Q184" s="172">
        <v>0</v>
      </c>
      <c r="R184" s="172">
        <f t="shared" si="62"/>
        <v>0</v>
      </c>
      <c r="S184" s="172">
        <v>0</v>
      </c>
      <c r="T184" s="173">
        <f t="shared" si="63"/>
        <v>0</v>
      </c>
      <c r="AR184" s="24" t="s">
        <v>219</v>
      </c>
      <c r="AT184" s="24" t="s">
        <v>156</v>
      </c>
      <c r="AU184" s="24" t="s">
        <v>24</v>
      </c>
      <c r="AY184" s="24" t="s">
        <v>162</v>
      </c>
      <c r="BE184" s="174">
        <f t="shared" si="64"/>
        <v>0</v>
      </c>
      <c r="BF184" s="174">
        <f t="shared" si="65"/>
        <v>0</v>
      </c>
      <c r="BG184" s="174">
        <f t="shared" si="66"/>
        <v>0</v>
      </c>
      <c r="BH184" s="174">
        <f t="shared" si="67"/>
        <v>0</v>
      </c>
      <c r="BI184" s="174">
        <f t="shared" si="68"/>
        <v>0</v>
      </c>
      <c r="BJ184" s="24" t="s">
        <v>24</v>
      </c>
      <c r="BK184" s="174">
        <f t="shared" si="69"/>
        <v>0</v>
      </c>
      <c r="BL184" s="24" t="s">
        <v>219</v>
      </c>
      <c r="BM184" s="24" t="s">
        <v>2582</v>
      </c>
    </row>
    <row r="185" spans="2:65" s="1" customFormat="1" ht="16.5" customHeight="1">
      <c r="B185" s="42"/>
      <c r="C185" s="163" t="s">
        <v>781</v>
      </c>
      <c r="D185" s="163" t="s">
        <v>156</v>
      </c>
      <c r="E185" s="164" t="s">
        <v>2583</v>
      </c>
      <c r="F185" s="165" t="s">
        <v>2584</v>
      </c>
      <c r="G185" s="166" t="s">
        <v>373</v>
      </c>
      <c r="H185" s="167">
        <v>1</v>
      </c>
      <c r="I185" s="168"/>
      <c r="J185" s="169">
        <f t="shared" si="60"/>
        <v>0</v>
      </c>
      <c r="K185" s="165" t="s">
        <v>2324</v>
      </c>
      <c r="L185" s="62"/>
      <c r="M185" s="170" t="s">
        <v>37</v>
      </c>
      <c r="N185" s="171" t="s">
        <v>53</v>
      </c>
      <c r="O185" s="43"/>
      <c r="P185" s="172">
        <f t="shared" si="61"/>
        <v>0</v>
      </c>
      <c r="Q185" s="172">
        <v>0</v>
      </c>
      <c r="R185" s="172">
        <f t="shared" si="62"/>
        <v>0</v>
      </c>
      <c r="S185" s="172">
        <v>0</v>
      </c>
      <c r="T185" s="173">
        <f t="shared" si="63"/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174">
        <f t="shared" si="64"/>
        <v>0</v>
      </c>
      <c r="BF185" s="174">
        <f t="shared" si="65"/>
        <v>0</v>
      </c>
      <c r="BG185" s="174">
        <f t="shared" si="66"/>
        <v>0</v>
      </c>
      <c r="BH185" s="174">
        <f t="shared" si="67"/>
        <v>0</v>
      </c>
      <c r="BI185" s="174">
        <f t="shared" si="68"/>
        <v>0</v>
      </c>
      <c r="BJ185" s="24" t="s">
        <v>24</v>
      </c>
      <c r="BK185" s="174">
        <f t="shared" si="69"/>
        <v>0</v>
      </c>
      <c r="BL185" s="24" t="s">
        <v>219</v>
      </c>
      <c r="BM185" s="24" t="s">
        <v>2585</v>
      </c>
    </row>
    <row r="186" spans="2:65" s="1" customFormat="1" ht="16.5" customHeight="1">
      <c r="B186" s="42"/>
      <c r="C186" s="163" t="s">
        <v>789</v>
      </c>
      <c r="D186" s="163" t="s">
        <v>156</v>
      </c>
      <c r="E186" s="164" t="s">
        <v>2586</v>
      </c>
      <c r="F186" s="165" t="s">
        <v>2587</v>
      </c>
      <c r="G186" s="166" t="s">
        <v>373</v>
      </c>
      <c r="H186" s="167">
        <v>1</v>
      </c>
      <c r="I186" s="168"/>
      <c r="J186" s="169">
        <f t="shared" si="60"/>
        <v>0</v>
      </c>
      <c r="K186" s="165" t="s">
        <v>2324</v>
      </c>
      <c r="L186" s="62"/>
      <c r="M186" s="170" t="s">
        <v>37</v>
      </c>
      <c r="N186" s="171" t="s">
        <v>53</v>
      </c>
      <c r="O186" s="43"/>
      <c r="P186" s="172">
        <f t="shared" si="61"/>
        <v>0</v>
      </c>
      <c r="Q186" s="172">
        <v>0</v>
      </c>
      <c r="R186" s="172">
        <f t="shared" si="62"/>
        <v>0</v>
      </c>
      <c r="S186" s="172">
        <v>0</v>
      </c>
      <c r="T186" s="173">
        <f t="shared" si="63"/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174">
        <f t="shared" si="64"/>
        <v>0</v>
      </c>
      <c r="BF186" s="174">
        <f t="shared" si="65"/>
        <v>0</v>
      </c>
      <c r="BG186" s="174">
        <f t="shared" si="66"/>
        <v>0</v>
      </c>
      <c r="BH186" s="174">
        <f t="shared" si="67"/>
        <v>0</v>
      </c>
      <c r="BI186" s="174">
        <f t="shared" si="68"/>
        <v>0</v>
      </c>
      <c r="BJ186" s="24" t="s">
        <v>24</v>
      </c>
      <c r="BK186" s="174">
        <f t="shared" si="69"/>
        <v>0</v>
      </c>
      <c r="BL186" s="24" t="s">
        <v>219</v>
      </c>
      <c r="BM186" s="24" t="s">
        <v>2588</v>
      </c>
    </row>
    <row r="187" spans="2:65" s="1" customFormat="1" ht="16.5" customHeight="1">
      <c r="B187" s="42"/>
      <c r="C187" s="163" t="s">
        <v>793</v>
      </c>
      <c r="D187" s="163" t="s">
        <v>156</v>
      </c>
      <c r="E187" s="164" t="s">
        <v>2589</v>
      </c>
      <c r="F187" s="165" t="s">
        <v>2590</v>
      </c>
      <c r="G187" s="166" t="s">
        <v>373</v>
      </c>
      <c r="H187" s="167">
        <v>1</v>
      </c>
      <c r="I187" s="168"/>
      <c r="J187" s="169">
        <f t="shared" si="60"/>
        <v>0</v>
      </c>
      <c r="K187" s="165" t="s">
        <v>2324</v>
      </c>
      <c r="L187" s="62"/>
      <c r="M187" s="170" t="s">
        <v>37</v>
      </c>
      <c r="N187" s="171" t="s">
        <v>53</v>
      </c>
      <c r="O187" s="43"/>
      <c r="P187" s="172">
        <f t="shared" si="61"/>
        <v>0</v>
      </c>
      <c r="Q187" s="172">
        <v>0</v>
      </c>
      <c r="R187" s="172">
        <f t="shared" si="62"/>
        <v>0</v>
      </c>
      <c r="S187" s="172">
        <v>0</v>
      </c>
      <c r="T187" s="173">
        <f t="shared" si="63"/>
        <v>0</v>
      </c>
      <c r="AR187" s="24" t="s">
        <v>219</v>
      </c>
      <c r="AT187" s="24" t="s">
        <v>156</v>
      </c>
      <c r="AU187" s="24" t="s">
        <v>24</v>
      </c>
      <c r="AY187" s="24" t="s">
        <v>162</v>
      </c>
      <c r="BE187" s="174">
        <f t="shared" si="64"/>
        <v>0</v>
      </c>
      <c r="BF187" s="174">
        <f t="shared" si="65"/>
        <v>0</v>
      </c>
      <c r="BG187" s="174">
        <f t="shared" si="66"/>
        <v>0</v>
      </c>
      <c r="BH187" s="174">
        <f t="shared" si="67"/>
        <v>0</v>
      </c>
      <c r="BI187" s="174">
        <f t="shared" si="68"/>
        <v>0</v>
      </c>
      <c r="BJ187" s="24" t="s">
        <v>24</v>
      </c>
      <c r="BK187" s="174">
        <f t="shared" si="69"/>
        <v>0</v>
      </c>
      <c r="BL187" s="24" t="s">
        <v>219</v>
      </c>
      <c r="BM187" s="24" t="s">
        <v>2591</v>
      </c>
    </row>
    <row r="188" spans="2:65" s="1" customFormat="1" ht="16.5" customHeight="1">
      <c r="B188" s="42"/>
      <c r="C188" s="175" t="s">
        <v>798</v>
      </c>
      <c r="D188" s="175" t="s">
        <v>277</v>
      </c>
      <c r="E188" s="176" t="s">
        <v>2592</v>
      </c>
      <c r="F188" s="177" t="s">
        <v>2593</v>
      </c>
      <c r="G188" s="178" t="s">
        <v>373</v>
      </c>
      <c r="H188" s="179">
        <v>1</v>
      </c>
      <c r="I188" s="180"/>
      <c r="J188" s="181">
        <f t="shared" si="60"/>
        <v>0</v>
      </c>
      <c r="K188" s="177" t="s">
        <v>2324</v>
      </c>
      <c r="L188" s="182"/>
      <c r="M188" s="183" t="s">
        <v>37</v>
      </c>
      <c r="N188" s="184" t="s">
        <v>53</v>
      </c>
      <c r="O188" s="43"/>
      <c r="P188" s="172">
        <f t="shared" si="61"/>
        <v>0</v>
      </c>
      <c r="Q188" s="172">
        <v>0</v>
      </c>
      <c r="R188" s="172">
        <f t="shared" si="62"/>
        <v>0</v>
      </c>
      <c r="S188" s="172">
        <v>0</v>
      </c>
      <c r="T188" s="173">
        <f t="shared" si="63"/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174">
        <f t="shared" si="64"/>
        <v>0</v>
      </c>
      <c r="BF188" s="174">
        <f t="shared" si="65"/>
        <v>0</v>
      </c>
      <c r="BG188" s="174">
        <f t="shared" si="66"/>
        <v>0</v>
      </c>
      <c r="BH188" s="174">
        <f t="shared" si="67"/>
        <v>0</v>
      </c>
      <c r="BI188" s="174">
        <f t="shared" si="68"/>
        <v>0</v>
      </c>
      <c r="BJ188" s="24" t="s">
        <v>24</v>
      </c>
      <c r="BK188" s="174">
        <f t="shared" si="69"/>
        <v>0</v>
      </c>
      <c r="BL188" s="24" t="s">
        <v>219</v>
      </c>
      <c r="BM188" s="24" t="s">
        <v>2594</v>
      </c>
    </row>
    <row r="189" spans="2:65" s="1" customFormat="1" ht="16.5" customHeight="1">
      <c r="B189" s="42"/>
      <c r="C189" s="175" t="s">
        <v>802</v>
      </c>
      <c r="D189" s="175" t="s">
        <v>277</v>
      </c>
      <c r="E189" s="176" t="s">
        <v>2595</v>
      </c>
      <c r="F189" s="177" t="s">
        <v>2596</v>
      </c>
      <c r="G189" s="178" t="s">
        <v>373</v>
      </c>
      <c r="H189" s="179">
        <v>2</v>
      </c>
      <c r="I189" s="180"/>
      <c r="J189" s="181">
        <f t="shared" si="60"/>
        <v>0</v>
      </c>
      <c r="K189" s="177" t="s">
        <v>2324</v>
      </c>
      <c r="L189" s="182"/>
      <c r="M189" s="183" t="s">
        <v>37</v>
      </c>
      <c r="N189" s="184" t="s">
        <v>53</v>
      </c>
      <c r="O189" s="43"/>
      <c r="P189" s="172">
        <f t="shared" si="61"/>
        <v>0</v>
      </c>
      <c r="Q189" s="172">
        <v>0</v>
      </c>
      <c r="R189" s="172">
        <f t="shared" si="62"/>
        <v>0</v>
      </c>
      <c r="S189" s="172">
        <v>0</v>
      </c>
      <c r="T189" s="173">
        <f t="shared" si="63"/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174">
        <f t="shared" si="64"/>
        <v>0</v>
      </c>
      <c r="BF189" s="174">
        <f t="shared" si="65"/>
        <v>0</v>
      </c>
      <c r="BG189" s="174">
        <f t="shared" si="66"/>
        <v>0</v>
      </c>
      <c r="BH189" s="174">
        <f t="shared" si="67"/>
        <v>0</v>
      </c>
      <c r="BI189" s="174">
        <f t="shared" si="68"/>
        <v>0</v>
      </c>
      <c r="BJ189" s="24" t="s">
        <v>24</v>
      </c>
      <c r="BK189" s="174">
        <f t="shared" si="69"/>
        <v>0</v>
      </c>
      <c r="BL189" s="24" t="s">
        <v>219</v>
      </c>
      <c r="BM189" s="24" t="s">
        <v>2597</v>
      </c>
    </row>
    <row r="190" spans="2:65" s="1" customFormat="1" ht="25.5" customHeight="1">
      <c r="B190" s="42"/>
      <c r="C190" s="175" t="s">
        <v>807</v>
      </c>
      <c r="D190" s="175" t="s">
        <v>277</v>
      </c>
      <c r="E190" s="176" t="s">
        <v>2598</v>
      </c>
      <c r="F190" s="177" t="s">
        <v>2599</v>
      </c>
      <c r="G190" s="178" t="s">
        <v>373</v>
      </c>
      <c r="H190" s="179">
        <v>1</v>
      </c>
      <c r="I190" s="180"/>
      <c r="J190" s="181">
        <f t="shared" si="60"/>
        <v>0</v>
      </c>
      <c r="K190" s="177" t="s">
        <v>2324</v>
      </c>
      <c r="L190" s="182"/>
      <c r="M190" s="183" t="s">
        <v>37</v>
      </c>
      <c r="N190" s="184" t="s">
        <v>53</v>
      </c>
      <c r="O190" s="43"/>
      <c r="P190" s="172">
        <f t="shared" si="61"/>
        <v>0</v>
      </c>
      <c r="Q190" s="172">
        <v>0</v>
      </c>
      <c r="R190" s="172">
        <f t="shared" si="62"/>
        <v>0</v>
      </c>
      <c r="S190" s="172">
        <v>0</v>
      </c>
      <c r="T190" s="173">
        <f t="shared" si="63"/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174">
        <f t="shared" si="64"/>
        <v>0</v>
      </c>
      <c r="BF190" s="174">
        <f t="shared" si="65"/>
        <v>0</v>
      </c>
      <c r="BG190" s="174">
        <f t="shared" si="66"/>
        <v>0</v>
      </c>
      <c r="BH190" s="174">
        <f t="shared" si="67"/>
        <v>0</v>
      </c>
      <c r="BI190" s="174">
        <f t="shared" si="68"/>
        <v>0</v>
      </c>
      <c r="BJ190" s="24" t="s">
        <v>24</v>
      </c>
      <c r="BK190" s="174">
        <f t="shared" si="69"/>
        <v>0</v>
      </c>
      <c r="BL190" s="24" t="s">
        <v>219</v>
      </c>
      <c r="BM190" s="24" t="s">
        <v>2600</v>
      </c>
    </row>
    <row r="191" spans="2:65" s="1" customFormat="1" ht="16.5" customHeight="1">
      <c r="B191" s="42"/>
      <c r="C191" s="175" t="s">
        <v>812</v>
      </c>
      <c r="D191" s="175" t="s">
        <v>277</v>
      </c>
      <c r="E191" s="176" t="s">
        <v>2601</v>
      </c>
      <c r="F191" s="177" t="s">
        <v>2602</v>
      </c>
      <c r="G191" s="178" t="s">
        <v>373</v>
      </c>
      <c r="H191" s="179">
        <v>1</v>
      </c>
      <c r="I191" s="180"/>
      <c r="J191" s="181">
        <f t="shared" si="60"/>
        <v>0</v>
      </c>
      <c r="K191" s="177" t="s">
        <v>2324</v>
      </c>
      <c r="L191" s="182"/>
      <c r="M191" s="183" t="s">
        <v>37</v>
      </c>
      <c r="N191" s="184" t="s">
        <v>53</v>
      </c>
      <c r="O191" s="43"/>
      <c r="P191" s="172">
        <f t="shared" si="61"/>
        <v>0</v>
      </c>
      <c r="Q191" s="172">
        <v>0</v>
      </c>
      <c r="R191" s="172">
        <f t="shared" si="62"/>
        <v>0</v>
      </c>
      <c r="S191" s="172">
        <v>0</v>
      </c>
      <c r="T191" s="173">
        <f t="shared" si="63"/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174">
        <f t="shared" si="64"/>
        <v>0</v>
      </c>
      <c r="BF191" s="174">
        <f t="shared" si="65"/>
        <v>0</v>
      </c>
      <c r="BG191" s="174">
        <f t="shared" si="66"/>
        <v>0</v>
      </c>
      <c r="BH191" s="174">
        <f t="shared" si="67"/>
        <v>0</v>
      </c>
      <c r="BI191" s="174">
        <f t="shared" si="68"/>
        <v>0</v>
      </c>
      <c r="BJ191" s="24" t="s">
        <v>24</v>
      </c>
      <c r="BK191" s="174">
        <f t="shared" si="69"/>
        <v>0</v>
      </c>
      <c r="BL191" s="24" t="s">
        <v>219</v>
      </c>
      <c r="BM191" s="24" t="s">
        <v>2603</v>
      </c>
    </row>
    <row r="192" spans="2:65" s="1" customFormat="1" ht="16.5" customHeight="1">
      <c r="B192" s="42"/>
      <c r="C192" s="175" t="s">
        <v>816</v>
      </c>
      <c r="D192" s="175" t="s">
        <v>277</v>
      </c>
      <c r="E192" s="176" t="s">
        <v>2604</v>
      </c>
      <c r="F192" s="177" t="s">
        <v>2605</v>
      </c>
      <c r="G192" s="178" t="s">
        <v>373</v>
      </c>
      <c r="H192" s="179">
        <v>1</v>
      </c>
      <c r="I192" s="180"/>
      <c r="J192" s="181">
        <f t="shared" si="60"/>
        <v>0</v>
      </c>
      <c r="K192" s="177" t="s">
        <v>2324</v>
      </c>
      <c r="L192" s="182"/>
      <c r="M192" s="183" t="s">
        <v>37</v>
      </c>
      <c r="N192" s="184" t="s">
        <v>53</v>
      </c>
      <c r="O192" s="43"/>
      <c r="P192" s="172">
        <f t="shared" si="61"/>
        <v>0</v>
      </c>
      <c r="Q192" s="172">
        <v>0</v>
      </c>
      <c r="R192" s="172">
        <f t="shared" si="62"/>
        <v>0</v>
      </c>
      <c r="S192" s="172">
        <v>0</v>
      </c>
      <c r="T192" s="173">
        <f t="shared" si="63"/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174">
        <f t="shared" si="64"/>
        <v>0</v>
      </c>
      <c r="BF192" s="174">
        <f t="shared" si="65"/>
        <v>0</v>
      </c>
      <c r="BG192" s="174">
        <f t="shared" si="66"/>
        <v>0</v>
      </c>
      <c r="BH192" s="174">
        <f t="shared" si="67"/>
        <v>0</v>
      </c>
      <c r="BI192" s="174">
        <f t="shared" si="68"/>
        <v>0</v>
      </c>
      <c r="BJ192" s="24" t="s">
        <v>24</v>
      </c>
      <c r="BK192" s="174">
        <f t="shared" si="69"/>
        <v>0</v>
      </c>
      <c r="BL192" s="24" t="s">
        <v>219</v>
      </c>
      <c r="BM192" s="24" t="s">
        <v>2606</v>
      </c>
    </row>
    <row r="193" spans="2:65" s="1" customFormat="1" ht="16.5" customHeight="1">
      <c r="B193" s="42"/>
      <c r="C193" s="163" t="s">
        <v>820</v>
      </c>
      <c r="D193" s="163" t="s">
        <v>156</v>
      </c>
      <c r="E193" s="164" t="s">
        <v>2607</v>
      </c>
      <c r="F193" s="165" t="s">
        <v>2608</v>
      </c>
      <c r="G193" s="166" t="s">
        <v>201</v>
      </c>
      <c r="H193" s="167">
        <v>0.17699999999999999</v>
      </c>
      <c r="I193" s="168"/>
      <c r="J193" s="169">
        <f t="shared" si="60"/>
        <v>0</v>
      </c>
      <c r="K193" s="165" t="s">
        <v>2324</v>
      </c>
      <c r="L193" s="62"/>
      <c r="M193" s="170" t="s">
        <v>37</v>
      </c>
      <c r="N193" s="171" t="s">
        <v>53</v>
      </c>
      <c r="O193" s="43"/>
      <c r="P193" s="172">
        <f t="shared" si="61"/>
        <v>0</v>
      </c>
      <c r="Q193" s="172">
        <v>0</v>
      </c>
      <c r="R193" s="172">
        <f t="shared" si="62"/>
        <v>0</v>
      </c>
      <c r="S193" s="172">
        <v>0</v>
      </c>
      <c r="T193" s="173">
        <f t="shared" si="63"/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174">
        <f t="shared" si="64"/>
        <v>0</v>
      </c>
      <c r="BF193" s="174">
        <f t="shared" si="65"/>
        <v>0</v>
      </c>
      <c r="BG193" s="174">
        <f t="shared" si="66"/>
        <v>0</v>
      </c>
      <c r="BH193" s="174">
        <f t="shared" si="67"/>
        <v>0</v>
      </c>
      <c r="BI193" s="174">
        <f t="shared" si="68"/>
        <v>0</v>
      </c>
      <c r="BJ193" s="24" t="s">
        <v>24</v>
      </c>
      <c r="BK193" s="174">
        <f t="shared" si="69"/>
        <v>0</v>
      </c>
      <c r="BL193" s="24" t="s">
        <v>219</v>
      </c>
      <c r="BM193" s="24" t="s">
        <v>2609</v>
      </c>
    </row>
    <row r="194" spans="2:65" s="10" customFormat="1" ht="37.35" customHeight="1">
      <c r="B194" s="203"/>
      <c r="C194" s="204"/>
      <c r="D194" s="205" t="s">
        <v>81</v>
      </c>
      <c r="E194" s="206" t="s">
        <v>2610</v>
      </c>
      <c r="F194" s="206" t="s">
        <v>2611</v>
      </c>
      <c r="G194" s="204"/>
      <c r="H194" s="204"/>
      <c r="I194" s="207"/>
      <c r="J194" s="208">
        <f>BK194</f>
        <v>0</v>
      </c>
      <c r="K194" s="204"/>
      <c r="L194" s="209"/>
      <c r="M194" s="210"/>
      <c r="N194" s="211"/>
      <c r="O194" s="211"/>
      <c r="P194" s="212">
        <f>SUM(P195:P204)</f>
        <v>0</v>
      </c>
      <c r="Q194" s="211"/>
      <c r="R194" s="212">
        <f>SUM(R195:R204)</f>
        <v>0</v>
      </c>
      <c r="S194" s="211"/>
      <c r="T194" s="213">
        <f>SUM(T195:T204)</f>
        <v>0</v>
      </c>
      <c r="AR194" s="214" t="s">
        <v>91</v>
      </c>
      <c r="AT194" s="215" t="s">
        <v>81</v>
      </c>
      <c r="AU194" s="215" t="s">
        <v>82</v>
      </c>
      <c r="AY194" s="214" t="s">
        <v>162</v>
      </c>
      <c r="BK194" s="216">
        <f>SUM(BK195:BK204)</f>
        <v>0</v>
      </c>
    </row>
    <row r="195" spans="2:65" s="1" customFormat="1" ht="25.5" customHeight="1">
      <c r="B195" s="42"/>
      <c r="C195" s="163" t="s">
        <v>824</v>
      </c>
      <c r="D195" s="163" t="s">
        <v>156</v>
      </c>
      <c r="E195" s="164" t="s">
        <v>2612</v>
      </c>
      <c r="F195" s="165" t="s">
        <v>2613</v>
      </c>
      <c r="G195" s="166" t="s">
        <v>214</v>
      </c>
      <c r="H195" s="167">
        <v>9</v>
      </c>
      <c r="I195" s="168"/>
      <c r="J195" s="169">
        <f t="shared" ref="J195:J204" si="70">ROUND(I195*H195,2)</f>
        <v>0</v>
      </c>
      <c r="K195" s="165" t="s">
        <v>2324</v>
      </c>
      <c r="L195" s="62"/>
      <c r="M195" s="170" t="s">
        <v>37</v>
      </c>
      <c r="N195" s="171" t="s">
        <v>53</v>
      </c>
      <c r="O195" s="43"/>
      <c r="P195" s="172">
        <f t="shared" ref="P195:P204" si="71">O195*H195</f>
        <v>0</v>
      </c>
      <c r="Q195" s="172">
        <v>0</v>
      </c>
      <c r="R195" s="172">
        <f t="shared" ref="R195:R204" si="72">Q195*H195</f>
        <v>0</v>
      </c>
      <c r="S195" s="172">
        <v>0</v>
      </c>
      <c r="T195" s="173">
        <f t="shared" ref="T195:T204" si="73"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174">
        <f t="shared" ref="BE195:BE204" si="74">IF(N195="základní",J195,0)</f>
        <v>0</v>
      </c>
      <c r="BF195" s="174">
        <f t="shared" ref="BF195:BF204" si="75">IF(N195="snížená",J195,0)</f>
        <v>0</v>
      </c>
      <c r="BG195" s="174">
        <f t="shared" ref="BG195:BG204" si="76">IF(N195="zákl. přenesená",J195,0)</f>
        <v>0</v>
      </c>
      <c r="BH195" s="174">
        <f t="shared" ref="BH195:BH204" si="77">IF(N195="sníž. přenesená",J195,0)</f>
        <v>0</v>
      </c>
      <c r="BI195" s="174">
        <f t="shared" ref="BI195:BI204" si="78">IF(N195="nulová",J195,0)</f>
        <v>0</v>
      </c>
      <c r="BJ195" s="24" t="s">
        <v>24</v>
      </c>
      <c r="BK195" s="174">
        <f t="shared" ref="BK195:BK204" si="79">ROUND(I195*H195,2)</f>
        <v>0</v>
      </c>
      <c r="BL195" s="24" t="s">
        <v>219</v>
      </c>
      <c r="BM195" s="24" t="s">
        <v>2614</v>
      </c>
    </row>
    <row r="196" spans="2:65" s="1" customFormat="1" ht="25.5" customHeight="1">
      <c r="B196" s="42"/>
      <c r="C196" s="163" t="s">
        <v>828</v>
      </c>
      <c r="D196" s="163" t="s">
        <v>156</v>
      </c>
      <c r="E196" s="164" t="s">
        <v>2615</v>
      </c>
      <c r="F196" s="165" t="s">
        <v>2616</v>
      </c>
      <c r="G196" s="166" t="s">
        <v>214</v>
      </c>
      <c r="H196" s="167">
        <v>43</v>
      </c>
      <c r="I196" s="168"/>
      <c r="J196" s="169">
        <f t="shared" si="70"/>
        <v>0</v>
      </c>
      <c r="K196" s="165" t="s">
        <v>2324</v>
      </c>
      <c r="L196" s="62"/>
      <c r="M196" s="170" t="s">
        <v>37</v>
      </c>
      <c r="N196" s="171" t="s">
        <v>53</v>
      </c>
      <c r="O196" s="43"/>
      <c r="P196" s="172">
        <f t="shared" si="71"/>
        <v>0</v>
      </c>
      <c r="Q196" s="172">
        <v>0</v>
      </c>
      <c r="R196" s="172">
        <f t="shared" si="72"/>
        <v>0</v>
      </c>
      <c r="S196" s="172">
        <v>0</v>
      </c>
      <c r="T196" s="173">
        <f t="shared" si="73"/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174">
        <f t="shared" si="74"/>
        <v>0</v>
      </c>
      <c r="BF196" s="174">
        <f t="shared" si="75"/>
        <v>0</v>
      </c>
      <c r="BG196" s="174">
        <f t="shared" si="76"/>
        <v>0</v>
      </c>
      <c r="BH196" s="174">
        <f t="shared" si="77"/>
        <v>0</v>
      </c>
      <c r="BI196" s="174">
        <f t="shared" si="78"/>
        <v>0</v>
      </c>
      <c r="BJ196" s="24" t="s">
        <v>24</v>
      </c>
      <c r="BK196" s="174">
        <f t="shared" si="79"/>
        <v>0</v>
      </c>
      <c r="BL196" s="24" t="s">
        <v>219</v>
      </c>
      <c r="BM196" s="24" t="s">
        <v>2617</v>
      </c>
    </row>
    <row r="197" spans="2:65" s="1" customFormat="1" ht="25.5" customHeight="1">
      <c r="B197" s="42"/>
      <c r="C197" s="163" t="s">
        <v>834</v>
      </c>
      <c r="D197" s="163" t="s">
        <v>156</v>
      </c>
      <c r="E197" s="164" t="s">
        <v>2618</v>
      </c>
      <c r="F197" s="165" t="s">
        <v>2619</v>
      </c>
      <c r="G197" s="166" t="s">
        <v>214</v>
      </c>
      <c r="H197" s="167">
        <v>35</v>
      </c>
      <c r="I197" s="168"/>
      <c r="J197" s="169">
        <f t="shared" si="70"/>
        <v>0</v>
      </c>
      <c r="K197" s="165" t="s">
        <v>2324</v>
      </c>
      <c r="L197" s="62"/>
      <c r="M197" s="170" t="s">
        <v>37</v>
      </c>
      <c r="N197" s="171" t="s">
        <v>53</v>
      </c>
      <c r="O197" s="43"/>
      <c r="P197" s="172">
        <f t="shared" si="71"/>
        <v>0</v>
      </c>
      <c r="Q197" s="172">
        <v>0</v>
      </c>
      <c r="R197" s="172">
        <f t="shared" si="72"/>
        <v>0</v>
      </c>
      <c r="S197" s="172">
        <v>0</v>
      </c>
      <c r="T197" s="173">
        <f t="shared" si="73"/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174">
        <f t="shared" si="74"/>
        <v>0</v>
      </c>
      <c r="BF197" s="174">
        <f t="shared" si="75"/>
        <v>0</v>
      </c>
      <c r="BG197" s="174">
        <f t="shared" si="76"/>
        <v>0</v>
      </c>
      <c r="BH197" s="174">
        <f t="shared" si="77"/>
        <v>0</v>
      </c>
      <c r="BI197" s="174">
        <f t="shared" si="78"/>
        <v>0</v>
      </c>
      <c r="BJ197" s="24" t="s">
        <v>24</v>
      </c>
      <c r="BK197" s="174">
        <f t="shared" si="79"/>
        <v>0</v>
      </c>
      <c r="BL197" s="24" t="s">
        <v>219</v>
      </c>
      <c r="BM197" s="24" t="s">
        <v>2620</v>
      </c>
    </row>
    <row r="198" spans="2:65" s="1" customFormat="1" ht="25.5" customHeight="1">
      <c r="B198" s="42"/>
      <c r="C198" s="163" t="s">
        <v>842</v>
      </c>
      <c r="D198" s="163" t="s">
        <v>156</v>
      </c>
      <c r="E198" s="164" t="s">
        <v>2621</v>
      </c>
      <c r="F198" s="165" t="s">
        <v>2622</v>
      </c>
      <c r="G198" s="166" t="s">
        <v>214</v>
      </c>
      <c r="H198" s="167">
        <v>24</v>
      </c>
      <c r="I198" s="168"/>
      <c r="J198" s="169">
        <f t="shared" si="70"/>
        <v>0</v>
      </c>
      <c r="K198" s="165" t="s">
        <v>2324</v>
      </c>
      <c r="L198" s="62"/>
      <c r="M198" s="170" t="s">
        <v>37</v>
      </c>
      <c r="N198" s="171" t="s">
        <v>53</v>
      </c>
      <c r="O198" s="43"/>
      <c r="P198" s="172">
        <f t="shared" si="71"/>
        <v>0</v>
      </c>
      <c r="Q198" s="172">
        <v>0</v>
      </c>
      <c r="R198" s="172">
        <f t="shared" si="72"/>
        <v>0</v>
      </c>
      <c r="S198" s="172">
        <v>0</v>
      </c>
      <c r="T198" s="173">
        <f t="shared" si="73"/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174">
        <f t="shared" si="74"/>
        <v>0</v>
      </c>
      <c r="BF198" s="174">
        <f t="shared" si="75"/>
        <v>0</v>
      </c>
      <c r="BG198" s="174">
        <f t="shared" si="76"/>
        <v>0</v>
      </c>
      <c r="BH198" s="174">
        <f t="shared" si="77"/>
        <v>0</v>
      </c>
      <c r="BI198" s="174">
        <f t="shared" si="78"/>
        <v>0</v>
      </c>
      <c r="BJ198" s="24" t="s">
        <v>24</v>
      </c>
      <c r="BK198" s="174">
        <f t="shared" si="79"/>
        <v>0</v>
      </c>
      <c r="BL198" s="24" t="s">
        <v>219</v>
      </c>
      <c r="BM198" s="24" t="s">
        <v>2623</v>
      </c>
    </row>
    <row r="199" spans="2:65" s="1" customFormat="1" ht="25.5" customHeight="1">
      <c r="B199" s="42"/>
      <c r="C199" s="163" t="s">
        <v>847</v>
      </c>
      <c r="D199" s="163" t="s">
        <v>156</v>
      </c>
      <c r="E199" s="164" t="s">
        <v>2624</v>
      </c>
      <c r="F199" s="165" t="s">
        <v>2625</v>
      </c>
      <c r="G199" s="166" t="s">
        <v>214</v>
      </c>
      <c r="H199" s="167">
        <v>8</v>
      </c>
      <c r="I199" s="168"/>
      <c r="J199" s="169">
        <f t="shared" si="70"/>
        <v>0</v>
      </c>
      <c r="K199" s="165" t="s">
        <v>2324</v>
      </c>
      <c r="L199" s="62"/>
      <c r="M199" s="170" t="s">
        <v>37</v>
      </c>
      <c r="N199" s="171" t="s">
        <v>53</v>
      </c>
      <c r="O199" s="43"/>
      <c r="P199" s="172">
        <f t="shared" si="71"/>
        <v>0</v>
      </c>
      <c r="Q199" s="172">
        <v>0</v>
      </c>
      <c r="R199" s="172">
        <f t="shared" si="72"/>
        <v>0</v>
      </c>
      <c r="S199" s="172">
        <v>0</v>
      </c>
      <c r="T199" s="173">
        <f t="shared" si="73"/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174">
        <f t="shared" si="74"/>
        <v>0</v>
      </c>
      <c r="BF199" s="174">
        <f t="shared" si="75"/>
        <v>0</v>
      </c>
      <c r="BG199" s="174">
        <f t="shared" si="76"/>
        <v>0</v>
      </c>
      <c r="BH199" s="174">
        <f t="shared" si="77"/>
        <v>0</v>
      </c>
      <c r="BI199" s="174">
        <f t="shared" si="78"/>
        <v>0</v>
      </c>
      <c r="BJ199" s="24" t="s">
        <v>24</v>
      </c>
      <c r="BK199" s="174">
        <f t="shared" si="79"/>
        <v>0</v>
      </c>
      <c r="BL199" s="24" t="s">
        <v>219</v>
      </c>
      <c r="BM199" s="24" t="s">
        <v>2626</v>
      </c>
    </row>
    <row r="200" spans="2:65" s="1" customFormat="1" ht="16.5" customHeight="1">
      <c r="B200" s="42"/>
      <c r="C200" s="163" t="s">
        <v>851</v>
      </c>
      <c r="D200" s="163" t="s">
        <v>156</v>
      </c>
      <c r="E200" s="164" t="s">
        <v>2627</v>
      </c>
      <c r="F200" s="165" t="s">
        <v>2628</v>
      </c>
      <c r="G200" s="166" t="s">
        <v>373</v>
      </c>
      <c r="H200" s="167">
        <v>2</v>
      </c>
      <c r="I200" s="168"/>
      <c r="J200" s="169">
        <f t="shared" si="70"/>
        <v>0</v>
      </c>
      <c r="K200" s="165" t="s">
        <v>2324</v>
      </c>
      <c r="L200" s="62"/>
      <c r="M200" s="170" t="s">
        <v>37</v>
      </c>
      <c r="N200" s="171" t="s">
        <v>53</v>
      </c>
      <c r="O200" s="43"/>
      <c r="P200" s="172">
        <f t="shared" si="71"/>
        <v>0</v>
      </c>
      <c r="Q200" s="172">
        <v>0</v>
      </c>
      <c r="R200" s="172">
        <f t="shared" si="72"/>
        <v>0</v>
      </c>
      <c r="S200" s="172">
        <v>0</v>
      </c>
      <c r="T200" s="173">
        <f t="shared" si="73"/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174">
        <f t="shared" si="74"/>
        <v>0</v>
      </c>
      <c r="BF200" s="174">
        <f t="shared" si="75"/>
        <v>0</v>
      </c>
      <c r="BG200" s="174">
        <f t="shared" si="76"/>
        <v>0</v>
      </c>
      <c r="BH200" s="174">
        <f t="shared" si="77"/>
        <v>0</v>
      </c>
      <c r="BI200" s="174">
        <f t="shared" si="78"/>
        <v>0</v>
      </c>
      <c r="BJ200" s="24" t="s">
        <v>24</v>
      </c>
      <c r="BK200" s="174">
        <f t="shared" si="79"/>
        <v>0</v>
      </c>
      <c r="BL200" s="24" t="s">
        <v>219</v>
      </c>
      <c r="BM200" s="24" t="s">
        <v>2629</v>
      </c>
    </row>
    <row r="201" spans="2:65" s="1" customFormat="1" ht="16.5" customHeight="1">
      <c r="B201" s="42"/>
      <c r="C201" s="163" t="s">
        <v>856</v>
      </c>
      <c r="D201" s="163" t="s">
        <v>156</v>
      </c>
      <c r="E201" s="164" t="s">
        <v>2630</v>
      </c>
      <c r="F201" s="165" t="s">
        <v>2631</v>
      </c>
      <c r="G201" s="166" t="s">
        <v>373</v>
      </c>
      <c r="H201" s="167">
        <v>18</v>
      </c>
      <c r="I201" s="168"/>
      <c r="J201" s="169">
        <f t="shared" si="70"/>
        <v>0</v>
      </c>
      <c r="K201" s="165" t="s">
        <v>2324</v>
      </c>
      <c r="L201" s="62"/>
      <c r="M201" s="170" t="s">
        <v>37</v>
      </c>
      <c r="N201" s="171" t="s">
        <v>53</v>
      </c>
      <c r="O201" s="43"/>
      <c r="P201" s="172">
        <f t="shared" si="71"/>
        <v>0</v>
      </c>
      <c r="Q201" s="172">
        <v>0</v>
      </c>
      <c r="R201" s="172">
        <f t="shared" si="72"/>
        <v>0</v>
      </c>
      <c r="S201" s="172">
        <v>0</v>
      </c>
      <c r="T201" s="173">
        <f t="shared" si="73"/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174">
        <f t="shared" si="74"/>
        <v>0</v>
      </c>
      <c r="BF201" s="174">
        <f t="shared" si="75"/>
        <v>0</v>
      </c>
      <c r="BG201" s="174">
        <f t="shared" si="76"/>
        <v>0</v>
      </c>
      <c r="BH201" s="174">
        <f t="shared" si="77"/>
        <v>0</v>
      </c>
      <c r="BI201" s="174">
        <f t="shared" si="78"/>
        <v>0</v>
      </c>
      <c r="BJ201" s="24" t="s">
        <v>24</v>
      </c>
      <c r="BK201" s="174">
        <f t="shared" si="79"/>
        <v>0</v>
      </c>
      <c r="BL201" s="24" t="s">
        <v>219</v>
      </c>
      <c r="BM201" s="24" t="s">
        <v>2632</v>
      </c>
    </row>
    <row r="202" spans="2:65" s="1" customFormat="1" ht="16.5" customHeight="1">
      <c r="B202" s="42"/>
      <c r="C202" s="163" t="s">
        <v>860</v>
      </c>
      <c r="D202" s="163" t="s">
        <v>156</v>
      </c>
      <c r="E202" s="164" t="s">
        <v>2633</v>
      </c>
      <c r="F202" s="165" t="s">
        <v>2634</v>
      </c>
      <c r="G202" s="166" t="s">
        <v>214</v>
      </c>
      <c r="H202" s="167">
        <v>119</v>
      </c>
      <c r="I202" s="168"/>
      <c r="J202" s="169">
        <f t="shared" si="70"/>
        <v>0</v>
      </c>
      <c r="K202" s="165" t="s">
        <v>2324</v>
      </c>
      <c r="L202" s="62"/>
      <c r="M202" s="170" t="s">
        <v>37</v>
      </c>
      <c r="N202" s="171" t="s">
        <v>53</v>
      </c>
      <c r="O202" s="43"/>
      <c r="P202" s="172">
        <f t="shared" si="71"/>
        <v>0</v>
      </c>
      <c r="Q202" s="172">
        <v>0</v>
      </c>
      <c r="R202" s="172">
        <f t="shared" si="72"/>
        <v>0</v>
      </c>
      <c r="S202" s="172">
        <v>0</v>
      </c>
      <c r="T202" s="173">
        <f t="shared" si="73"/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174">
        <f t="shared" si="74"/>
        <v>0</v>
      </c>
      <c r="BF202" s="174">
        <f t="shared" si="75"/>
        <v>0</v>
      </c>
      <c r="BG202" s="174">
        <f t="shared" si="76"/>
        <v>0</v>
      </c>
      <c r="BH202" s="174">
        <f t="shared" si="77"/>
        <v>0</v>
      </c>
      <c r="BI202" s="174">
        <f t="shared" si="78"/>
        <v>0</v>
      </c>
      <c r="BJ202" s="24" t="s">
        <v>24</v>
      </c>
      <c r="BK202" s="174">
        <f t="shared" si="79"/>
        <v>0</v>
      </c>
      <c r="BL202" s="24" t="s">
        <v>219</v>
      </c>
      <c r="BM202" s="24" t="s">
        <v>2635</v>
      </c>
    </row>
    <row r="203" spans="2:65" s="1" customFormat="1" ht="16.5" customHeight="1">
      <c r="B203" s="42"/>
      <c r="C203" s="175" t="s">
        <v>865</v>
      </c>
      <c r="D203" s="175" t="s">
        <v>277</v>
      </c>
      <c r="E203" s="176" t="s">
        <v>2636</v>
      </c>
      <c r="F203" s="177" t="s">
        <v>2637</v>
      </c>
      <c r="G203" s="178" t="s">
        <v>214</v>
      </c>
      <c r="H203" s="179">
        <v>15</v>
      </c>
      <c r="I203" s="180"/>
      <c r="J203" s="181">
        <f t="shared" si="70"/>
        <v>0</v>
      </c>
      <c r="K203" s="177" t="s">
        <v>2324</v>
      </c>
      <c r="L203" s="182"/>
      <c r="M203" s="183" t="s">
        <v>37</v>
      </c>
      <c r="N203" s="184" t="s">
        <v>53</v>
      </c>
      <c r="O203" s="43"/>
      <c r="P203" s="172">
        <f t="shared" si="71"/>
        <v>0</v>
      </c>
      <c r="Q203" s="172">
        <v>0</v>
      </c>
      <c r="R203" s="172">
        <f t="shared" si="72"/>
        <v>0</v>
      </c>
      <c r="S203" s="172">
        <v>0</v>
      </c>
      <c r="T203" s="173">
        <f t="shared" si="73"/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174">
        <f t="shared" si="74"/>
        <v>0</v>
      </c>
      <c r="BF203" s="174">
        <f t="shared" si="75"/>
        <v>0</v>
      </c>
      <c r="BG203" s="174">
        <f t="shared" si="76"/>
        <v>0</v>
      </c>
      <c r="BH203" s="174">
        <f t="shared" si="77"/>
        <v>0</v>
      </c>
      <c r="BI203" s="174">
        <f t="shared" si="78"/>
        <v>0</v>
      </c>
      <c r="BJ203" s="24" t="s">
        <v>24</v>
      </c>
      <c r="BK203" s="174">
        <f t="shared" si="79"/>
        <v>0</v>
      </c>
      <c r="BL203" s="24" t="s">
        <v>219</v>
      </c>
      <c r="BM203" s="24" t="s">
        <v>2638</v>
      </c>
    </row>
    <row r="204" spans="2:65" s="1" customFormat="1" ht="16.5" customHeight="1">
      <c r="B204" s="42"/>
      <c r="C204" s="163" t="s">
        <v>34</v>
      </c>
      <c r="D204" s="163" t="s">
        <v>156</v>
      </c>
      <c r="E204" s="164" t="s">
        <v>2639</v>
      </c>
      <c r="F204" s="165" t="s">
        <v>2640</v>
      </c>
      <c r="G204" s="166" t="s">
        <v>201</v>
      </c>
      <c r="H204" s="167">
        <v>0.78300000000000003</v>
      </c>
      <c r="I204" s="168"/>
      <c r="J204" s="169">
        <f t="shared" si="70"/>
        <v>0</v>
      </c>
      <c r="K204" s="165" t="s">
        <v>2324</v>
      </c>
      <c r="L204" s="62"/>
      <c r="M204" s="170" t="s">
        <v>37</v>
      </c>
      <c r="N204" s="171" t="s">
        <v>53</v>
      </c>
      <c r="O204" s="43"/>
      <c r="P204" s="172">
        <f t="shared" si="71"/>
        <v>0</v>
      </c>
      <c r="Q204" s="172">
        <v>0</v>
      </c>
      <c r="R204" s="172">
        <f t="shared" si="72"/>
        <v>0</v>
      </c>
      <c r="S204" s="172">
        <v>0</v>
      </c>
      <c r="T204" s="173">
        <f t="shared" si="73"/>
        <v>0</v>
      </c>
      <c r="AR204" s="24" t="s">
        <v>219</v>
      </c>
      <c r="AT204" s="24" t="s">
        <v>156</v>
      </c>
      <c r="AU204" s="24" t="s">
        <v>24</v>
      </c>
      <c r="AY204" s="24" t="s">
        <v>162</v>
      </c>
      <c r="BE204" s="174">
        <f t="shared" si="74"/>
        <v>0</v>
      </c>
      <c r="BF204" s="174">
        <f t="shared" si="75"/>
        <v>0</v>
      </c>
      <c r="BG204" s="174">
        <f t="shared" si="76"/>
        <v>0</v>
      </c>
      <c r="BH204" s="174">
        <f t="shared" si="77"/>
        <v>0</v>
      </c>
      <c r="BI204" s="174">
        <f t="shared" si="78"/>
        <v>0</v>
      </c>
      <c r="BJ204" s="24" t="s">
        <v>24</v>
      </c>
      <c r="BK204" s="174">
        <f t="shared" si="79"/>
        <v>0</v>
      </c>
      <c r="BL204" s="24" t="s">
        <v>219</v>
      </c>
      <c r="BM204" s="24" t="s">
        <v>2641</v>
      </c>
    </row>
    <row r="205" spans="2:65" s="10" customFormat="1" ht="37.35" customHeight="1">
      <c r="B205" s="203"/>
      <c r="C205" s="204"/>
      <c r="D205" s="205" t="s">
        <v>81</v>
      </c>
      <c r="E205" s="206" t="s">
        <v>2642</v>
      </c>
      <c r="F205" s="206" t="s">
        <v>2643</v>
      </c>
      <c r="G205" s="204"/>
      <c r="H205" s="204"/>
      <c r="I205" s="207"/>
      <c r="J205" s="208">
        <f>BK205</f>
        <v>0</v>
      </c>
      <c r="K205" s="204"/>
      <c r="L205" s="209"/>
      <c r="M205" s="210"/>
      <c r="N205" s="211"/>
      <c r="O205" s="211"/>
      <c r="P205" s="212">
        <f>SUM(P206:P215)</f>
        <v>0</v>
      </c>
      <c r="Q205" s="211"/>
      <c r="R205" s="212">
        <f>SUM(R206:R215)</f>
        <v>0</v>
      </c>
      <c r="S205" s="211"/>
      <c r="T205" s="213">
        <f>SUM(T206:T215)</f>
        <v>0</v>
      </c>
      <c r="AR205" s="214" t="s">
        <v>91</v>
      </c>
      <c r="AT205" s="215" t="s">
        <v>81</v>
      </c>
      <c r="AU205" s="215" t="s">
        <v>82</v>
      </c>
      <c r="AY205" s="214" t="s">
        <v>162</v>
      </c>
      <c r="BK205" s="216">
        <f>SUM(BK206:BK215)</f>
        <v>0</v>
      </c>
    </row>
    <row r="206" spans="2:65" s="1" customFormat="1" ht="16.5" customHeight="1">
      <c r="B206" s="42"/>
      <c r="C206" s="163" t="s">
        <v>875</v>
      </c>
      <c r="D206" s="163" t="s">
        <v>156</v>
      </c>
      <c r="E206" s="164" t="s">
        <v>2644</v>
      </c>
      <c r="F206" s="165" t="s">
        <v>2645</v>
      </c>
      <c r="G206" s="166" t="s">
        <v>373</v>
      </c>
      <c r="H206" s="167">
        <v>4</v>
      </c>
      <c r="I206" s="168"/>
      <c r="J206" s="169">
        <f t="shared" ref="J206:J215" si="80">ROUND(I206*H206,2)</f>
        <v>0</v>
      </c>
      <c r="K206" s="165" t="s">
        <v>2324</v>
      </c>
      <c r="L206" s="62"/>
      <c r="M206" s="170" t="s">
        <v>37</v>
      </c>
      <c r="N206" s="171" t="s">
        <v>53</v>
      </c>
      <c r="O206" s="43"/>
      <c r="P206" s="172">
        <f t="shared" ref="P206:P215" si="81">O206*H206</f>
        <v>0</v>
      </c>
      <c r="Q206" s="172">
        <v>0</v>
      </c>
      <c r="R206" s="172">
        <f t="shared" ref="R206:R215" si="82">Q206*H206</f>
        <v>0</v>
      </c>
      <c r="S206" s="172">
        <v>0</v>
      </c>
      <c r="T206" s="173">
        <f t="shared" ref="T206:T215" si="83">S206*H206</f>
        <v>0</v>
      </c>
      <c r="AR206" s="24" t="s">
        <v>219</v>
      </c>
      <c r="AT206" s="24" t="s">
        <v>156</v>
      </c>
      <c r="AU206" s="24" t="s">
        <v>24</v>
      </c>
      <c r="AY206" s="24" t="s">
        <v>162</v>
      </c>
      <c r="BE206" s="174">
        <f t="shared" ref="BE206:BE215" si="84">IF(N206="základní",J206,0)</f>
        <v>0</v>
      </c>
      <c r="BF206" s="174">
        <f t="shared" ref="BF206:BF215" si="85">IF(N206="snížená",J206,0)</f>
        <v>0</v>
      </c>
      <c r="BG206" s="174">
        <f t="shared" ref="BG206:BG215" si="86">IF(N206="zákl. přenesená",J206,0)</f>
        <v>0</v>
      </c>
      <c r="BH206" s="174">
        <f t="shared" ref="BH206:BH215" si="87">IF(N206="sníž. přenesená",J206,0)</f>
        <v>0</v>
      </c>
      <c r="BI206" s="174">
        <f t="shared" ref="BI206:BI215" si="88">IF(N206="nulová",J206,0)</f>
        <v>0</v>
      </c>
      <c r="BJ206" s="24" t="s">
        <v>24</v>
      </c>
      <c r="BK206" s="174">
        <f t="shared" ref="BK206:BK215" si="89">ROUND(I206*H206,2)</f>
        <v>0</v>
      </c>
      <c r="BL206" s="24" t="s">
        <v>219</v>
      </c>
      <c r="BM206" s="24" t="s">
        <v>2646</v>
      </c>
    </row>
    <row r="207" spans="2:65" s="1" customFormat="1" ht="16.5" customHeight="1">
      <c r="B207" s="42"/>
      <c r="C207" s="163" t="s">
        <v>881</v>
      </c>
      <c r="D207" s="163" t="s">
        <v>156</v>
      </c>
      <c r="E207" s="164" t="s">
        <v>2647</v>
      </c>
      <c r="F207" s="165" t="s">
        <v>2648</v>
      </c>
      <c r="G207" s="166" t="s">
        <v>373</v>
      </c>
      <c r="H207" s="167">
        <v>36</v>
      </c>
      <c r="I207" s="168"/>
      <c r="J207" s="169">
        <f t="shared" si="80"/>
        <v>0</v>
      </c>
      <c r="K207" s="165" t="s">
        <v>2324</v>
      </c>
      <c r="L207" s="62"/>
      <c r="M207" s="170" t="s">
        <v>37</v>
      </c>
      <c r="N207" s="171" t="s">
        <v>53</v>
      </c>
      <c r="O207" s="43"/>
      <c r="P207" s="172">
        <f t="shared" si="81"/>
        <v>0</v>
      </c>
      <c r="Q207" s="172">
        <v>0</v>
      </c>
      <c r="R207" s="172">
        <f t="shared" si="82"/>
        <v>0</v>
      </c>
      <c r="S207" s="172">
        <v>0</v>
      </c>
      <c r="T207" s="173">
        <f t="shared" si="83"/>
        <v>0</v>
      </c>
      <c r="AR207" s="24" t="s">
        <v>219</v>
      </c>
      <c r="AT207" s="24" t="s">
        <v>156</v>
      </c>
      <c r="AU207" s="24" t="s">
        <v>24</v>
      </c>
      <c r="AY207" s="24" t="s">
        <v>162</v>
      </c>
      <c r="BE207" s="174">
        <f t="shared" si="84"/>
        <v>0</v>
      </c>
      <c r="BF207" s="174">
        <f t="shared" si="85"/>
        <v>0</v>
      </c>
      <c r="BG207" s="174">
        <f t="shared" si="86"/>
        <v>0</v>
      </c>
      <c r="BH207" s="174">
        <f t="shared" si="87"/>
        <v>0</v>
      </c>
      <c r="BI207" s="174">
        <f t="shared" si="88"/>
        <v>0</v>
      </c>
      <c r="BJ207" s="24" t="s">
        <v>24</v>
      </c>
      <c r="BK207" s="174">
        <f t="shared" si="89"/>
        <v>0</v>
      </c>
      <c r="BL207" s="24" t="s">
        <v>219</v>
      </c>
      <c r="BM207" s="24" t="s">
        <v>2649</v>
      </c>
    </row>
    <row r="208" spans="2:65" s="1" customFormat="1" ht="16.5" customHeight="1">
      <c r="B208" s="42"/>
      <c r="C208" s="163" t="s">
        <v>886</v>
      </c>
      <c r="D208" s="163" t="s">
        <v>156</v>
      </c>
      <c r="E208" s="164" t="s">
        <v>2650</v>
      </c>
      <c r="F208" s="165" t="s">
        <v>2651</v>
      </c>
      <c r="G208" s="166" t="s">
        <v>373</v>
      </c>
      <c r="H208" s="167">
        <v>2</v>
      </c>
      <c r="I208" s="168"/>
      <c r="J208" s="169">
        <f t="shared" si="80"/>
        <v>0</v>
      </c>
      <c r="K208" s="165" t="s">
        <v>2324</v>
      </c>
      <c r="L208" s="62"/>
      <c r="M208" s="170" t="s">
        <v>37</v>
      </c>
      <c r="N208" s="171" t="s">
        <v>53</v>
      </c>
      <c r="O208" s="43"/>
      <c r="P208" s="172">
        <f t="shared" si="81"/>
        <v>0</v>
      </c>
      <c r="Q208" s="172">
        <v>0</v>
      </c>
      <c r="R208" s="172">
        <f t="shared" si="82"/>
        <v>0</v>
      </c>
      <c r="S208" s="172">
        <v>0</v>
      </c>
      <c r="T208" s="173">
        <f t="shared" si="83"/>
        <v>0</v>
      </c>
      <c r="AR208" s="24" t="s">
        <v>219</v>
      </c>
      <c r="AT208" s="24" t="s">
        <v>156</v>
      </c>
      <c r="AU208" s="24" t="s">
        <v>24</v>
      </c>
      <c r="AY208" s="24" t="s">
        <v>162</v>
      </c>
      <c r="BE208" s="174">
        <f t="shared" si="84"/>
        <v>0</v>
      </c>
      <c r="BF208" s="174">
        <f t="shared" si="85"/>
        <v>0</v>
      </c>
      <c r="BG208" s="174">
        <f t="shared" si="86"/>
        <v>0</v>
      </c>
      <c r="BH208" s="174">
        <f t="shared" si="87"/>
        <v>0</v>
      </c>
      <c r="BI208" s="174">
        <f t="shared" si="88"/>
        <v>0</v>
      </c>
      <c r="BJ208" s="24" t="s">
        <v>24</v>
      </c>
      <c r="BK208" s="174">
        <f t="shared" si="89"/>
        <v>0</v>
      </c>
      <c r="BL208" s="24" t="s">
        <v>219</v>
      </c>
      <c r="BM208" s="24" t="s">
        <v>2652</v>
      </c>
    </row>
    <row r="209" spans="2:65" s="1" customFormat="1" ht="16.5" customHeight="1">
      <c r="B209" s="42"/>
      <c r="C209" s="175" t="s">
        <v>890</v>
      </c>
      <c r="D209" s="175" t="s">
        <v>277</v>
      </c>
      <c r="E209" s="176" t="s">
        <v>2653</v>
      </c>
      <c r="F209" s="177" t="s">
        <v>2654</v>
      </c>
      <c r="G209" s="178" t="s">
        <v>2655</v>
      </c>
      <c r="H209" s="179">
        <v>10</v>
      </c>
      <c r="I209" s="180"/>
      <c r="J209" s="181">
        <f t="shared" si="80"/>
        <v>0</v>
      </c>
      <c r="K209" s="177" t="s">
        <v>2324</v>
      </c>
      <c r="L209" s="182"/>
      <c r="M209" s="183" t="s">
        <v>37</v>
      </c>
      <c r="N209" s="184" t="s">
        <v>53</v>
      </c>
      <c r="O209" s="43"/>
      <c r="P209" s="172">
        <f t="shared" si="81"/>
        <v>0</v>
      </c>
      <c r="Q209" s="172">
        <v>0</v>
      </c>
      <c r="R209" s="172">
        <f t="shared" si="82"/>
        <v>0</v>
      </c>
      <c r="S209" s="172">
        <v>0</v>
      </c>
      <c r="T209" s="173">
        <f t="shared" si="83"/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174">
        <f t="shared" si="84"/>
        <v>0</v>
      </c>
      <c r="BF209" s="174">
        <f t="shared" si="85"/>
        <v>0</v>
      </c>
      <c r="BG209" s="174">
        <f t="shared" si="86"/>
        <v>0</v>
      </c>
      <c r="BH209" s="174">
        <f t="shared" si="87"/>
        <v>0</v>
      </c>
      <c r="BI209" s="174">
        <f t="shared" si="88"/>
        <v>0</v>
      </c>
      <c r="BJ209" s="24" t="s">
        <v>24</v>
      </c>
      <c r="BK209" s="174">
        <f t="shared" si="89"/>
        <v>0</v>
      </c>
      <c r="BL209" s="24" t="s">
        <v>219</v>
      </c>
      <c r="BM209" s="24" t="s">
        <v>2656</v>
      </c>
    </row>
    <row r="210" spans="2:65" s="1" customFormat="1" ht="16.5" customHeight="1">
      <c r="B210" s="42"/>
      <c r="C210" s="175" t="s">
        <v>896</v>
      </c>
      <c r="D210" s="175" t="s">
        <v>277</v>
      </c>
      <c r="E210" s="176" t="s">
        <v>2657</v>
      </c>
      <c r="F210" s="177" t="s">
        <v>2658</v>
      </c>
      <c r="G210" s="178" t="s">
        <v>373</v>
      </c>
      <c r="H210" s="179">
        <v>2</v>
      </c>
      <c r="I210" s="180"/>
      <c r="J210" s="181">
        <f t="shared" si="80"/>
        <v>0</v>
      </c>
      <c r="K210" s="177" t="s">
        <v>2324</v>
      </c>
      <c r="L210" s="182"/>
      <c r="M210" s="183" t="s">
        <v>37</v>
      </c>
      <c r="N210" s="184" t="s">
        <v>53</v>
      </c>
      <c r="O210" s="43"/>
      <c r="P210" s="172">
        <f t="shared" si="81"/>
        <v>0</v>
      </c>
      <c r="Q210" s="172">
        <v>0</v>
      </c>
      <c r="R210" s="172">
        <f t="shared" si="82"/>
        <v>0</v>
      </c>
      <c r="S210" s="172">
        <v>0</v>
      </c>
      <c r="T210" s="173">
        <f t="shared" si="83"/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174">
        <f t="shared" si="84"/>
        <v>0</v>
      </c>
      <c r="BF210" s="174">
        <f t="shared" si="85"/>
        <v>0</v>
      </c>
      <c r="BG210" s="174">
        <f t="shared" si="86"/>
        <v>0</v>
      </c>
      <c r="BH210" s="174">
        <f t="shared" si="87"/>
        <v>0</v>
      </c>
      <c r="BI210" s="174">
        <f t="shared" si="88"/>
        <v>0</v>
      </c>
      <c r="BJ210" s="24" t="s">
        <v>24</v>
      </c>
      <c r="BK210" s="174">
        <f t="shared" si="89"/>
        <v>0</v>
      </c>
      <c r="BL210" s="24" t="s">
        <v>219</v>
      </c>
      <c r="BM210" s="24" t="s">
        <v>2659</v>
      </c>
    </row>
    <row r="211" spans="2:65" s="1" customFormat="1" ht="16.5" customHeight="1">
      <c r="B211" s="42"/>
      <c r="C211" s="175" t="s">
        <v>900</v>
      </c>
      <c r="D211" s="175" t="s">
        <v>277</v>
      </c>
      <c r="E211" s="176" t="s">
        <v>2660</v>
      </c>
      <c r="F211" s="177" t="s">
        <v>2661</v>
      </c>
      <c r="G211" s="178" t="s">
        <v>373</v>
      </c>
      <c r="H211" s="179">
        <v>2</v>
      </c>
      <c r="I211" s="180"/>
      <c r="J211" s="181">
        <f t="shared" si="80"/>
        <v>0</v>
      </c>
      <c r="K211" s="177" t="s">
        <v>2324</v>
      </c>
      <c r="L211" s="182"/>
      <c r="M211" s="183" t="s">
        <v>37</v>
      </c>
      <c r="N211" s="184" t="s">
        <v>53</v>
      </c>
      <c r="O211" s="43"/>
      <c r="P211" s="172">
        <f t="shared" si="81"/>
        <v>0</v>
      </c>
      <c r="Q211" s="172">
        <v>0</v>
      </c>
      <c r="R211" s="172">
        <f t="shared" si="82"/>
        <v>0</v>
      </c>
      <c r="S211" s="172">
        <v>0</v>
      </c>
      <c r="T211" s="173">
        <f t="shared" si="83"/>
        <v>0</v>
      </c>
      <c r="AR211" s="24" t="s">
        <v>272</v>
      </c>
      <c r="AT211" s="24" t="s">
        <v>277</v>
      </c>
      <c r="AU211" s="24" t="s">
        <v>24</v>
      </c>
      <c r="AY211" s="24" t="s">
        <v>162</v>
      </c>
      <c r="BE211" s="174">
        <f t="shared" si="84"/>
        <v>0</v>
      </c>
      <c r="BF211" s="174">
        <f t="shared" si="85"/>
        <v>0</v>
      </c>
      <c r="BG211" s="174">
        <f t="shared" si="86"/>
        <v>0</v>
      </c>
      <c r="BH211" s="174">
        <f t="shared" si="87"/>
        <v>0</v>
      </c>
      <c r="BI211" s="174">
        <f t="shared" si="88"/>
        <v>0</v>
      </c>
      <c r="BJ211" s="24" t="s">
        <v>24</v>
      </c>
      <c r="BK211" s="174">
        <f t="shared" si="89"/>
        <v>0</v>
      </c>
      <c r="BL211" s="24" t="s">
        <v>219</v>
      </c>
      <c r="BM211" s="24" t="s">
        <v>2662</v>
      </c>
    </row>
    <row r="212" spans="2:65" s="1" customFormat="1" ht="16.5" customHeight="1">
      <c r="B212" s="42"/>
      <c r="C212" s="175" t="s">
        <v>906</v>
      </c>
      <c r="D212" s="175" t="s">
        <v>277</v>
      </c>
      <c r="E212" s="176" t="s">
        <v>2663</v>
      </c>
      <c r="F212" s="177" t="s">
        <v>2664</v>
      </c>
      <c r="G212" s="178" t="s">
        <v>373</v>
      </c>
      <c r="H212" s="179">
        <v>20</v>
      </c>
      <c r="I212" s="180"/>
      <c r="J212" s="181">
        <f t="shared" si="80"/>
        <v>0</v>
      </c>
      <c r="K212" s="177" t="s">
        <v>2324</v>
      </c>
      <c r="L212" s="182"/>
      <c r="M212" s="183" t="s">
        <v>37</v>
      </c>
      <c r="N212" s="184" t="s">
        <v>53</v>
      </c>
      <c r="O212" s="43"/>
      <c r="P212" s="172">
        <f t="shared" si="81"/>
        <v>0</v>
      </c>
      <c r="Q212" s="172">
        <v>0</v>
      </c>
      <c r="R212" s="172">
        <f t="shared" si="82"/>
        <v>0</v>
      </c>
      <c r="S212" s="172">
        <v>0</v>
      </c>
      <c r="T212" s="173">
        <f t="shared" si="83"/>
        <v>0</v>
      </c>
      <c r="AR212" s="24" t="s">
        <v>272</v>
      </c>
      <c r="AT212" s="24" t="s">
        <v>277</v>
      </c>
      <c r="AU212" s="24" t="s">
        <v>24</v>
      </c>
      <c r="AY212" s="24" t="s">
        <v>162</v>
      </c>
      <c r="BE212" s="174">
        <f t="shared" si="84"/>
        <v>0</v>
      </c>
      <c r="BF212" s="174">
        <f t="shared" si="85"/>
        <v>0</v>
      </c>
      <c r="BG212" s="174">
        <f t="shared" si="86"/>
        <v>0</v>
      </c>
      <c r="BH212" s="174">
        <f t="shared" si="87"/>
        <v>0</v>
      </c>
      <c r="BI212" s="174">
        <f t="shared" si="88"/>
        <v>0</v>
      </c>
      <c r="BJ212" s="24" t="s">
        <v>24</v>
      </c>
      <c r="BK212" s="174">
        <f t="shared" si="89"/>
        <v>0</v>
      </c>
      <c r="BL212" s="24" t="s">
        <v>219</v>
      </c>
      <c r="BM212" s="24" t="s">
        <v>2665</v>
      </c>
    </row>
    <row r="213" spans="2:65" s="1" customFormat="1" ht="16.5" customHeight="1">
      <c r="B213" s="42"/>
      <c r="C213" s="175" t="s">
        <v>911</v>
      </c>
      <c r="D213" s="175" t="s">
        <v>277</v>
      </c>
      <c r="E213" s="176" t="s">
        <v>2666</v>
      </c>
      <c r="F213" s="177" t="s">
        <v>2667</v>
      </c>
      <c r="G213" s="178" t="s">
        <v>373</v>
      </c>
      <c r="H213" s="179">
        <v>2</v>
      </c>
      <c r="I213" s="180"/>
      <c r="J213" s="181">
        <f t="shared" si="80"/>
        <v>0</v>
      </c>
      <c r="K213" s="177" t="s">
        <v>2324</v>
      </c>
      <c r="L213" s="182"/>
      <c r="M213" s="183" t="s">
        <v>37</v>
      </c>
      <c r="N213" s="184" t="s">
        <v>53</v>
      </c>
      <c r="O213" s="43"/>
      <c r="P213" s="172">
        <f t="shared" si="81"/>
        <v>0</v>
      </c>
      <c r="Q213" s="172">
        <v>0</v>
      </c>
      <c r="R213" s="172">
        <f t="shared" si="82"/>
        <v>0</v>
      </c>
      <c r="S213" s="172">
        <v>0</v>
      </c>
      <c r="T213" s="173">
        <f t="shared" si="83"/>
        <v>0</v>
      </c>
      <c r="AR213" s="24" t="s">
        <v>272</v>
      </c>
      <c r="AT213" s="24" t="s">
        <v>277</v>
      </c>
      <c r="AU213" s="24" t="s">
        <v>24</v>
      </c>
      <c r="AY213" s="24" t="s">
        <v>162</v>
      </c>
      <c r="BE213" s="174">
        <f t="shared" si="84"/>
        <v>0</v>
      </c>
      <c r="BF213" s="174">
        <f t="shared" si="85"/>
        <v>0</v>
      </c>
      <c r="BG213" s="174">
        <f t="shared" si="86"/>
        <v>0</v>
      </c>
      <c r="BH213" s="174">
        <f t="shared" si="87"/>
        <v>0</v>
      </c>
      <c r="BI213" s="174">
        <f t="shared" si="88"/>
        <v>0</v>
      </c>
      <c r="BJ213" s="24" t="s">
        <v>24</v>
      </c>
      <c r="BK213" s="174">
        <f t="shared" si="89"/>
        <v>0</v>
      </c>
      <c r="BL213" s="24" t="s">
        <v>219</v>
      </c>
      <c r="BM213" s="24" t="s">
        <v>2668</v>
      </c>
    </row>
    <row r="214" spans="2:65" s="1" customFormat="1" ht="16.5" customHeight="1">
      <c r="B214" s="42"/>
      <c r="C214" s="175" t="s">
        <v>916</v>
      </c>
      <c r="D214" s="175" t="s">
        <v>277</v>
      </c>
      <c r="E214" s="176" t="s">
        <v>2669</v>
      </c>
      <c r="F214" s="177" t="s">
        <v>2670</v>
      </c>
      <c r="G214" s="178" t="s">
        <v>373</v>
      </c>
      <c r="H214" s="179">
        <v>8</v>
      </c>
      <c r="I214" s="180"/>
      <c r="J214" s="181">
        <f t="shared" si="80"/>
        <v>0</v>
      </c>
      <c r="K214" s="177" t="s">
        <v>2324</v>
      </c>
      <c r="L214" s="182"/>
      <c r="M214" s="183" t="s">
        <v>37</v>
      </c>
      <c r="N214" s="184" t="s">
        <v>53</v>
      </c>
      <c r="O214" s="43"/>
      <c r="P214" s="172">
        <f t="shared" si="81"/>
        <v>0</v>
      </c>
      <c r="Q214" s="172">
        <v>0</v>
      </c>
      <c r="R214" s="172">
        <f t="shared" si="82"/>
        <v>0</v>
      </c>
      <c r="S214" s="172">
        <v>0</v>
      </c>
      <c r="T214" s="173">
        <f t="shared" si="83"/>
        <v>0</v>
      </c>
      <c r="AR214" s="24" t="s">
        <v>272</v>
      </c>
      <c r="AT214" s="24" t="s">
        <v>277</v>
      </c>
      <c r="AU214" s="24" t="s">
        <v>24</v>
      </c>
      <c r="AY214" s="24" t="s">
        <v>162</v>
      </c>
      <c r="BE214" s="174">
        <f t="shared" si="84"/>
        <v>0</v>
      </c>
      <c r="BF214" s="174">
        <f t="shared" si="85"/>
        <v>0</v>
      </c>
      <c r="BG214" s="174">
        <f t="shared" si="86"/>
        <v>0</v>
      </c>
      <c r="BH214" s="174">
        <f t="shared" si="87"/>
        <v>0</v>
      </c>
      <c r="BI214" s="174">
        <f t="shared" si="88"/>
        <v>0</v>
      </c>
      <c r="BJ214" s="24" t="s">
        <v>24</v>
      </c>
      <c r="BK214" s="174">
        <f t="shared" si="89"/>
        <v>0</v>
      </c>
      <c r="BL214" s="24" t="s">
        <v>219</v>
      </c>
      <c r="BM214" s="24" t="s">
        <v>2671</v>
      </c>
    </row>
    <row r="215" spans="2:65" s="1" customFormat="1" ht="16.5" customHeight="1">
      <c r="B215" s="42"/>
      <c r="C215" s="163" t="s">
        <v>920</v>
      </c>
      <c r="D215" s="163" t="s">
        <v>156</v>
      </c>
      <c r="E215" s="164" t="s">
        <v>2672</v>
      </c>
      <c r="F215" s="165" t="s">
        <v>2673</v>
      </c>
      <c r="G215" s="166" t="s">
        <v>201</v>
      </c>
      <c r="H215" s="167">
        <v>3.5999999999999997E-2</v>
      </c>
      <c r="I215" s="168"/>
      <c r="J215" s="169">
        <f t="shared" si="80"/>
        <v>0</v>
      </c>
      <c r="K215" s="165" t="s">
        <v>2324</v>
      </c>
      <c r="L215" s="62"/>
      <c r="M215" s="170" t="s">
        <v>37</v>
      </c>
      <c r="N215" s="171" t="s">
        <v>53</v>
      </c>
      <c r="O215" s="43"/>
      <c r="P215" s="172">
        <f t="shared" si="81"/>
        <v>0</v>
      </c>
      <c r="Q215" s="172">
        <v>0</v>
      </c>
      <c r="R215" s="172">
        <f t="shared" si="82"/>
        <v>0</v>
      </c>
      <c r="S215" s="172">
        <v>0</v>
      </c>
      <c r="T215" s="173">
        <f t="shared" si="83"/>
        <v>0</v>
      </c>
      <c r="AR215" s="24" t="s">
        <v>219</v>
      </c>
      <c r="AT215" s="24" t="s">
        <v>156</v>
      </c>
      <c r="AU215" s="24" t="s">
        <v>24</v>
      </c>
      <c r="AY215" s="24" t="s">
        <v>162</v>
      </c>
      <c r="BE215" s="174">
        <f t="shared" si="84"/>
        <v>0</v>
      </c>
      <c r="BF215" s="174">
        <f t="shared" si="85"/>
        <v>0</v>
      </c>
      <c r="BG215" s="174">
        <f t="shared" si="86"/>
        <v>0</v>
      </c>
      <c r="BH215" s="174">
        <f t="shared" si="87"/>
        <v>0</v>
      </c>
      <c r="BI215" s="174">
        <f t="shared" si="88"/>
        <v>0</v>
      </c>
      <c r="BJ215" s="24" t="s">
        <v>24</v>
      </c>
      <c r="BK215" s="174">
        <f t="shared" si="89"/>
        <v>0</v>
      </c>
      <c r="BL215" s="24" t="s">
        <v>219</v>
      </c>
      <c r="BM215" s="24" t="s">
        <v>2674</v>
      </c>
    </row>
    <row r="216" spans="2:65" s="10" customFormat="1" ht="37.35" customHeight="1">
      <c r="B216" s="203"/>
      <c r="C216" s="204"/>
      <c r="D216" s="205" t="s">
        <v>81</v>
      </c>
      <c r="E216" s="206" t="s">
        <v>2675</v>
      </c>
      <c r="F216" s="206" t="s">
        <v>2676</v>
      </c>
      <c r="G216" s="204"/>
      <c r="H216" s="204"/>
      <c r="I216" s="207"/>
      <c r="J216" s="208">
        <f>BK216</f>
        <v>0</v>
      </c>
      <c r="K216" s="204"/>
      <c r="L216" s="209"/>
      <c r="M216" s="210"/>
      <c r="N216" s="211"/>
      <c r="O216" s="211"/>
      <c r="P216" s="212">
        <f>SUM(P217:P228)</f>
        <v>0</v>
      </c>
      <c r="Q216" s="211"/>
      <c r="R216" s="212">
        <f>SUM(R217:R228)</f>
        <v>0</v>
      </c>
      <c r="S216" s="211"/>
      <c r="T216" s="213">
        <f>SUM(T217:T228)</f>
        <v>0</v>
      </c>
      <c r="AR216" s="214" t="s">
        <v>91</v>
      </c>
      <c r="AT216" s="215" t="s">
        <v>81</v>
      </c>
      <c r="AU216" s="215" t="s">
        <v>82</v>
      </c>
      <c r="AY216" s="214" t="s">
        <v>162</v>
      </c>
      <c r="BK216" s="216">
        <f>SUM(BK217:BK228)</f>
        <v>0</v>
      </c>
    </row>
    <row r="217" spans="2:65" s="1" customFormat="1" ht="16.5" customHeight="1">
      <c r="B217" s="42"/>
      <c r="C217" s="163" t="s">
        <v>926</v>
      </c>
      <c r="D217" s="163" t="s">
        <v>156</v>
      </c>
      <c r="E217" s="164" t="s">
        <v>2677</v>
      </c>
      <c r="F217" s="165" t="s">
        <v>2678</v>
      </c>
      <c r="G217" s="166" t="s">
        <v>373</v>
      </c>
      <c r="H217" s="167">
        <v>10</v>
      </c>
      <c r="I217" s="168"/>
      <c r="J217" s="169">
        <f t="shared" ref="J217:J228" si="90">ROUND(I217*H217,2)</f>
        <v>0</v>
      </c>
      <c r="K217" s="165" t="s">
        <v>2324</v>
      </c>
      <c r="L217" s="62"/>
      <c r="M217" s="170" t="s">
        <v>37</v>
      </c>
      <c r="N217" s="171" t="s">
        <v>53</v>
      </c>
      <c r="O217" s="43"/>
      <c r="P217" s="172">
        <f t="shared" ref="P217:P228" si="91">O217*H217</f>
        <v>0</v>
      </c>
      <c r="Q217" s="172">
        <v>0</v>
      </c>
      <c r="R217" s="172">
        <f t="shared" ref="R217:R228" si="92">Q217*H217</f>
        <v>0</v>
      </c>
      <c r="S217" s="172">
        <v>0</v>
      </c>
      <c r="T217" s="173">
        <f t="shared" ref="T217:T228" si="93">S217*H217</f>
        <v>0</v>
      </c>
      <c r="AR217" s="24" t="s">
        <v>219</v>
      </c>
      <c r="AT217" s="24" t="s">
        <v>156</v>
      </c>
      <c r="AU217" s="24" t="s">
        <v>24</v>
      </c>
      <c r="AY217" s="24" t="s">
        <v>162</v>
      </c>
      <c r="BE217" s="174">
        <f t="shared" ref="BE217:BE228" si="94">IF(N217="základní",J217,0)</f>
        <v>0</v>
      </c>
      <c r="BF217" s="174">
        <f t="shared" ref="BF217:BF228" si="95">IF(N217="snížená",J217,0)</f>
        <v>0</v>
      </c>
      <c r="BG217" s="174">
        <f t="shared" ref="BG217:BG228" si="96">IF(N217="zákl. přenesená",J217,0)</f>
        <v>0</v>
      </c>
      <c r="BH217" s="174">
        <f t="shared" ref="BH217:BH228" si="97">IF(N217="sníž. přenesená",J217,0)</f>
        <v>0</v>
      </c>
      <c r="BI217" s="174">
        <f t="shared" ref="BI217:BI228" si="98">IF(N217="nulová",J217,0)</f>
        <v>0</v>
      </c>
      <c r="BJ217" s="24" t="s">
        <v>24</v>
      </c>
      <c r="BK217" s="174">
        <f t="shared" ref="BK217:BK228" si="99">ROUND(I217*H217,2)</f>
        <v>0</v>
      </c>
      <c r="BL217" s="24" t="s">
        <v>219</v>
      </c>
      <c r="BM217" s="24" t="s">
        <v>2679</v>
      </c>
    </row>
    <row r="218" spans="2:65" s="1" customFormat="1" ht="16.5" customHeight="1">
      <c r="B218" s="42"/>
      <c r="C218" s="163" t="s">
        <v>930</v>
      </c>
      <c r="D218" s="163" t="s">
        <v>156</v>
      </c>
      <c r="E218" s="164" t="s">
        <v>2680</v>
      </c>
      <c r="F218" s="165" t="s">
        <v>2681</v>
      </c>
      <c r="G218" s="166" t="s">
        <v>373</v>
      </c>
      <c r="H218" s="167">
        <v>3</v>
      </c>
      <c r="I218" s="168"/>
      <c r="J218" s="169">
        <f t="shared" si="90"/>
        <v>0</v>
      </c>
      <c r="K218" s="165" t="s">
        <v>2324</v>
      </c>
      <c r="L218" s="62"/>
      <c r="M218" s="170" t="s">
        <v>37</v>
      </c>
      <c r="N218" s="171" t="s">
        <v>53</v>
      </c>
      <c r="O218" s="43"/>
      <c r="P218" s="172">
        <f t="shared" si="91"/>
        <v>0</v>
      </c>
      <c r="Q218" s="172">
        <v>0</v>
      </c>
      <c r="R218" s="172">
        <f t="shared" si="92"/>
        <v>0</v>
      </c>
      <c r="S218" s="172">
        <v>0</v>
      </c>
      <c r="T218" s="173">
        <f t="shared" si="93"/>
        <v>0</v>
      </c>
      <c r="AR218" s="24" t="s">
        <v>219</v>
      </c>
      <c r="AT218" s="24" t="s">
        <v>156</v>
      </c>
      <c r="AU218" s="24" t="s">
        <v>24</v>
      </c>
      <c r="AY218" s="24" t="s">
        <v>162</v>
      </c>
      <c r="BE218" s="174">
        <f t="shared" si="94"/>
        <v>0</v>
      </c>
      <c r="BF218" s="174">
        <f t="shared" si="95"/>
        <v>0</v>
      </c>
      <c r="BG218" s="174">
        <f t="shared" si="96"/>
        <v>0</v>
      </c>
      <c r="BH218" s="174">
        <f t="shared" si="97"/>
        <v>0</v>
      </c>
      <c r="BI218" s="174">
        <f t="shared" si="98"/>
        <v>0</v>
      </c>
      <c r="BJ218" s="24" t="s">
        <v>24</v>
      </c>
      <c r="BK218" s="174">
        <f t="shared" si="99"/>
        <v>0</v>
      </c>
      <c r="BL218" s="24" t="s">
        <v>219</v>
      </c>
      <c r="BM218" s="24" t="s">
        <v>2682</v>
      </c>
    </row>
    <row r="219" spans="2:65" s="1" customFormat="1" ht="16.5" customHeight="1">
      <c r="B219" s="42"/>
      <c r="C219" s="163" t="s">
        <v>934</v>
      </c>
      <c r="D219" s="163" t="s">
        <v>156</v>
      </c>
      <c r="E219" s="164" t="s">
        <v>2683</v>
      </c>
      <c r="F219" s="165" t="s">
        <v>2684</v>
      </c>
      <c r="G219" s="166" t="s">
        <v>373</v>
      </c>
      <c r="H219" s="167">
        <v>7</v>
      </c>
      <c r="I219" s="168"/>
      <c r="J219" s="169">
        <f t="shared" si="90"/>
        <v>0</v>
      </c>
      <c r="K219" s="165" t="s">
        <v>2324</v>
      </c>
      <c r="L219" s="62"/>
      <c r="M219" s="170" t="s">
        <v>37</v>
      </c>
      <c r="N219" s="171" t="s">
        <v>53</v>
      </c>
      <c r="O219" s="43"/>
      <c r="P219" s="172">
        <f t="shared" si="91"/>
        <v>0</v>
      </c>
      <c r="Q219" s="172">
        <v>0</v>
      </c>
      <c r="R219" s="172">
        <f t="shared" si="92"/>
        <v>0</v>
      </c>
      <c r="S219" s="172">
        <v>0</v>
      </c>
      <c r="T219" s="173">
        <f t="shared" si="93"/>
        <v>0</v>
      </c>
      <c r="AR219" s="24" t="s">
        <v>219</v>
      </c>
      <c r="AT219" s="24" t="s">
        <v>156</v>
      </c>
      <c r="AU219" s="24" t="s">
        <v>24</v>
      </c>
      <c r="AY219" s="24" t="s">
        <v>162</v>
      </c>
      <c r="BE219" s="174">
        <f t="shared" si="94"/>
        <v>0</v>
      </c>
      <c r="BF219" s="174">
        <f t="shared" si="95"/>
        <v>0</v>
      </c>
      <c r="BG219" s="174">
        <f t="shared" si="96"/>
        <v>0</v>
      </c>
      <c r="BH219" s="174">
        <f t="shared" si="97"/>
        <v>0</v>
      </c>
      <c r="BI219" s="174">
        <f t="shared" si="98"/>
        <v>0</v>
      </c>
      <c r="BJ219" s="24" t="s">
        <v>24</v>
      </c>
      <c r="BK219" s="174">
        <f t="shared" si="99"/>
        <v>0</v>
      </c>
      <c r="BL219" s="24" t="s">
        <v>219</v>
      </c>
      <c r="BM219" s="24" t="s">
        <v>2685</v>
      </c>
    </row>
    <row r="220" spans="2:65" s="1" customFormat="1" ht="16.5" customHeight="1">
      <c r="B220" s="42"/>
      <c r="C220" s="163" t="s">
        <v>938</v>
      </c>
      <c r="D220" s="163" t="s">
        <v>156</v>
      </c>
      <c r="E220" s="164" t="s">
        <v>2686</v>
      </c>
      <c r="F220" s="165" t="s">
        <v>2687</v>
      </c>
      <c r="G220" s="166" t="s">
        <v>373</v>
      </c>
      <c r="H220" s="167">
        <v>3</v>
      </c>
      <c r="I220" s="168"/>
      <c r="J220" s="169">
        <f t="shared" si="90"/>
        <v>0</v>
      </c>
      <c r="K220" s="165" t="s">
        <v>2324</v>
      </c>
      <c r="L220" s="62"/>
      <c r="M220" s="170" t="s">
        <v>37</v>
      </c>
      <c r="N220" s="171" t="s">
        <v>53</v>
      </c>
      <c r="O220" s="43"/>
      <c r="P220" s="172">
        <f t="shared" si="91"/>
        <v>0</v>
      </c>
      <c r="Q220" s="172">
        <v>0</v>
      </c>
      <c r="R220" s="172">
        <f t="shared" si="92"/>
        <v>0</v>
      </c>
      <c r="S220" s="172">
        <v>0</v>
      </c>
      <c r="T220" s="173">
        <f t="shared" si="93"/>
        <v>0</v>
      </c>
      <c r="AR220" s="24" t="s">
        <v>219</v>
      </c>
      <c r="AT220" s="24" t="s">
        <v>156</v>
      </c>
      <c r="AU220" s="24" t="s">
        <v>24</v>
      </c>
      <c r="AY220" s="24" t="s">
        <v>162</v>
      </c>
      <c r="BE220" s="174">
        <f t="shared" si="94"/>
        <v>0</v>
      </c>
      <c r="BF220" s="174">
        <f t="shared" si="95"/>
        <v>0</v>
      </c>
      <c r="BG220" s="174">
        <f t="shared" si="96"/>
        <v>0</v>
      </c>
      <c r="BH220" s="174">
        <f t="shared" si="97"/>
        <v>0</v>
      </c>
      <c r="BI220" s="174">
        <f t="shared" si="98"/>
        <v>0</v>
      </c>
      <c r="BJ220" s="24" t="s">
        <v>24</v>
      </c>
      <c r="BK220" s="174">
        <f t="shared" si="99"/>
        <v>0</v>
      </c>
      <c r="BL220" s="24" t="s">
        <v>219</v>
      </c>
      <c r="BM220" s="24" t="s">
        <v>2688</v>
      </c>
    </row>
    <row r="221" spans="2:65" s="1" customFormat="1" ht="16.5" customHeight="1">
      <c r="B221" s="42"/>
      <c r="C221" s="163" t="s">
        <v>943</v>
      </c>
      <c r="D221" s="163" t="s">
        <v>156</v>
      </c>
      <c r="E221" s="164" t="s">
        <v>2689</v>
      </c>
      <c r="F221" s="165" t="s">
        <v>2690</v>
      </c>
      <c r="G221" s="166" t="s">
        <v>373</v>
      </c>
      <c r="H221" s="167">
        <v>4</v>
      </c>
      <c r="I221" s="168"/>
      <c r="J221" s="169">
        <f t="shared" si="90"/>
        <v>0</v>
      </c>
      <c r="K221" s="165" t="s">
        <v>2324</v>
      </c>
      <c r="L221" s="62"/>
      <c r="M221" s="170" t="s">
        <v>37</v>
      </c>
      <c r="N221" s="171" t="s">
        <v>53</v>
      </c>
      <c r="O221" s="43"/>
      <c r="P221" s="172">
        <f t="shared" si="91"/>
        <v>0</v>
      </c>
      <c r="Q221" s="172">
        <v>0</v>
      </c>
      <c r="R221" s="172">
        <f t="shared" si="92"/>
        <v>0</v>
      </c>
      <c r="S221" s="172">
        <v>0</v>
      </c>
      <c r="T221" s="173">
        <f t="shared" si="93"/>
        <v>0</v>
      </c>
      <c r="AR221" s="24" t="s">
        <v>219</v>
      </c>
      <c r="AT221" s="24" t="s">
        <v>156</v>
      </c>
      <c r="AU221" s="24" t="s">
        <v>24</v>
      </c>
      <c r="AY221" s="24" t="s">
        <v>162</v>
      </c>
      <c r="BE221" s="174">
        <f t="shared" si="94"/>
        <v>0</v>
      </c>
      <c r="BF221" s="174">
        <f t="shared" si="95"/>
        <v>0</v>
      </c>
      <c r="BG221" s="174">
        <f t="shared" si="96"/>
        <v>0</v>
      </c>
      <c r="BH221" s="174">
        <f t="shared" si="97"/>
        <v>0</v>
      </c>
      <c r="BI221" s="174">
        <f t="shared" si="98"/>
        <v>0</v>
      </c>
      <c r="BJ221" s="24" t="s">
        <v>24</v>
      </c>
      <c r="BK221" s="174">
        <f t="shared" si="99"/>
        <v>0</v>
      </c>
      <c r="BL221" s="24" t="s">
        <v>219</v>
      </c>
      <c r="BM221" s="24" t="s">
        <v>2691</v>
      </c>
    </row>
    <row r="222" spans="2:65" s="1" customFormat="1" ht="16.5" customHeight="1">
      <c r="B222" s="42"/>
      <c r="C222" s="163" t="s">
        <v>947</v>
      </c>
      <c r="D222" s="163" t="s">
        <v>156</v>
      </c>
      <c r="E222" s="164" t="s">
        <v>2692</v>
      </c>
      <c r="F222" s="165" t="s">
        <v>2693</v>
      </c>
      <c r="G222" s="166" t="s">
        <v>373</v>
      </c>
      <c r="H222" s="167">
        <v>3</v>
      </c>
      <c r="I222" s="168"/>
      <c r="J222" s="169">
        <f t="shared" si="90"/>
        <v>0</v>
      </c>
      <c r="K222" s="165" t="s">
        <v>2324</v>
      </c>
      <c r="L222" s="62"/>
      <c r="M222" s="170" t="s">
        <v>37</v>
      </c>
      <c r="N222" s="171" t="s">
        <v>53</v>
      </c>
      <c r="O222" s="43"/>
      <c r="P222" s="172">
        <f t="shared" si="91"/>
        <v>0</v>
      </c>
      <c r="Q222" s="172">
        <v>0</v>
      </c>
      <c r="R222" s="172">
        <f t="shared" si="92"/>
        <v>0</v>
      </c>
      <c r="S222" s="172">
        <v>0</v>
      </c>
      <c r="T222" s="173">
        <f t="shared" si="93"/>
        <v>0</v>
      </c>
      <c r="AR222" s="24" t="s">
        <v>219</v>
      </c>
      <c r="AT222" s="24" t="s">
        <v>156</v>
      </c>
      <c r="AU222" s="24" t="s">
        <v>24</v>
      </c>
      <c r="AY222" s="24" t="s">
        <v>162</v>
      </c>
      <c r="BE222" s="174">
        <f t="shared" si="94"/>
        <v>0</v>
      </c>
      <c r="BF222" s="174">
        <f t="shared" si="95"/>
        <v>0</v>
      </c>
      <c r="BG222" s="174">
        <f t="shared" si="96"/>
        <v>0</v>
      </c>
      <c r="BH222" s="174">
        <f t="shared" si="97"/>
        <v>0</v>
      </c>
      <c r="BI222" s="174">
        <f t="shared" si="98"/>
        <v>0</v>
      </c>
      <c r="BJ222" s="24" t="s">
        <v>24</v>
      </c>
      <c r="BK222" s="174">
        <f t="shared" si="99"/>
        <v>0</v>
      </c>
      <c r="BL222" s="24" t="s">
        <v>219</v>
      </c>
      <c r="BM222" s="24" t="s">
        <v>2694</v>
      </c>
    </row>
    <row r="223" spans="2:65" s="1" customFormat="1" ht="25.5" customHeight="1">
      <c r="B223" s="42"/>
      <c r="C223" s="175" t="s">
        <v>952</v>
      </c>
      <c r="D223" s="175" t="s">
        <v>277</v>
      </c>
      <c r="E223" s="176" t="s">
        <v>2695</v>
      </c>
      <c r="F223" s="177" t="s">
        <v>2696</v>
      </c>
      <c r="G223" s="178" t="s">
        <v>373</v>
      </c>
      <c r="H223" s="179">
        <v>2</v>
      </c>
      <c r="I223" s="180"/>
      <c r="J223" s="181">
        <f t="shared" si="90"/>
        <v>0</v>
      </c>
      <c r="K223" s="177" t="s">
        <v>2324</v>
      </c>
      <c r="L223" s="182"/>
      <c r="M223" s="183" t="s">
        <v>37</v>
      </c>
      <c r="N223" s="184" t="s">
        <v>53</v>
      </c>
      <c r="O223" s="43"/>
      <c r="P223" s="172">
        <f t="shared" si="91"/>
        <v>0</v>
      </c>
      <c r="Q223" s="172">
        <v>0</v>
      </c>
      <c r="R223" s="172">
        <f t="shared" si="92"/>
        <v>0</v>
      </c>
      <c r="S223" s="172">
        <v>0</v>
      </c>
      <c r="T223" s="173">
        <f t="shared" si="93"/>
        <v>0</v>
      </c>
      <c r="AR223" s="24" t="s">
        <v>272</v>
      </c>
      <c r="AT223" s="24" t="s">
        <v>277</v>
      </c>
      <c r="AU223" s="24" t="s">
        <v>24</v>
      </c>
      <c r="AY223" s="24" t="s">
        <v>162</v>
      </c>
      <c r="BE223" s="174">
        <f t="shared" si="94"/>
        <v>0</v>
      </c>
      <c r="BF223" s="174">
        <f t="shared" si="95"/>
        <v>0</v>
      </c>
      <c r="BG223" s="174">
        <f t="shared" si="96"/>
        <v>0</v>
      </c>
      <c r="BH223" s="174">
        <f t="shared" si="97"/>
        <v>0</v>
      </c>
      <c r="BI223" s="174">
        <f t="shared" si="98"/>
        <v>0</v>
      </c>
      <c r="BJ223" s="24" t="s">
        <v>24</v>
      </c>
      <c r="BK223" s="174">
        <f t="shared" si="99"/>
        <v>0</v>
      </c>
      <c r="BL223" s="24" t="s">
        <v>219</v>
      </c>
      <c r="BM223" s="24" t="s">
        <v>2697</v>
      </c>
    </row>
    <row r="224" spans="2:65" s="1" customFormat="1" ht="25.5" customHeight="1">
      <c r="B224" s="42"/>
      <c r="C224" s="175" t="s">
        <v>956</v>
      </c>
      <c r="D224" s="175" t="s">
        <v>277</v>
      </c>
      <c r="E224" s="176" t="s">
        <v>2698</v>
      </c>
      <c r="F224" s="177" t="s">
        <v>2699</v>
      </c>
      <c r="G224" s="178" t="s">
        <v>373</v>
      </c>
      <c r="H224" s="179">
        <v>1</v>
      </c>
      <c r="I224" s="180"/>
      <c r="J224" s="181">
        <f t="shared" si="90"/>
        <v>0</v>
      </c>
      <c r="K224" s="177" t="s">
        <v>2324</v>
      </c>
      <c r="L224" s="182"/>
      <c r="M224" s="183" t="s">
        <v>37</v>
      </c>
      <c r="N224" s="184" t="s">
        <v>53</v>
      </c>
      <c r="O224" s="43"/>
      <c r="P224" s="172">
        <f t="shared" si="91"/>
        <v>0</v>
      </c>
      <c r="Q224" s="172">
        <v>0</v>
      </c>
      <c r="R224" s="172">
        <f t="shared" si="92"/>
        <v>0</v>
      </c>
      <c r="S224" s="172">
        <v>0</v>
      </c>
      <c r="T224" s="173">
        <f t="shared" si="93"/>
        <v>0</v>
      </c>
      <c r="AR224" s="24" t="s">
        <v>272</v>
      </c>
      <c r="AT224" s="24" t="s">
        <v>277</v>
      </c>
      <c r="AU224" s="24" t="s">
        <v>24</v>
      </c>
      <c r="AY224" s="24" t="s">
        <v>162</v>
      </c>
      <c r="BE224" s="174">
        <f t="shared" si="94"/>
        <v>0</v>
      </c>
      <c r="BF224" s="174">
        <f t="shared" si="95"/>
        <v>0</v>
      </c>
      <c r="BG224" s="174">
        <f t="shared" si="96"/>
        <v>0</v>
      </c>
      <c r="BH224" s="174">
        <f t="shared" si="97"/>
        <v>0</v>
      </c>
      <c r="BI224" s="174">
        <f t="shared" si="98"/>
        <v>0</v>
      </c>
      <c r="BJ224" s="24" t="s">
        <v>24</v>
      </c>
      <c r="BK224" s="174">
        <f t="shared" si="99"/>
        <v>0</v>
      </c>
      <c r="BL224" s="24" t="s">
        <v>219</v>
      </c>
      <c r="BM224" s="24" t="s">
        <v>2700</v>
      </c>
    </row>
    <row r="225" spans="2:65" s="1" customFormat="1" ht="25.5" customHeight="1">
      <c r="B225" s="42"/>
      <c r="C225" s="175" t="s">
        <v>960</v>
      </c>
      <c r="D225" s="175" t="s">
        <v>277</v>
      </c>
      <c r="E225" s="176" t="s">
        <v>2701</v>
      </c>
      <c r="F225" s="177" t="s">
        <v>2702</v>
      </c>
      <c r="G225" s="178" t="s">
        <v>373</v>
      </c>
      <c r="H225" s="179">
        <v>1</v>
      </c>
      <c r="I225" s="180"/>
      <c r="J225" s="181">
        <f t="shared" si="90"/>
        <v>0</v>
      </c>
      <c r="K225" s="177" t="s">
        <v>2324</v>
      </c>
      <c r="L225" s="182"/>
      <c r="M225" s="183" t="s">
        <v>37</v>
      </c>
      <c r="N225" s="184" t="s">
        <v>53</v>
      </c>
      <c r="O225" s="43"/>
      <c r="P225" s="172">
        <f t="shared" si="91"/>
        <v>0</v>
      </c>
      <c r="Q225" s="172">
        <v>0</v>
      </c>
      <c r="R225" s="172">
        <f t="shared" si="92"/>
        <v>0</v>
      </c>
      <c r="S225" s="172">
        <v>0</v>
      </c>
      <c r="T225" s="173">
        <f t="shared" si="93"/>
        <v>0</v>
      </c>
      <c r="AR225" s="24" t="s">
        <v>272</v>
      </c>
      <c r="AT225" s="24" t="s">
        <v>277</v>
      </c>
      <c r="AU225" s="24" t="s">
        <v>24</v>
      </c>
      <c r="AY225" s="24" t="s">
        <v>162</v>
      </c>
      <c r="BE225" s="174">
        <f t="shared" si="94"/>
        <v>0</v>
      </c>
      <c r="BF225" s="174">
        <f t="shared" si="95"/>
        <v>0</v>
      </c>
      <c r="BG225" s="174">
        <f t="shared" si="96"/>
        <v>0</v>
      </c>
      <c r="BH225" s="174">
        <f t="shared" si="97"/>
        <v>0</v>
      </c>
      <c r="BI225" s="174">
        <f t="shared" si="98"/>
        <v>0</v>
      </c>
      <c r="BJ225" s="24" t="s">
        <v>24</v>
      </c>
      <c r="BK225" s="174">
        <f t="shared" si="99"/>
        <v>0</v>
      </c>
      <c r="BL225" s="24" t="s">
        <v>219</v>
      </c>
      <c r="BM225" s="24" t="s">
        <v>2703</v>
      </c>
    </row>
    <row r="226" spans="2:65" s="1" customFormat="1" ht="25.5" customHeight="1">
      <c r="B226" s="42"/>
      <c r="C226" s="175" t="s">
        <v>966</v>
      </c>
      <c r="D226" s="175" t="s">
        <v>277</v>
      </c>
      <c r="E226" s="176" t="s">
        <v>2704</v>
      </c>
      <c r="F226" s="177" t="s">
        <v>2705</v>
      </c>
      <c r="G226" s="178" t="s">
        <v>373</v>
      </c>
      <c r="H226" s="179">
        <v>3</v>
      </c>
      <c r="I226" s="180"/>
      <c r="J226" s="181">
        <f t="shared" si="90"/>
        <v>0</v>
      </c>
      <c r="K226" s="177" t="s">
        <v>2324</v>
      </c>
      <c r="L226" s="182"/>
      <c r="M226" s="183" t="s">
        <v>37</v>
      </c>
      <c r="N226" s="184" t="s">
        <v>53</v>
      </c>
      <c r="O226" s="43"/>
      <c r="P226" s="172">
        <f t="shared" si="91"/>
        <v>0</v>
      </c>
      <c r="Q226" s="172">
        <v>0</v>
      </c>
      <c r="R226" s="172">
        <f t="shared" si="92"/>
        <v>0</v>
      </c>
      <c r="S226" s="172">
        <v>0</v>
      </c>
      <c r="T226" s="173">
        <f t="shared" si="93"/>
        <v>0</v>
      </c>
      <c r="AR226" s="24" t="s">
        <v>272</v>
      </c>
      <c r="AT226" s="24" t="s">
        <v>277</v>
      </c>
      <c r="AU226" s="24" t="s">
        <v>24</v>
      </c>
      <c r="AY226" s="24" t="s">
        <v>162</v>
      </c>
      <c r="BE226" s="174">
        <f t="shared" si="94"/>
        <v>0</v>
      </c>
      <c r="BF226" s="174">
        <f t="shared" si="95"/>
        <v>0</v>
      </c>
      <c r="BG226" s="174">
        <f t="shared" si="96"/>
        <v>0</v>
      </c>
      <c r="BH226" s="174">
        <f t="shared" si="97"/>
        <v>0</v>
      </c>
      <c r="BI226" s="174">
        <f t="shared" si="98"/>
        <v>0</v>
      </c>
      <c r="BJ226" s="24" t="s">
        <v>24</v>
      </c>
      <c r="BK226" s="174">
        <f t="shared" si="99"/>
        <v>0</v>
      </c>
      <c r="BL226" s="24" t="s">
        <v>219</v>
      </c>
      <c r="BM226" s="24" t="s">
        <v>2706</v>
      </c>
    </row>
    <row r="227" spans="2:65" s="1" customFormat="1" ht="25.5" customHeight="1">
      <c r="B227" s="42"/>
      <c r="C227" s="175" t="s">
        <v>971</v>
      </c>
      <c r="D227" s="175" t="s">
        <v>277</v>
      </c>
      <c r="E227" s="176" t="s">
        <v>2707</v>
      </c>
      <c r="F227" s="177" t="s">
        <v>2708</v>
      </c>
      <c r="G227" s="178" t="s">
        <v>373</v>
      </c>
      <c r="H227" s="179">
        <v>3</v>
      </c>
      <c r="I227" s="180"/>
      <c r="J227" s="181">
        <f t="shared" si="90"/>
        <v>0</v>
      </c>
      <c r="K227" s="177" t="s">
        <v>2324</v>
      </c>
      <c r="L227" s="182"/>
      <c r="M227" s="183" t="s">
        <v>37</v>
      </c>
      <c r="N227" s="184" t="s">
        <v>53</v>
      </c>
      <c r="O227" s="43"/>
      <c r="P227" s="172">
        <f t="shared" si="91"/>
        <v>0</v>
      </c>
      <c r="Q227" s="172">
        <v>0</v>
      </c>
      <c r="R227" s="172">
        <f t="shared" si="92"/>
        <v>0</v>
      </c>
      <c r="S227" s="172">
        <v>0</v>
      </c>
      <c r="T227" s="173">
        <f t="shared" si="93"/>
        <v>0</v>
      </c>
      <c r="AR227" s="24" t="s">
        <v>272</v>
      </c>
      <c r="AT227" s="24" t="s">
        <v>277</v>
      </c>
      <c r="AU227" s="24" t="s">
        <v>24</v>
      </c>
      <c r="AY227" s="24" t="s">
        <v>162</v>
      </c>
      <c r="BE227" s="174">
        <f t="shared" si="94"/>
        <v>0</v>
      </c>
      <c r="BF227" s="174">
        <f t="shared" si="95"/>
        <v>0</v>
      </c>
      <c r="BG227" s="174">
        <f t="shared" si="96"/>
        <v>0</v>
      </c>
      <c r="BH227" s="174">
        <f t="shared" si="97"/>
        <v>0</v>
      </c>
      <c r="BI227" s="174">
        <f t="shared" si="98"/>
        <v>0</v>
      </c>
      <c r="BJ227" s="24" t="s">
        <v>24</v>
      </c>
      <c r="BK227" s="174">
        <f t="shared" si="99"/>
        <v>0</v>
      </c>
      <c r="BL227" s="24" t="s">
        <v>219</v>
      </c>
      <c r="BM227" s="24" t="s">
        <v>2709</v>
      </c>
    </row>
    <row r="228" spans="2:65" s="1" customFormat="1" ht="16.5" customHeight="1">
      <c r="B228" s="42"/>
      <c r="C228" s="163" t="s">
        <v>976</v>
      </c>
      <c r="D228" s="163" t="s">
        <v>156</v>
      </c>
      <c r="E228" s="164" t="s">
        <v>2710</v>
      </c>
      <c r="F228" s="165" t="s">
        <v>2711</v>
      </c>
      <c r="G228" s="166" t="s">
        <v>201</v>
      </c>
      <c r="H228" s="167">
        <v>0.25</v>
      </c>
      <c r="I228" s="168"/>
      <c r="J228" s="169">
        <f t="shared" si="90"/>
        <v>0</v>
      </c>
      <c r="K228" s="165" t="s">
        <v>2324</v>
      </c>
      <c r="L228" s="62"/>
      <c r="M228" s="170" t="s">
        <v>37</v>
      </c>
      <c r="N228" s="171" t="s">
        <v>53</v>
      </c>
      <c r="O228" s="43"/>
      <c r="P228" s="172">
        <f t="shared" si="91"/>
        <v>0</v>
      </c>
      <c r="Q228" s="172">
        <v>0</v>
      </c>
      <c r="R228" s="172">
        <f t="shared" si="92"/>
        <v>0</v>
      </c>
      <c r="S228" s="172">
        <v>0</v>
      </c>
      <c r="T228" s="173">
        <f t="shared" si="93"/>
        <v>0</v>
      </c>
      <c r="AR228" s="24" t="s">
        <v>219</v>
      </c>
      <c r="AT228" s="24" t="s">
        <v>156</v>
      </c>
      <c r="AU228" s="24" t="s">
        <v>24</v>
      </c>
      <c r="AY228" s="24" t="s">
        <v>162</v>
      </c>
      <c r="BE228" s="174">
        <f t="shared" si="94"/>
        <v>0</v>
      </c>
      <c r="BF228" s="174">
        <f t="shared" si="95"/>
        <v>0</v>
      </c>
      <c r="BG228" s="174">
        <f t="shared" si="96"/>
        <v>0</v>
      </c>
      <c r="BH228" s="174">
        <f t="shared" si="97"/>
        <v>0</v>
      </c>
      <c r="BI228" s="174">
        <f t="shared" si="98"/>
        <v>0</v>
      </c>
      <c r="BJ228" s="24" t="s">
        <v>24</v>
      </c>
      <c r="BK228" s="174">
        <f t="shared" si="99"/>
        <v>0</v>
      </c>
      <c r="BL228" s="24" t="s">
        <v>219</v>
      </c>
      <c r="BM228" s="24" t="s">
        <v>2712</v>
      </c>
    </row>
    <row r="229" spans="2:65" s="10" customFormat="1" ht="37.35" customHeight="1">
      <c r="B229" s="203"/>
      <c r="C229" s="204"/>
      <c r="D229" s="205" t="s">
        <v>81</v>
      </c>
      <c r="E229" s="206" t="s">
        <v>2713</v>
      </c>
      <c r="F229" s="206" t="s">
        <v>2714</v>
      </c>
      <c r="G229" s="204"/>
      <c r="H229" s="204"/>
      <c r="I229" s="207"/>
      <c r="J229" s="208">
        <f>BK229</f>
        <v>0</v>
      </c>
      <c r="K229" s="204"/>
      <c r="L229" s="209"/>
      <c r="M229" s="210"/>
      <c r="N229" s="211"/>
      <c r="O229" s="211"/>
      <c r="P229" s="212">
        <f>P230</f>
        <v>0</v>
      </c>
      <c r="Q229" s="211"/>
      <c r="R229" s="212">
        <f>R230</f>
        <v>0</v>
      </c>
      <c r="S229" s="211"/>
      <c r="T229" s="213">
        <f>T230</f>
        <v>0</v>
      </c>
      <c r="AR229" s="214" t="s">
        <v>24</v>
      </c>
      <c r="AT229" s="215" t="s">
        <v>81</v>
      </c>
      <c r="AU229" s="215" t="s">
        <v>82</v>
      </c>
      <c r="AY229" s="214" t="s">
        <v>162</v>
      </c>
      <c r="BK229" s="216">
        <f>BK230</f>
        <v>0</v>
      </c>
    </row>
    <row r="230" spans="2:65" s="1" customFormat="1" ht="16.5" customHeight="1">
      <c r="B230" s="42"/>
      <c r="C230" s="163" t="s">
        <v>982</v>
      </c>
      <c r="D230" s="163" t="s">
        <v>156</v>
      </c>
      <c r="E230" s="164" t="s">
        <v>2715</v>
      </c>
      <c r="F230" s="165" t="s">
        <v>2716</v>
      </c>
      <c r="G230" s="166" t="s">
        <v>2476</v>
      </c>
      <c r="H230" s="167">
        <v>50</v>
      </c>
      <c r="I230" s="168"/>
      <c r="J230" s="169">
        <f>ROUND(I230*H230,2)</f>
        <v>0</v>
      </c>
      <c r="K230" s="165" t="s">
        <v>2324</v>
      </c>
      <c r="L230" s="62"/>
      <c r="M230" s="170" t="s">
        <v>37</v>
      </c>
      <c r="N230" s="171" t="s">
        <v>53</v>
      </c>
      <c r="O230" s="43"/>
      <c r="P230" s="172">
        <f>O230*H230</f>
        <v>0</v>
      </c>
      <c r="Q230" s="172">
        <v>0</v>
      </c>
      <c r="R230" s="172">
        <f>Q230*H230</f>
        <v>0</v>
      </c>
      <c r="S230" s="172">
        <v>0</v>
      </c>
      <c r="T230" s="173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174">
        <f>IF(N230="základní",J230,0)</f>
        <v>0</v>
      </c>
      <c r="BF230" s="174">
        <f>IF(N230="snížená",J230,0)</f>
        <v>0</v>
      </c>
      <c r="BG230" s="174">
        <f>IF(N230="zákl. přenesená",J230,0)</f>
        <v>0</v>
      </c>
      <c r="BH230" s="174">
        <f>IF(N230="sníž. přenesená",J230,0)</f>
        <v>0</v>
      </c>
      <c r="BI230" s="174">
        <f>IF(N230="nulová",J230,0)</f>
        <v>0</v>
      </c>
      <c r="BJ230" s="24" t="s">
        <v>24</v>
      </c>
      <c r="BK230" s="174">
        <f>ROUND(I230*H230,2)</f>
        <v>0</v>
      </c>
      <c r="BL230" s="24" t="s">
        <v>161</v>
      </c>
      <c r="BM230" s="24" t="s">
        <v>2717</v>
      </c>
    </row>
    <row r="231" spans="2:65" s="10" customFormat="1" ht="37.35" customHeight="1">
      <c r="B231" s="203"/>
      <c r="C231" s="204"/>
      <c r="D231" s="205" t="s">
        <v>81</v>
      </c>
      <c r="E231" s="206" t="s">
        <v>2718</v>
      </c>
      <c r="F231" s="206" t="s">
        <v>2719</v>
      </c>
      <c r="G231" s="204"/>
      <c r="H231" s="204"/>
      <c r="I231" s="207"/>
      <c r="J231" s="208">
        <f>BK231</f>
        <v>0</v>
      </c>
      <c r="K231" s="204"/>
      <c r="L231" s="209"/>
      <c r="M231" s="210"/>
      <c r="N231" s="211"/>
      <c r="O231" s="211"/>
      <c r="P231" s="212">
        <f>SUM(P232:P246)</f>
        <v>0</v>
      </c>
      <c r="Q231" s="211"/>
      <c r="R231" s="212">
        <f>SUM(R232:R246)</f>
        <v>0</v>
      </c>
      <c r="S231" s="211"/>
      <c r="T231" s="213">
        <f>SUM(T232:T246)</f>
        <v>0</v>
      </c>
      <c r="AR231" s="214" t="s">
        <v>24</v>
      </c>
      <c r="AT231" s="215" t="s">
        <v>81</v>
      </c>
      <c r="AU231" s="215" t="s">
        <v>82</v>
      </c>
      <c r="AY231" s="214" t="s">
        <v>162</v>
      </c>
      <c r="BK231" s="216">
        <f>SUM(BK232:BK246)</f>
        <v>0</v>
      </c>
    </row>
    <row r="232" spans="2:65" s="1" customFormat="1" ht="16.5" customHeight="1">
      <c r="B232" s="42"/>
      <c r="C232" s="163" t="s">
        <v>986</v>
      </c>
      <c r="D232" s="163" t="s">
        <v>156</v>
      </c>
      <c r="E232" s="164" t="s">
        <v>2720</v>
      </c>
      <c r="F232" s="165" t="s">
        <v>2721</v>
      </c>
      <c r="G232" s="166" t="s">
        <v>373</v>
      </c>
      <c r="H232" s="167">
        <v>5</v>
      </c>
      <c r="I232" s="168"/>
      <c r="J232" s="169">
        <f t="shared" ref="J232:J246" si="100">ROUND(I232*H232,2)</f>
        <v>0</v>
      </c>
      <c r="K232" s="165" t="s">
        <v>2324</v>
      </c>
      <c r="L232" s="62"/>
      <c r="M232" s="170" t="s">
        <v>37</v>
      </c>
      <c r="N232" s="171" t="s">
        <v>53</v>
      </c>
      <c r="O232" s="43"/>
      <c r="P232" s="172">
        <f t="shared" ref="P232:P246" si="101">O232*H232</f>
        <v>0</v>
      </c>
      <c r="Q232" s="172">
        <v>0</v>
      </c>
      <c r="R232" s="172">
        <f t="shared" ref="R232:R246" si="102">Q232*H232</f>
        <v>0</v>
      </c>
      <c r="S232" s="172">
        <v>0</v>
      </c>
      <c r="T232" s="173">
        <f t="shared" ref="T232:T246" si="103"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174">
        <f t="shared" ref="BE232:BE246" si="104">IF(N232="základní",J232,0)</f>
        <v>0</v>
      </c>
      <c r="BF232" s="174">
        <f t="shared" ref="BF232:BF246" si="105">IF(N232="snížená",J232,0)</f>
        <v>0</v>
      </c>
      <c r="BG232" s="174">
        <f t="shared" ref="BG232:BG246" si="106">IF(N232="zákl. přenesená",J232,0)</f>
        <v>0</v>
      </c>
      <c r="BH232" s="174">
        <f t="shared" ref="BH232:BH246" si="107">IF(N232="sníž. přenesená",J232,0)</f>
        <v>0</v>
      </c>
      <c r="BI232" s="174">
        <f t="shared" ref="BI232:BI246" si="108">IF(N232="nulová",J232,0)</f>
        <v>0</v>
      </c>
      <c r="BJ232" s="24" t="s">
        <v>24</v>
      </c>
      <c r="BK232" s="174">
        <f t="shared" ref="BK232:BK246" si="109">ROUND(I232*H232,2)</f>
        <v>0</v>
      </c>
      <c r="BL232" s="24" t="s">
        <v>161</v>
      </c>
      <c r="BM232" s="24" t="s">
        <v>2722</v>
      </c>
    </row>
    <row r="233" spans="2:65" s="1" customFormat="1" ht="16.5" customHeight="1">
      <c r="B233" s="42"/>
      <c r="C233" s="163" t="s">
        <v>990</v>
      </c>
      <c r="D233" s="163" t="s">
        <v>156</v>
      </c>
      <c r="E233" s="164" t="s">
        <v>2723</v>
      </c>
      <c r="F233" s="165" t="s">
        <v>2724</v>
      </c>
      <c r="G233" s="166" t="s">
        <v>373</v>
      </c>
      <c r="H233" s="167">
        <v>1</v>
      </c>
      <c r="I233" s="168"/>
      <c r="J233" s="169">
        <f t="shared" si="100"/>
        <v>0</v>
      </c>
      <c r="K233" s="165" t="s">
        <v>2324</v>
      </c>
      <c r="L233" s="62"/>
      <c r="M233" s="170" t="s">
        <v>37</v>
      </c>
      <c r="N233" s="171" t="s">
        <v>53</v>
      </c>
      <c r="O233" s="43"/>
      <c r="P233" s="172">
        <f t="shared" si="101"/>
        <v>0</v>
      </c>
      <c r="Q233" s="172">
        <v>0</v>
      </c>
      <c r="R233" s="172">
        <f t="shared" si="102"/>
        <v>0</v>
      </c>
      <c r="S233" s="172">
        <v>0</v>
      </c>
      <c r="T233" s="173">
        <f t="shared" si="103"/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174">
        <f t="shared" si="104"/>
        <v>0</v>
      </c>
      <c r="BF233" s="174">
        <f t="shared" si="105"/>
        <v>0</v>
      </c>
      <c r="BG233" s="174">
        <f t="shared" si="106"/>
        <v>0</v>
      </c>
      <c r="BH233" s="174">
        <f t="shared" si="107"/>
        <v>0</v>
      </c>
      <c r="BI233" s="174">
        <f t="shared" si="108"/>
        <v>0</v>
      </c>
      <c r="BJ233" s="24" t="s">
        <v>24</v>
      </c>
      <c r="BK233" s="174">
        <f t="shared" si="109"/>
        <v>0</v>
      </c>
      <c r="BL233" s="24" t="s">
        <v>161</v>
      </c>
      <c r="BM233" s="24" t="s">
        <v>2725</v>
      </c>
    </row>
    <row r="234" spans="2:65" s="1" customFormat="1" ht="16.5" customHeight="1">
      <c r="B234" s="42"/>
      <c r="C234" s="163" t="s">
        <v>1794</v>
      </c>
      <c r="D234" s="163" t="s">
        <v>156</v>
      </c>
      <c r="E234" s="164" t="s">
        <v>2726</v>
      </c>
      <c r="F234" s="165" t="s">
        <v>2727</v>
      </c>
      <c r="G234" s="166" t="s">
        <v>214</v>
      </c>
      <c r="H234" s="167">
        <v>1.3</v>
      </c>
      <c r="I234" s="168"/>
      <c r="J234" s="169">
        <f t="shared" si="100"/>
        <v>0</v>
      </c>
      <c r="K234" s="165" t="s">
        <v>2324</v>
      </c>
      <c r="L234" s="62"/>
      <c r="M234" s="170" t="s">
        <v>37</v>
      </c>
      <c r="N234" s="171" t="s">
        <v>53</v>
      </c>
      <c r="O234" s="43"/>
      <c r="P234" s="172">
        <f t="shared" si="101"/>
        <v>0</v>
      </c>
      <c r="Q234" s="172">
        <v>0</v>
      </c>
      <c r="R234" s="172">
        <f t="shared" si="102"/>
        <v>0</v>
      </c>
      <c r="S234" s="172">
        <v>0</v>
      </c>
      <c r="T234" s="173">
        <f t="shared" si="103"/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174">
        <f t="shared" si="104"/>
        <v>0</v>
      </c>
      <c r="BF234" s="174">
        <f t="shared" si="105"/>
        <v>0</v>
      </c>
      <c r="BG234" s="174">
        <f t="shared" si="106"/>
        <v>0</v>
      </c>
      <c r="BH234" s="174">
        <f t="shared" si="107"/>
        <v>0</v>
      </c>
      <c r="BI234" s="174">
        <f t="shared" si="108"/>
        <v>0</v>
      </c>
      <c r="BJ234" s="24" t="s">
        <v>24</v>
      </c>
      <c r="BK234" s="174">
        <f t="shared" si="109"/>
        <v>0</v>
      </c>
      <c r="BL234" s="24" t="s">
        <v>161</v>
      </c>
      <c r="BM234" s="24" t="s">
        <v>2728</v>
      </c>
    </row>
    <row r="235" spans="2:65" s="1" customFormat="1" ht="16.5" customHeight="1">
      <c r="B235" s="42"/>
      <c r="C235" s="163" t="s">
        <v>994</v>
      </c>
      <c r="D235" s="163" t="s">
        <v>156</v>
      </c>
      <c r="E235" s="164" t="s">
        <v>2729</v>
      </c>
      <c r="F235" s="165" t="s">
        <v>2730</v>
      </c>
      <c r="G235" s="166" t="s">
        <v>214</v>
      </c>
      <c r="H235" s="167">
        <v>2.2999999999999998</v>
      </c>
      <c r="I235" s="168"/>
      <c r="J235" s="169">
        <f t="shared" si="100"/>
        <v>0</v>
      </c>
      <c r="K235" s="165" t="s">
        <v>2324</v>
      </c>
      <c r="L235" s="62"/>
      <c r="M235" s="170" t="s">
        <v>37</v>
      </c>
      <c r="N235" s="171" t="s">
        <v>53</v>
      </c>
      <c r="O235" s="43"/>
      <c r="P235" s="172">
        <f t="shared" si="101"/>
        <v>0</v>
      </c>
      <c r="Q235" s="172">
        <v>0</v>
      </c>
      <c r="R235" s="172">
        <f t="shared" si="102"/>
        <v>0</v>
      </c>
      <c r="S235" s="172">
        <v>0</v>
      </c>
      <c r="T235" s="173">
        <f t="shared" si="103"/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174">
        <f t="shared" si="104"/>
        <v>0</v>
      </c>
      <c r="BF235" s="174">
        <f t="shared" si="105"/>
        <v>0</v>
      </c>
      <c r="BG235" s="174">
        <f t="shared" si="106"/>
        <v>0</v>
      </c>
      <c r="BH235" s="174">
        <f t="shared" si="107"/>
        <v>0</v>
      </c>
      <c r="BI235" s="174">
        <f t="shared" si="108"/>
        <v>0</v>
      </c>
      <c r="BJ235" s="24" t="s">
        <v>24</v>
      </c>
      <c r="BK235" s="174">
        <f t="shared" si="109"/>
        <v>0</v>
      </c>
      <c r="BL235" s="24" t="s">
        <v>161</v>
      </c>
      <c r="BM235" s="24" t="s">
        <v>2731</v>
      </c>
    </row>
    <row r="236" spans="2:65" s="1" customFormat="1" ht="16.5" customHeight="1">
      <c r="B236" s="42"/>
      <c r="C236" s="175" t="s">
        <v>1000</v>
      </c>
      <c r="D236" s="175" t="s">
        <v>277</v>
      </c>
      <c r="E236" s="176" t="s">
        <v>2732</v>
      </c>
      <c r="F236" s="177" t="s">
        <v>2733</v>
      </c>
      <c r="G236" s="178" t="s">
        <v>373</v>
      </c>
      <c r="H236" s="179">
        <v>1</v>
      </c>
      <c r="I236" s="180"/>
      <c r="J236" s="181">
        <f t="shared" si="100"/>
        <v>0</v>
      </c>
      <c r="K236" s="177" t="s">
        <v>2324</v>
      </c>
      <c r="L236" s="182"/>
      <c r="M236" s="183" t="s">
        <v>37</v>
      </c>
      <c r="N236" s="184" t="s">
        <v>53</v>
      </c>
      <c r="O236" s="43"/>
      <c r="P236" s="172">
        <f t="shared" si="101"/>
        <v>0</v>
      </c>
      <c r="Q236" s="172">
        <v>0</v>
      </c>
      <c r="R236" s="172">
        <f t="shared" si="102"/>
        <v>0</v>
      </c>
      <c r="S236" s="172">
        <v>0</v>
      </c>
      <c r="T236" s="173">
        <f t="shared" si="103"/>
        <v>0</v>
      </c>
      <c r="AR236" s="24" t="s">
        <v>187</v>
      </c>
      <c r="AT236" s="24" t="s">
        <v>277</v>
      </c>
      <c r="AU236" s="24" t="s">
        <v>24</v>
      </c>
      <c r="AY236" s="24" t="s">
        <v>162</v>
      </c>
      <c r="BE236" s="174">
        <f t="shared" si="104"/>
        <v>0</v>
      </c>
      <c r="BF236" s="174">
        <f t="shared" si="105"/>
        <v>0</v>
      </c>
      <c r="BG236" s="174">
        <f t="shared" si="106"/>
        <v>0</v>
      </c>
      <c r="BH236" s="174">
        <f t="shared" si="107"/>
        <v>0</v>
      </c>
      <c r="BI236" s="174">
        <f t="shared" si="108"/>
        <v>0</v>
      </c>
      <c r="BJ236" s="24" t="s">
        <v>24</v>
      </c>
      <c r="BK236" s="174">
        <f t="shared" si="109"/>
        <v>0</v>
      </c>
      <c r="BL236" s="24" t="s">
        <v>161</v>
      </c>
      <c r="BM236" s="24" t="s">
        <v>2734</v>
      </c>
    </row>
    <row r="237" spans="2:65" s="1" customFormat="1" ht="16.5" customHeight="1">
      <c r="B237" s="42"/>
      <c r="C237" s="175" t="s">
        <v>1005</v>
      </c>
      <c r="D237" s="175" t="s">
        <v>277</v>
      </c>
      <c r="E237" s="176" t="s">
        <v>2735</v>
      </c>
      <c r="F237" s="177" t="s">
        <v>2736</v>
      </c>
      <c r="G237" s="178" t="s">
        <v>373</v>
      </c>
      <c r="H237" s="179">
        <v>5</v>
      </c>
      <c r="I237" s="180"/>
      <c r="J237" s="181">
        <f t="shared" si="100"/>
        <v>0</v>
      </c>
      <c r="K237" s="177" t="s">
        <v>2324</v>
      </c>
      <c r="L237" s="182"/>
      <c r="M237" s="183" t="s">
        <v>37</v>
      </c>
      <c r="N237" s="184" t="s">
        <v>53</v>
      </c>
      <c r="O237" s="43"/>
      <c r="P237" s="172">
        <f t="shared" si="101"/>
        <v>0</v>
      </c>
      <c r="Q237" s="172">
        <v>0</v>
      </c>
      <c r="R237" s="172">
        <f t="shared" si="102"/>
        <v>0</v>
      </c>
      <c r="S237" s="172">
        <v>0</v>
      </c>
      <c r="T237" s="173">
        <f t="shared" si="103"/>
        <v>0</v>
      </c>
      <c r="AR237" s="24" t="s">
        <v>187</v>
      </c>
      <c r="AT237" s="24" t="s">
        <v>277</v>
      </c>
      <c r="AU237" s="24" t="s">
        <v>24</v>
      </c>
      <c r="AY237" s="24" t="s">
        <v>162</v>
      </c>
      <c r="BE237" s="174">
        <f t="shared" si="104"/>
        <v>0</v>
      </c>
      <c r="BF237" s="174">
        <f t="shared" si="105"/>
        <v>0</v>
      </c>
      <c r="BG237" s="174">
        <f t="shared" si="106"/>
        <v>0</v>
      </c>
      <c r="BH237" s="174">
        <f t="shared" si="107"/>
        <v>0</v>
      </c>
      <c r="BI237" s="174">
        <f t="shared" si="108"/>
        <v>0</v>
      </c>
      <c r="BJ237" s="24" t="s">
        <v>24</v>
      </c>
      <c r="BK237" s="174">
        <f t="shared" si="109"/>
        <v>0</v>
      </c>
      <c r="BL237" s="24" t="s">
        <v>161</v>
      </c>
      <c r="BM237" s="24" t="s">
        <v>2737</v>
      </c>
    </row>
    <row r="238" spans="2:65" s="1" customFormat="1" ht="16.5" customHeight="1">
      <c r="B238" s="42"/>
      <c r="C238" s="175" t="s">
        <v>1010</v>
      </c>
      <c r="D238" s="175" t="s">
        <v>277</v>
      </c>
      <c r="E238" s="176" t="s">
        <v>2738</v>
      </c>
      <c r="F238" s="177" t="s">
        <v>2739</v>
      </c>
      <c r="G238" s="178" t="s">
        <v>214</v>
      </c>
      <c r="H238" s="179">
        <v>1.3</v>
      </c>
      <c r="I238" s="180"/>
      <c r="J238" s="181">
        <f t="shared" si="100"/>
        <v>0</v>
      </c>
      <c r="K238" s="177" t="s">
        <v>2324</v>
      </c>
      <c r="L238" s="182"/>
      <c r="M238" s="183" t="s">
        <v>37</v>
      </c>
      <c r="N238" s="184" t="s">
        <v>53</v>
      </c>
      <c r="O238" s="43"/>
      <c r="P238" s="172">
        <f t="shared" si="101"/>
        <v>0</v>
      </c>
      <c r="Q238" s="172">
        <v>0</v>
      </c>
      <c r="R238" s="172">
        <f t="shared" si="102"/>
        <v>0</v>
      </c>
      <c r="S238" s="172">
        <v>0</v>
      </c>
      <c r="T238" s="173">
        <f t="shared" si="103"/>
        <v>0</v>
      </c>
      <c r="AR238" s="24" t="s">
        <v>187</v>
      </c>
      <c r="AT238" s="24" t="s">
        <v>277</v>
      </c>
      <c r="AU238" s="24" t="s">
        <v>24</v>
      </c>
      <c r="AY238" s="24" t="s">
        <v>162</v>
      </c>
      <c r="BE238" s="174">
        <f t="shared" si="104"/>
        <v>0</v>
      </c>
      <c r="BF238" s="174">
        <f t="shared" si="105"/>
        <v>0</v>
      </c>
      <c r="BG238" s="174">
        <f t="shared" si="106"/>
        <v>0</v>
      </c>
      <c r="BH238" s="174">
        <f t="shared" si="107"/>
        <v>0</v>
      </c>
      <c r="BI238" s="174">
        <f t="shared" si="108"/>
        <v>0</v>
      </c>
      <c r="BJ238" s="24" t="s">
        <v>24</v>
      </c>
      <c r="BK238" s="174">
        <f t="shared" si="109"/>
        <v>0</v>
      </c>
      <c r="BL238" s="24" t="s">
        <v>161</v>
      </c>
      <c r="BM238" s="24" t="s">
        <v>2740</v>
      </c>
    </row>
    <row r="239" spans="2:65" s="1" customFormat="1" ht="16.5" customHeight="1">
      <c r="B239" s="42"/>
      <c r="C239" s="175" t="s">
        <v>1014</v>
      </c>
      <c r="D239" s="175" t="s">
        <v>277</v>
      </c>
      <c r="E239" s="176" t="s">
        <v>2741</v>
      </c>
      <c r="F239" s="177" t="s">
        <v>2742</v>
      </c>
      <c r="G239" s="178" t="s">
        <v>214</v>
      </c>
      <c r="H239" s="179">
        <v>0.6</v>
      </c>
      <c r="I239" s="180"/>
      <c r="J239" s="181">
        <f t="shared" si="100"/>
        <v>0</v>
      </c>
      <c r="K239" s="177" t="s">
        <v>2324</v>
      </c>
      <c r="L239" s="182"/>
      <c r="M239" s="183" t="s">
        <v>37</v>
      </c>
      <c r="N239" s="184" t="s">
        <v>53</v>
      </c>
      <c r="O239" s="43"/>
      <c r="P239" s="172">
        <f t="shared" si="101"/>
        <v>0</v>
      </c>
      <c r="Q239" s="172">
        <v>0</v>
      </c>
      <c r="R239" s="172">
        <f t="shared" si="102"/>
        <v>0</v>
      </c>
      <c r="S239" s="172">
        <v>0</v>
      </c>
      <c r="T239" s="173">
        <f t="shared" si="103"/>
        <v>0</v>
      </c>
      <c r="AR239" s="24" t="s">
        <v>187</v>
      </c>
      <c r="AT239" s="24" t="s">
        <v>277</v>
      </c>
      <c r="AU239" s="24" t="s">
        <v>24</v>
      </c>
      <c r="AY239" s="24" t="s">
        <v>162</v>
      </c>
      <c r="BE239" s="174">
        <f t="shared" si="104"/>
        <v>0</v>
      </c>
      <c r="BF239" s="174">
        <f t="shared" si="105"/>
        <v>0</v>
      </c>
      <c r="BG239" s="174">
        <f t="shared" si="106"/>
        <v>0</v>
      </c>
      <c r="BH239" s="174">
        <f t="shared" si="107"/>
        <v>0</v>
      </c>
      <c r="BI239" s="174">
        <f t="shared" si="108"/>
        <v>0</v>
      </c>
      <c r="BJ239" s="24" t="s">
        <v>24</v>
      </c>
      <c r="BK239" s="174">
        <f t="shared" si="109"/>
        <v>0</v>
      </c>
      <c r="BL239" s="24" t="s">
        <v>161</v>
      </c>
      <c r="BM239" s="24" t="s">
        <v>2743</v>
      </c>
    </row>
    <row r="240" spans="2:65" s="1" customFormat="1" ht="16.5" customHeight="1">
      <c r="B240" s="42"/>
      <c r="C240" s="175" t="s">
        <v>1018</v>
      </c>
      <c r="D240" s="175" t="s">
        <v>277</v>
      </c>
      <c r="E240" s="176" t="s">
        <v>2744</v>
      </c>
      <c r="F240" s="177" t="s">
        <v>2745</v>
      </c>
      <c r="G240" s="178" t="s">
        <v>214</v>
      </c>
      <c r="H240" s="179">
        <v>1.7</v>
      </c>
      <c r="I240" s="180"/>
      <c r="J240" s="181">
        <f t="shared" si="100"/>
        <v>0</v>
      </c>
      <c r="K240" s="177" t="s">
        <v>2324</v>
      </c>
      <c r="L240" s="182"/>
      <c r="M240" s="183" t="s">
        <v>37</v>
      </c>
      <c r="N240" s="184" t="s">
        <v>53</v>
      </c>
      <c r="O240" s="43"/>
      <c r="P240" s="172">
        <f t="shared" si="101"/>
        <v>0</v>
      </c>
      <c r="Q240" s="172">
        <v>0</v>
      </c>
      <c r="R240" s="172">
        <f t="shared" si="102"/>
        <v>0</v>
      </c>
      <c r="S240" s="172">
        <v>0</v>
      </c>
      <c r="T240" s="173">
        <f t="shared" si="103"/>
        <v>0</v>
      </c>
      <c r="AR240" s="24" t="s">
        <v>187</v>
      </c>
      <c r="AT240" s="24" t="s">
        <v>277</v>
      </c>
      <c r="AU240" s="24" t="s">
        <v>24</v>
      </c>
      <c r="AY240" s="24" t="s">
        <v>162</v>
      </c>
      <c r="BE240" s="174">
        <f t="shared" si="104"/>
        <v>0</v>
      </c>
      <c r="BF240" s="174">
        <f t="shared" si="105"/>
        <v>0</v>
      </c>
      <c r="BG240" s="174">
        <f t="shared" si="106"/>
        <v>0</v>
      </c>
      <c r="BH240" s="174">
        <f t="shared" si="107"/>
        <v>0</v>
      </c>
      <c r="BI240" s="174">
        <f t="shared" si="108"/>
        <v>0</v>
      </c>
      <c r="BJ240" s="24" t="s">
        <v>24</v>
      </c>
      <c r="BK240" s="174">
        <f t="shared" si="109"/>
        <v>0</v>
      </c>
      <c r="BL240" s="24" t="s">
        <v>161</v>
      </c>
      <c r="BM240" s="24" t="s">
        <v>2746</v>
      </c>
    </row>
    <row r="241" spans="2:65" s="1" customFormat="1" ht="16.5" customHeight="1">
      <c r="B241" s="42"/>
      <c r="C241" s="175" t="s">
        <v>1024</v>
      </c>
      <c r="D241" s="175" t="s">
        <v>277</v>
      </c>
      <c r="E241" s="176" t="s">
        <v>2747</v>
      </c>
      <c r="F241" s="177" t="s">
        <v>2748</v>
      </c>
      <c r="G241" s="178" t="s">
        <v>373</v>
      </c>
      <c r="H241" s="179">
        <v>1</v>
      </c>
      <c r="I241" s="180"/>
      <c r="J241" s="181">
        <f t="shared" si="100"/>
        <v>0</v>
      </c>
      <c r="K241" s="177" t="s">
        <v>2324</v>
      </c>
      <c r="L241" s="182"/>
      <c r="M241" s="183" t="s">
        <v>37</v>
      </c>
      <c r="N241" s="184" t="s">
        <v>53</v>
      </c>
      <c r="O241" s="43"/>
      <c r="P241" s="172">
        <f t="shared" si="101"/>
        <v>0</v>
      </c>
      <c r="Q241" s="172">
        <v>0</v>
      </c>
      <c r="R241" s="172">
        <f t="shared" si="102"/>
        <v>0</v>
      </c>
      <c r="S241" s="172">
        <v>0</v>
      </c>
      <c r="T241" s="173">
        <f t="shared" si="103"/>
        <v>0</v>
      </c>
      <c r="AR241" s="24" t="s">
        <v>187</v>
      </c>
      <c r="AT241" s="24" t="s">
        <v>277</v>
      </c>
      <c r="AU241" s="24" t="s">
        <v>24</v>
      </c>
      <c r="AY241" s="24" t="s">
        <v>162</v>
      </c>
      <c r="BE241" s="174">
        <f t="shared" si="104"/>
        <v>0</v>
      </c>
      <c r="BF241" s="174">
        <f t="shared" si="105"/>
        <v>0</v>
      </c>
      <c r="BG241" s="174">
        <f t="shared" si="106"/>
        <v>0</v>
      </c>
      <c r="BH241" s="174">
        <f t="shared" si="107"/>
        <v>0</v>
      </c>
      <c r="BI241" s="174">
        <f t="shared" si="108"/>
        <v>0</v>
      </c>
      <c r="BJ241" s="24" t="s">
        <v>24</v>
      </c>
      <c r="BK241" s="174">
        <f t="shared" si="109"/>
        <v>0</v>
      </c>
      <c r="BL241" s="24" t="s">
        <v>161</v>
      </c>
      <c r="BM241" s="24" t="s">
        <v>2749</v>
      </c>
    </row>
    <row r="242" spans="2:65" s="1" customFormat="1" ht="16.5" customHeight="1">
      <c r="B242" s="42"/>
      <c r="C242" s="175" t="s">
        <v>1030</v>
      </c>
      <c r="D242" s="175" t="s">
        <v>277</v>
      </c>
      <c r="E242" s="176" t="s">
        <v>2750</v>
      </c>
      <c r="F242" s="177" t="s">
        <v>2751</v>
      </c>
      <c r="G242" s="178" t="s">
        <v>373</v>
      </c>
      <c r="H242" s="179">
        <v>1</v>
      </c>
      <c r="I242" s="180"/>
      <c r="J242" s="181">
        <f t="shared" si="100"/>
        <v>0</v>
      </c>
      <c r="K242" s="177" t="s">
        <v>2324</v>
      </c>
      <c r="L242" s="182"/>
      <c r="M242" s="183" t="s">
        <v>37</v>
      </c>
      <c r="N242" s="184" t="s">
        <v>53</v>
      </c>
      <c r="O242" s="43"/>
      <c r="P242" s="172">
        <f t="shared" si="101"/>
        <v>0</v>
      </c>
      <c r="Q242" s="172">
        <v>0</v>
      </c>
      <c r="R242" s="172">
        <f t="shared" si="102"/>
        <v>0</v>
      </c>
      <c r="S242" s="172">
        <v>0</v>
      </c>
      <c r="T242" s="173">
        <f t="shared" si="103"/>
        <v>0</v>
      </c>
      <c r="AR242" s="24" t="s">
        <v>187</v>
      </c>
      <c r="AT242" s="24" t="s">
        <v>277</v>
      </c>
      <c r="AU242" s="24" t="s">
        <v>24</v>
      </c>
      <c r="AY242" s="24" t="s">
        <v>162</v>
      </c>
      <c r="BE242" s="174">
        <f t="shared" si="104"/>
        <v>0</v>
      </c>
      <c r="BF242" s="174">
        <f t="shared" si="105"/>
        <v>0</v>
      </c>
      <c r="BG242" s="174">
        <f t="shared" si="106"/>
        <v>0</v>
      </c>
      <c r="BH242" s="174">
        <f t="shared" si="107"/>
        <v>0</v>
      </c>
      <c r="BI242" s="174">
        <f t="shared" si="108"/>
        <v>0</v>
      </c>
      <c r="BJ242" s="24" t="s">
        <v>24</v>
      </c>
      <c r="BK242" s="174">
        <f t="shared" si="109"/>
        <v>0</v>
      </c>
      <c r="BL242" s="24" t="s">
        <v>161</v>
      </c>
      <c r="BM242" s="24" t="s">
        <v>2752</v>
      </c>
    </row>
    <row r="243" spans="2:65" s="1" customFormat="1" ht="16.5" customHeight="1">
      <c r="B243" s="42"/>
      <c r="C243" s="175" t="s">
        <v>1034</v>
      </c>
      <c r="D243" s="175" t="s">
        <v>277</v>
      </c>
      <c r="E243" s="176" t="s">
        <v>2753</v>
      </c>
      <c r="F243" s="177" t="s">
        <v>2754</v>
      </c>
      <c r="G243" s="178" t="s">
        <v>373</v>
      </c>
      <c r="H243" s="179">
        <v>1</v>
      </c>
      <c r="I243" s="180"/>
      <c r="J243" s="181">
        <f t="shared" si="100"/>
        <v>0</v>
      </c>
      <c r="K243" s="177" t="s">
        <v>2324</v>
      </c>
      <c r="L243" s="182"/>
      <c r="M243" s="183" t="s">
        <v>37</v>
      </c>
      <c r="N243" s="184" t="s">
        <v>53</v>
      </c>
      <c r="O243" s="43"/>
      <c r="P243" s="172">
        <f t="shared" si="101"/>
        <v>0</v>
      </c>
      <c r="Q243" s="172">
        <v>0</v>
      </c>
      <c r="R243" s="172">
        <f t="shared" si="102"/>
        <v>0</v>
      </c>
      <c r="S243" s="172">
        <v>0</v>
      </c>
      <c r="T243" s="173">
        <f t="shared" si="103"/>
        <v>0</v>
      </c>
      <c r="AR243" s="24" t="s">
        <v>187</v>
      </c>
      <c r="AT243" s="24" t="s">
        <v>277</v>
      </c>
      <c r="AU243" s="24" t="s">
        <v>24</v>
      </c>
      <c r="AY243" s="24" t="s">
        <v>162</v>
      </c>
      <c r="BE243" s="174">
        <f t="shared" si="104"/>
        <v>0</v>
      </c>
      <c r="BF243" s="174">
        <f t="shared" si="105"/>
        <v>0</v>
      </c>
      <c r="BG243" s="174">
        <f t="shared" si="106"/>
        <v>0</v>
      </c>
      <c r="BH243" s="174">
        <f t="shared" si="107"/>
        <v>0</v>
      </c>
      <c r="BI243" s="174">
        <f t="shared" si="108"/>
        <v>0</v>
      </c>
      <c r="BJ243" s="24" t="s">
        <v>24</v>
      </c>
      <c r="BK243" s="174">
        <f t="shared" si="109"/>
        <v>0</v>
      </c>
      <c r="BL243" s="24" t="s">
        <v>161</v>
      </c>
      <c r="BM243" s="24" t="s">
        <v>2755</v>
      </c>
    </row>
    <row r="244" spans="2:65" s="1" customFormat="1" ht="16.5" customHeight="1">
      <c r="B244" s="42"/>
      <c r="C244" s="175" t="s">
        <v>1040</v>
      </c>
      <c r="D244" s="175" t="s">
        <v>277</v>
      </c>
      <c r="E244" s="176" t="s">
        <v>2756</v>
      </c>
      <c r="F244" s="177" t="s">
        <v>2757</v>
      </c>
      <c r="G244" s="178" t="s">
        <v>373</v>
      </c>
      <c r="H244" s="179">
        <v>1</v>
      </c>
      <c r="I244" s="180"/>
      <c r="J244" s="181">
        <f t="shared" si="100"/>
        <v>0</v>
      </c>
      <c r="K244" s="177" t="s">
        <v>2324</v>
      </c>
      <c r="L244" s="182"/>
      <c r="M244" s="183" t="s">
        <v>37</v>
      </c>
      <c r="N244" s="184" t="s">
        <v>53</v>
      </c>
      <c r="O244" s="43"/>
      <c r="P244" s="172">
        <f t="shared" si="101"/>
        <v>0</v>
      </c>
      <c r="Q244" s="172">
        <v>0</v>
      </c>
      <c r="R244" s="172">
        <f t="shared" si="102"/>
        <v>0</v>
      </c>
      <c r="S244" s="172">
        <v>0</v>
      </c>
      <c r="T244" s="173">
        <f t="shared" si="103"/>
        <v>0</v>
      </c>
      <c r="AR244" s="24" t="s">
        <v>187</v>
      </c>
      <c r="AT244" s="24" t="s">
        <v>277</v>
      </c>
      <c r="AU244" s="24" t="s">
        <v>24</v>
      </c>
      <c r="AY244" s="24" t="s">
        <v>162</v>
      </c>
      <c r="BE244" s="174">
        <f t="shared" si="104"/>
        <v>0</v>
      </c>
      <c r="BF244" s="174">
        <f t="shared" si="105"/>
        <v>0</v>
      </c>
      <c r="BG244" s="174">
        <f t="shared" si="106"/>
        <v>0</v>
      </c>
      <c r="BH244" s="174">
        <f t="shared" si="107"/>
        <v>0</v>
      </c>
      <c r="BI244" s="174">
        <f t="shared" si="108"/>
        <v>0</v>
      </c>
      <c r="BJ244" s="24" t="s">
        <v>24</v>
      </c>
      <c r="BK244" s="174">
        <f t="shared" si="109"/>
        <v>0</v>
      </c>
      <c r="BL244" s="24" t="s">
        <v>161</v>
      </c>
      <c r="BM244" s="24" t="s">
        <v>2758</v>
      </c>
    </row>
    <row r="245" spans="2:65" s="1" customFormat="1" ht="16.5" customHeight="1">
      <c r="B245" s="42"/>
      <c r="C245" s="175" t="s">
        <v>1046</v>
      </c>
      <c r="D245" s="175" t="s">
        <v>277</v>
      </c>
      <c r="E245" s="176" t="s">
        <v>2759</v>
      </c>
      <c r="F245" s="177" t="s">
        <v>2760</v>
      </c>
      <c r="G245" s="178" t="s">
        <v>1248</v>
      </c>
      <c r="H245" s="179">
        <v>10</v>
      </c>
      <c r="I245" s="180"/>
      <c r="J245" s="181">
        <f t="shared" si="100"/>
        <v>0</v>
      </c>
      <c r="K245" s="177" t="s">
        <v>2324</v>
      </c>
      <c r="L245" s="182"/>
      <c r="M245" s="183" t="s">
        <v>37</v>
      </c>
      <c r="N245" s="184" t="s">
        <v>53</v>
      </c>
      <c r="O245" s="43"/>
      <c r="P245" s="172">
        <f t="shared" si="101"/>
        <v>0</v>
      </c>
      <c r="Q245" s="172">
        <v>0</v>
      </c>
      <c r="R245" s="172">
        <f t="shared" si="102"/>
        <v>0</v>
      </c>
      <c r="S245" s="172">
        <v>0</v>
      </c>
      <c r="T245" s="173">
        <f t="shared" si="103"/>
        <v>0</v>
      </c>
      <c r="AR245" s="24" t="s">
        <v>187</v>
      </c>
      <c r="AT245" s="24" t="s">
        <v>277</v>
      </c>
      <c r="AU245" s="24" t="s">
        <v>24</v>
      </c>
      <c r="AY245" s="24" t="s">
        <v>162</v>
      </c>
      <c r="BE245" s="174">
        <f t="shared" si="104"/>
        <v>0</v>
      </c>
      <c r="BF245" s="174">
        <f t="shared" si="105"/>
        <v>0</v>
      </c>
      <c r="BG245" s="174">
        <f t="shared" si="106"/>
        <v>0</v>
      </c>
      <c r="BH245" s="174">
        <f t="shared" si="107"/>
        <v>0</v>
      </c>
      <c r="BI245" s="174">
        <f t="shared" si="108"/>
        <v>0</v>
      </c>
      <c r="BJ245" s="24" t="s">
        <v>24</v>
      </c>
      <c r="BK245" s="174">
        <f t="shared" si="109"/>
        <v>0</v>
      </c>
      <c r="BL245" s="24" t="s">
        <v>161</v>
      </c>
      <c r="BM245" s="24" t="s">
        <v>2761</v>
      </c>
    </row>
    <row r="246" spans="2:65" s="1" customFormat="1" ht="16.5" customHeight="1">
      <c r="B246" s="42"/>
      <c r="C246" s="163" t="s">
        <v>1052</v>
      </c>
      <c r="D246" s="163" t="s">
        <v>156</v>
      </c>
      <c r="E246" s="164" t="s">
        <v>2474</v>
      </c>
      <c r="F246" s="165" t="s">
        <v>2475</v>
      </c>
      <c r="G246" s="166" t="s">
        <v>2476</v>
      </c>
      <c r="H246" s="167">
        <v>3</v>
      </c>
      <c r="I246" s="168"/>
      <c r="J246" s="169">
        <f t="shared" si="100"/>
        <v>0</v>
      </c>
      <c r="K246" s="165" t="s">
        <v>2324</v>
      </c>
      <c r="L246" s="62"/>
      <c r="M246" s="170" t="s">
        <v>37</v>
      </c>
      <c r="N246" s="185" t="s">
        <v>53</v>
      </c>
      <c r="O246" s="186"/>
      <c r="P246" s="187">
        <f t="shared" si="101"/>
        <v>0</v>
      </c>
      <c r="Q246" s="187">
        <v>0</v>
      </c>
      <c r="R246" s="187">
        <f t="shared" si="102"/>
        <v>0</v>
      </c>
      <c r="S246" s="187">
        <v>0</v>
      </c>
      <c r="T246" s="188">
        <f t="shared" si="103"/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174">
        <f t="shared" si="104"/>
        <v>0</v>
      </c>
      <c r="BF246" s="174">
        <f t="shared" si="105"/>
        <v>0</v>
      </c>
      <c r="BG246" s="174">
        <f t="shared" si="106"/>
        <v>0</v>
      </c>
      <c r="BH246" s="174">
        <f t="shared" si="107"/>
        <v>0</v>
      </c>
      <c r="BI246" s="174">
        <f t="shared" si="108"/>
        <v>0</v>
      </c>
      <c r="BJ246" s="24" t="s">
        <v>24</v>
      </c>
      <c r="BK246" s="174">
        <f t="shared" si="109"/>
        <v>0</v>
      </c>
      <c r="BL246" s="24" t="s">
        <v>161</v>
      </c>
      <c r="BM246" s="24" t="s">
        <v>2762</v>
      </c>
    </row>
    <row r="247" spans="2:65" s="1" customFormat="1" ht="6.9" customHeight="1">
      <c r="B247" s="57"/>
      <c r="C247" s="58"/>
      <c r="D247" s="58"/>
      <c r="E247" s="58"/>
      <c r="F247" s="58"/>
      <c r="G247" s="58"/>
      <c r="H247" s="58"/>
      <c r="I247" s="140"/>
      <c r="J247" s="58"/>
      <c r="K247" s="58"/>
      <c r="L247" s="62"/>
    </row>
  </sheetData>
  <sheetProtection algorithmName="SHA-512" hashValue="1SuAOYBAJwUAEhnSDnDRzyel4TcPcqhKmHRQ1RE//t+0DlHXFg0VmnmQx6VgDZrF7yo2LhuRZoARjpYLNcL0Ag==" saltValue="3YFSNhNcOINnPA6/BoH8ktAE25p6RDzBebFDONowLUKxvMKviZklZovybUEqjsKOea+zIaQGv4qmFrae9tYggA==" spinCount="100000" sheet="1" objects="1" scenarios="1" formatColumns="0" formatRows="0" autoFilter="0"/>
  <autoFilter ref="C91:K246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2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128</v>
      </c>
      <c r="G1" s="393" t="s">
        <v>129</v>
      </c>
      <c r="H1" s="393"/>
      <c r="I1" s="116"/>
      <c r="J1" s="115" t="s">
        <v>130</v>
      </c>
      <c r="K1" s="114" t="s">
        <v>131</v>
      </c>
      <c r="L1" s="115" t="s">
        <v>132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112</v>
      </c>
    </row>
    <row r="3" spans="1:70" ht="6.9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91</v>
      </c>
    </row>
    <row r="4" spans="1:70" ht="36.9" customHeight="1">
      <c r="B4" s="28"/>
      <c r="C4" s="29"/>
      <c r="D4" s="30" t="s">
        <v>133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Rekonstrukce a přístavby hasičské zbrojnice Hošťálkovice</v>
      </c>
      <c r="F7" s="386"/>
      <c r="G7" s="386"/>
      <c r="H7" s="386"/>
      <c r="I7" s="118"/>
      <c r="J7" s="29"/>
      <c r="K7" s="31"/>
    </row>
    <row r="8" spans="1:70" s="1" customFormat="1" ht="13.2">
      <c r="B8" s="42"/>
      <c r="C8" s="43"/>
      <c r="D8" s="37" t="s">
        <v>134</v>
      </c>
      <c r="E8" s="43"/>
      <c r="F8" s="43"/>
      <c r="G8" s="43"/>
      <c r="H8" s="43"/>
      <c r="I8" s="119"/>
      <c r="J8" s="43"/>
      <c r="K8" s="46"/>
    </row>
    <row r="9" spans="1:70" s="1" customFormat="1" ht="36.9" customHeight="1">
      <c r="B9" s="42"/>
      <c r="C9" s="43"/>
      <c r="D9" s="43"/>
      <c r="E9" s="387" t="s">
        <v>2763</v>
      </c>
      <c r="F9" s="388"/>
      <c r="G9" s="388"/>
      <c r="H9" s="388"/>
      <c r="I9" s="119"/>
      <c r="J9" s="43"/>
      <c r="K9" s="46"/>
    </row>
    <row r="10" spans="1:70" s="1" customFormat="1" ht="12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" customHeight="1">
      <c r="B11" s="42"/>
      <c r="C11" s="43"/>
      <c r="D11" s="37" t="s">
        <v>21</v>
      </c>
      <c r="E11" s="43"/>
      <c r="F11" s="35" t="s">
        <v>37</v>
      </c>
      <c r="G11" s="43"/>
      <c r="H11" s="43"/>
      <c r="I11" s="120" t="s">
        <v>23</v>
      </c>
      <c r="J11" s="35" t="s">
        <v>37</v>
      </c>
      <c r="K11" s="46"/>
    </row>
    <row r="12" spans="1:70" s="1" customFormat="1" ht="14.4" customHeight="1">
      <c r="B12" s="42"/>
      <c r="C12" s="43"/>
      <c r="D12" s="37" t="s">
        <v>25</v>
      </c>
      <c r="E12" s="43"/>
      <c r="F12" s="35" t="s">
        <v>136</v>
      </c>
      <c r="G12" s="43"/>
      <c r="H12" s="43"/>
      <c r="I12" s="120" t="s">
        <v>27</v>
      </c>
      <c r="J12" s="121" t="str">
        <f>'Rekapitulace stavby'!AN8</f>
        <v>2. 12. 2016</v>
      </c>
      <c r="K12" s="46"/>
    </row>
    <row r="13" spans="1:70" s="1" customFormat="1" ht="10.8" customHeight="1">
      <c r="B13" s="42"/>
      <c r="C13" s="43"/>
      <c r="D13" s="43"/>
      <c r="E13" s="43"/>
      <c r="F13" s="43"/>
      <c r="G13" s="43"/>
      <c r="H13" s="43"/>
      <c r="I13" s="119"/>
      <c r="J13" s="43"/>
      <c r="K13" s="46"/>
    </row>
    <row r="14" spans="1:70" s="1" customFormat="1" ht="14.4" customHeight="1">
      <c r="B14" s="42"/>
      <c r="C14" s="43"/>
      <c r="D14" s="37" t="s">
        <v>35</v>
      </c>
      <c r="E14" s="43"/>
      <c r="F14" s="43"/>
      <c r="G14" s="43"/>
      <c r="H14" s="43"/>
      <c r="I14" s="120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0" t="s">
        <v>39</v>
      </c>
      <c r="J15" s="35" t="s">
        <v>37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" customHeight="1">
      <c r="B17" s="42"/>
      <c r="C17" s="43"/>
      <c r="D17" s="37" t="s">
        <v>40</v>
      </c>
      <c r="E17" s="43"/>
      <c r="F17" s="43"/>
      <c r="G17" s="43"/>
      <c r="H17" s="43"/>
      <c r="I17" s="120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" customHeight="1">
      <c r="B20" s="42"/>
      <c r="C20" s="43"/>
      <c r="D20" s="37" t="s">
        <v>42</v>
      </c>
      <c r="E20" s="43"/>
      <c r="F20" s="43"/>
      <c r="G20" s="43"/>
      <c r="H20" s="43"/>
      <c r="I20" s="120" t="s">
        <v>36</v>
      </c>
      <c r="J20" s="35" t="s">
        <v>43</v>
      </c>
      <c r="K20" s="46"/>
    </row>
    <row r="21" spans="2:11" s="1" customFormat="1" ht="18" customHeight="1">
      <c r="B21" s="42"/>
      <c r="C21" s="43"/>
      <c r="D21" s="43"/>
      <c r="E21" s="35" t="s">
        <v>44</v>
      </c>
      <c r="F21" s="43"/>
      <c r="G21" s="43"/>
      <c r="H21" s="43"/>
      <c r="I21" s="120" t="s">
        <v>39</v>
      </c>
      <c r="J21" s="35" t="s">
        <v>37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" customHeight="1">
      <c r="B23" s="42"/>
      <c r="C23" s="43"/>
      <c r="D23" s="37" t="s">
        <v>46</v>
      </c>
      <c r="E23" s="43"/>
      <c r="F23" s="43"/>
      <c r="G23" s="43"/>
      <c r="H23" s="43"/>
      <c r="I23" s="119"/>
      <c r="J23" s="43"/>
      <c r="K23" s="46"/>
    </row>
    <row r="24" spans="2:11" s="6" customFormat="1" ht="16.5" customHeight="1">
      <c r="B24" s="122"/>
      <c r="C24" s="123"/>
      <c r="D24" s="123"/>
      <c r="E24" s="354" t="s">
        <v>37</v>
      </c>
      <c r="F24" s="354"/>
      <c r="G24" s="354"/>
      <c r="H24" s="354"/>
      <c r="I24" s="124"/>
      <c r="J24" s="123"/>
      <c r="K24" s="125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26"/>
      <c r="J26" s="86"/>
      <c r="K26" s="127"/>
    </row>
    <row r="27" spans="2:11" s="1" customFormat="1" ht="25.35" customHeight="1">
      <c r="B27" s="42"/>
      <c r="C27" s="43"/>
      <c r="D27" s="128" t="s">
        <v>48</v>
      </c>
      <c r="E27" s="43"/>
      <c r="F27" s="43"/>
      <c r="G27" s="43"/>
      <c r="H27" s="43"/>
      <c r="I27" s="119"/>
      <c r="J27" s="129">
        <f>ROUND(J88,2)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26"/>
      <c r="J28" s="86"/>
      <c r="K28" s="127"/>
    </row>
    <row r="29" spans="2:11" s="1" customFormat="1" ht="14.4" customHeight="1">
      <c r="B29" s="42"/>
      <c r="C29" s="43"/>
      <c r="D29" s="43"/>
      <c r="E29" s="43"/>
      <c r="F29" s="47" t="s">
        <v>50</v>
      </c>
      <c r="G29" s="43"/>
      <c r="H29" s="43"/>
      <c r="I29" s="130" t="s">
        <v>49</v>
      </c>
      <c r="J29" s="47" t="s">
        <v>51</v>
      </c>
      <c r="K29" s="46"/>
    </row>
    <row r="30" spans="2:11" s="1" customFormat="1" ht="14.4" customHeight="1">
      <c r="B30" s="42"/>
      <c r="C30" s="43"/>
      <c r="D30" s="50" t="s">
        <v>52</v>
      </c>
      <c r="E30" s="50" t="s">
        <v>53</v>
      </c>
      <c r="F30" s="131">
        <f>ROUND(SUM(BE88:BE231), 2)</f>
        <v>0</v>
      </c>
      <c r="G30" s="43"/>
      <c r="H30" s="43"/>
      <c r="I30" s="132">
        <v>0.21</v>
      </c>
      <c r="J30" s="131">
        <f>ROUND(ROUND((SUM(BE88:BE231)),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54</v>
      </c>
      <c r="F31" s="131">
        <f>ROUND(SUM(BF88:BF231), 2)</f>
        <v>0</v>
      </c>
      <c r="G31" s="43"/>
      <c r="H31" s="43"/>
      <c r="I31" s="132">
        <v>0.15</v>
      </c>
      <c r="J31" s="131">
        <f>ROUND(ROUND((SUM(BF88:BF231)),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55</v>
      </c>
      <c r="F32" s="131">
        <f>ROUND(SUM(BG88:BG231), 2)</f>
        <v>0</v>
      </c>
      <c r="G32" s="43"/>
      <c r="H32" s="43"/>
      <c r="I32" s="132">
        <v>0.21</v>
      </c>
      <c r="J32" s="131">
        <v>0</v>
      </c>
      <c r="K32" s="46"/>
    </row>
    <row r="33" spans="2:11" s="1" customFormat="1" ht="14.4" hidden="1" customHeight="1">
      <c r="B33" s="42"/>
      <c r="C33" s="43"/>
      <c r="D33" s="43"/>
      <c r="E33" s="50" t="s">
        <v>56</v>
      </c>
      <c r="F33" s="131">
        <f>ROUND(SUM(BH88:BH231), 2)</f>
        <v>0</v>
      </c>
      <c r="G33" s="43"/>
      <c r="H33" s="43"/>
      <c r="I33" s="132">
        <v>0.15</v>
      </c>
      <c r="J33" s="131">
        <v>0</v>
      </c>
      <c r="K33" s="46"/>
    </row>
    <row r="34" spans="2:11" s="1" customFormat="1" ht="14.4" hidden="1" customHeight="1">
      <c r="B34" s="42"/>
      <c r="C34" s="43"/>
      <c r="D34" s="43"/>
      <c r="E34" s="50" t="s">
        <v>57</v>
      </c>
      <c r="F34" s="131">
        <f>ROUND(SUM(BI88:BI231), 2)</f>
        <v>0</v>
      </c>
      <c r="G34" s="43"/>
      <c r="H34" s="43"/>
      <c r="I34" s="132">
        <v>0</v>
      </c>
      <c r="J34" s="131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3"/>
      <c r="D36" s="134" t="s">
        <v>58</v>
      </c>
      <c r="E36" s="80"/>
      <c r="F36" s="80"/>
      <c r="G36" s="135" t="s">
        <v>59</v>
      </c>
      <c r="H36" s="136" t="s">
        <v>60</v>
      </c>
      <c r="I36" s="137"/>
      <c r="J36" s="138">
        <f>SUM(J27:J34)</f>
        <v>0</v>
      </c>
      <c r="K36" s="139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0"/>
      <c r="J37" s="58"/>
      <c r="K37" s="59"/>
    </row>
    <row r="41" spans="2:11" s="1" customFormat="1" ht="6.9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>
      <c r="B42" s="42"/>
      <c r="C42" s="30" t="s">
        <v>137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" customHeight="1">
      <c r="B44" s="42"/>
      <c r="C44" s="37" t="s">
        <v>18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16.5" customHeight="1">
      <c r="B45" s="42"/>
      <c r="C45" s="43"/>
      <c r="D45" s="43"/>
      <c r="E45" s="385" t="str">
        <f>E7</f>
        <v>Rekonstrukce a přístavby hasičské zbrojnice Hošťálkovice</v>
      </c>
      <c r="F45" s="386"/>
      <c r="G45" s="386"/>
      <c r="H45" s="386"/>
      <c r="I45" s="119"/>
      <c r="J45" s="43"/>
      <c r="K45" s="46"/>
    </row>
    <row r="46" spans="2:11" s="1" customFormat="1" ht="14.4" customHeight="1">
      <c r="B46" s="42"/>
      <c r="C46" s="37" t="s">
        <v>134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17.25" customHeight="1">
      <c r="B47" s="42"/>
      <c r="C47" s="43"/>
      <c r="D47" s="43"/>
      <c r="E47" s="387" t="str">
        <f>E9</f>
        <v xml:space="preserve">SO 02 - Přístavba - SO 02 - Přístavba _D.1.4 Technika prostředí staveb - ZTI,Vytápění,Odvětrání </v>
      </c>
      <c r="F47" s="388"/>
      <c r="G47" s="388"/>
      <c r="H47" s="388"/>
      <c r="I47" s="119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 xml:space="preserve"> </v>
      </c>
      <c r="G49" s="43"/>
      <c r="H49" s="43"/>
      <c r="I49" s="120" t="s">
        <v>27</v>
      </c>
      <c r="J49" s="121" t="str">
        <f>IF(J12="","",J12)</f>
        <v>2. 12. 2016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3.2">
      <c r="B51" s="42"/>
      <c r="C51" s="37" t="s">
        <v>35</v>
      </c>
      <c r="D51" s="43"/>
      <c r="E51" s="43"/>
      <c r="F51" s="35" t="str">
        <f>E15</f>
        <v xml:space="preserve">Statutární město Ostrava,MOb Hošťálkovice </v>
      </c>
      <c r="G51" s="43"/>
      <c r="H51" s="43"/>
      <c r="I51" s="120" t="s">
        <v>42</v>
      </c>
      <c r="J51" s="354" t="str">
        <f>E21</f>
        <v xml:space="preserve">Lenka Jerakasová </v>
      </c>
      <c r="K51" s="46"/>
    </row>
    <row r="52" spans="2:47" s="1" customFormat="1" ht="14.4" customHeight="1">
      <c r="B52" s="42"/>
      <c r="C52" s="37" t="s">
        <v>40</v>
      </c>
      <c r="D52" s="43"/>
      <c r="E52" s="43"/>
      <c r="F52" s="35" t="str">
        <f>IF(E18="","",E18)</f>
        <v/>
      </c>
      <c r="G52" s="43"/>
      <c r="H52" s="43"/>
      <c r="I52" s="119"/>
      <c r="J52" s="38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5" t="s">
        <v>138</v>
      </c>
      <c r="D54" s="133"/>
      <c r="E54" s="133"/>
      <c r="F54" s="133"/>
      <c r="G54" s="133"/>
      <c r="H54" s="133"/>
      <c r="I54" s="146"/>
      <c r="J54" s="147" t="s">
        <v>139</v>
      </c>
      <c r="K54" s="148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49" t="s">
        <v>140</v>
      </c>
      <c r="D56" s="43"/>
      <c r="E56" s="43"/>
      <c r="F56" s="43"/>
      <c r="G56" s="43"/>
      <c r="H56" s="43"/>
      <c r="I56" s="119"/>
      <c r="J56" s="129">
        <f>J88</f>
        <v>0</v>
      </c>
      <c r="K56" s="46"/>
      <c r="AU56" s="24" t="s">
        <v>141</v>
      </c>
    </row>
    <row r="57" spans="2:47" s="8" customFormat="1" ht="24.9" customHeight="1">
      <c r="B57" s="189"/>
      <c r="C57" s="190"/>
      <c r="D57" s="191" t="s">
        <v>2306</v>
      </c>
      <c r="E57" s="192"/>
      <c r="F57" s="192"/>
      <c r="G57" s="192"/>
      <c r="H57" s="192"/>
      <c r="I57" s="193"/>
      <c r="J57" s="194">
        <f>J89</f>
        <v>0</v>
      </c>
      <c r="K57" s="195"/>
    </row>
    <row r="58" spans="2:47" s="8" customFormat="1" ht="24.9" customHeight="1">
      <c r="B58" s="189"/>
      <c r="C58" s="190"/>
      <c r="D58" s="191" t="s">
        <v>2307</v>
      </c>
      <c r="E58" s="192"/>
      <c r="F58" s="192"/>
      <c r="G58" s="192"/>
      <c r="H58" s="192"/>
      <c r="I58" s="193"/>
      <c r="J58" s="194">
        <f>J91</f>
        <v>0</v>
      </c>
      <c r="K58" s="195"/>
    </row>
    <row r="59" spans="2:47" s="8" customFormat="1" ht="24.9" customHeight="1">
      <c r="B59" s="189"/>
      <c r="C59" s="190"/>
      <c r="D59" s="191" t="s">
        <v>2308</v>
      </c>
      <c r="E59" s="192"/>
      <c r="F59" s="192"/>
      <c r="G59" s="192"/>
      <c r="H59" s="192"/>
      <c r="I59" s="193"/>
      <c r="J59" s="194">
        <f>J94</f>
        <v>0</v>
      </c>
      <c r="K59" s="195"/>
    </row>
    <row r="60" spans="2:47" s="8" customFormat="1" ht="24.9" customHeight="1">
      <c r="B60" s="189"/>
      <c r="C60" s="190"/>
      <c r="D60" s="191" t="s">
        <v>2309</v>
      </c>
      <c r="E60" s="192"/>
      <c r="F60" s="192"/>
      <c r="G60" s="192"/>
      <c r="H60" s="192"/>
      <c r="I60" s="193"/>
      <c r="J60" s="194">
        <f>J97</f>
        <v>0</v>
      </c>
      <c r="K60" s="195"/>
    </row>
    <row r="61" spans="2:47" s="8" customFormat="1" ht="24.9" customHeight="1">
      <c r="B61" s="189"/>
      <c r="C61" s="190"/>
      <c r="D61" s="191" t="s">
        <v>2310</v>
      </c>
      <c r="E61" s="192"/>
      <c r="F61" s="192"/>
      <c r="G61" s="192"/>
      <c r="H61" s="192"/>
      <c r="I61" s="193"/>
      <c r="J61" s="194">
        <f>J99</f>
        <v>0</v>
      </c>
      <c r="K61" s="195"/>
    </row>
    <row r="62" spans="2:47" s="8" customFormat="1" ht="24.9" customHeight="1">
      <c r="B62" s="189"/>
      <c r="C62" s="190"/>
      <c r="D62" s="191" t="s">
        <v>2311</v>
      </c>
      <c r="E62" s="192"/>
      <c r="F62" s="192"/>
      <c r="G62" s="192"/>
      <c r="H62" s="192"/>
      <c r="I62" s="193"/>
      <c r="J62" s="194">
        <f>J109</f>
        <v>0</v>
      </c>
      <c r="K62" s="195"/>
    </row>
    <row r="63" spans="2:47" s="8" customFormat="1" ht="24.9" customHeight="1">
      <c r="B63" s="189"/>
      <c r="C63" s="190"/>
      <c r="D63" s="191" t="s">
        <v>2312</v>
      </c>
      <c r="E63" s="192"/>
      <c r="F63" s="192"/>
      <c r="G63" s="192"/>
      <c r="H63" s="192"/>
      <c r="I63" s="193"/>
      <c r="J63" s="194">
        <f>J130</f>
        <v>0</v>
      </c>
      <c r="K63" s="195"/>
    </row>
    <row r="64" spans="2:47" s="8" customFormat="1" ht="24.9" customHeight="1">
      <c r="B64" s="189"/>
      <c r="C64" s="190"/>
      <c r="D64" s="191" t="s">
        <v>2313</v>
      </c>
      <c r="E64" s="192"/>
      <c r="F64" s="192"/>
      <c r="G64" s="192"/>
      <c r="H64" s="192"/>
      <c r="I64" s="193"/>
      <c r="J64" s="194">
        <f>J154</f>
        <v>0</v>
      </c>
      <c r="K64" s="195"/>
    </row>
    <row r="65" spans="2:12" s="8" customFormat="1" ht="24.9" customHeight="1">
      <c r="B65" s="189"/>
      <c r="C65" s="190"/>
      <c r="D65" s="191" t="s">
        <v>2317</v>
      </c>
      <c r="E65" s="192"/>
      <c r="F65" s="192"/>
      <c r="G65" s="192"/>
      <c r="H65" s="192"/>
      <c r="I65" s="193"/>
      <c r="J65" s="194">
        <f>J176</f>
        <v>0</v>
      </c>
      <c r="K65" s="195"/>
    </row>
    <row r="66" spans="2:12" s="8" customFormat="1" ht="24.9" customHeight="1">
      <c r="B66" s="189"/>
      <c r="C66" s="190"/>
      <c r="D66" s="191" t="s">
        <v>2318</v>
      </c>
      <c r="E66" s="192"/>
      <c r="F66" s="192"/>
      <c r="G66" s="192"/>
      <c r="H66" s="192"/>
      <c r="I66" s="193"/>
      <c r="J66" s="194">
        <f>J184</f>
        <v>0</v>
      </c>
      <c r="K66" s="195"/>
    </row>
    <row r="67" spans="2:12" s="8" customFormat="1" ht="24.9" customHeight="1">
      <c r="B67" s="189"/>
      <c r="C67" s="190"/>
      <c r="D67" s="191" t="s">
        <v>2319</v>
      </c>
      <c r="E67" s="192"/>
      <c r="F67" s="192"/>
      <c r="G67" s="192"/>
      <c r="H67" s="192"/>
      <c r="I67" s="193"/>
      <c r="J67" s="194">
        <f>J194</f>
        <v>0</v>
      </c>
      <c r="K67" s="195"/>
    </row>
    <row r="68" spans="2:12" s="8" customFormat="1" ht="24.9" customHeight="1">
      <c r="B68" s="189"/>
      <c r="C68" s="190"/>
      <c r="D68" s="191" t="s">
        <v>2321</v>
      </c>
      <c r="E68" s="192"/>
      <c r="F68" s="192"/>
      <c r="G68" s="192"/>
      <c r="H68" s="192"/>
      <c r="I68" s="193"/>
      <c r="J68" s="194">
        <f>J212</f>
        <v>0</v>
      </c>
      <c r="K68" s="195"/>
    </row>
    <row r="69" spans="2:12" s="1" customFormat="1" ht="21.75" customHeight="1">
      <c r="B69" s="42"/>
      <c r="C69" s="43"/>
      <c r="D69" s="43"/>
      <c r="E69" s="43"/>
      <c r="F69" s="43"/>
      <c r="G69" s="43"/>
      <c r="H69" s="43"/>
      <c r="I69" s="119"/>
      <c r="J69" s="43"/>
      <c r="K69" s="46"/>
    </row>
    <row r="70" spans="2:12" s="1" customFormat="1" ht="6.9" customHeight="1">
      <c r="B70" s="57"/>
      <c r="C70" s="58"/>
      <c r="D70" s="58"/>
      <c r="E70" s="58"/>
      <c r="F70" s="58"/>
      <c r="G70" s="58"/>
      <c r="H70" s="58"/>
      <c r="I70" s="140"/>
      <c r="J70" s="58"/>
      <c r="K70" s="59"/>
    </row>
    <row r="74" spans="2:12" s="1" customFormat="1" ht="6.9" customHeight="1">
      <c r="B74" s="60"/>
      <c r="C74" s="61"/>
      <c r="D74" s="61"/>
      <c r="E74" s="61"/>
      <c r="F74" s="61"/>
      <c r="G74" s="61"/>
      <c r="H74" s="61"/>
      <c r="I74" s="143"/>
      <c r="J74" s="61"/>
      <c r="K74" s="61"/>
      <c r="L74" s="62"/>
    </row>
    <row r="75" spans="2:12" s="1" customFormat="1" ht="36.9" customHeight="1">
      <c r="B75" s="42"/>
      <c r="C75" s="63" t="s">
        <v>142</v>
      </c>
      <c r="D75" s="64"/>
      <c r="E75" s="64"/>
      <c r="F75" s="64"/>
      <c r="G75" s="64"/>
      <c r="H75" s="64"/>
      <c r="I75" s="150"/>
      <c r="J75" s="64"/>
      <c r="K75" s="64"/>
      <c r="L75" s="62"/>
    </row>
    <row r="76" spans="2:12" s="1" customFormat="1" ht="6.9" customHeight="1">
      <c r="B76" s="42"/>
      <c r="C76" s="64"/>
      <c r="D76" s="64"/>
      <c r="E76" s="64"/>
      <c r="F76" s="64"/>
      <c r="G76" s="64"/>
      <c r="H76" s="64"/>
      <c r="I76" s="150"/>
      <c r="J76" s="64"/>
      <c r="K76" s="64"/>
      <c r="L76" s="62"/>
    </row>
    <row r="77" spans="2:12" s="1" customFormat="1" ht="14.4" customHeight="1">
      <c r="B77" s="42"/>
      <c r="C77" s="66" t="s">
        <v>18</v>
      </c>
      <c r="D77" s="64"/>
      <c r="E77" s="64"/>
      <c r="F77" s="64"/>
      <c r="G77" s="64"/>
      <c r="H77" s="64"/>
      <c r="I77" s="150"/>
      <c r="J77" s="64"/>
      <c r="K77" s="64"/>
      <c r="L77" s="62"/>
    </row>
    <row r="78" spans="2:12" s="1" customFormat="1" ht="16.5" customHeight="1">
      <c r="B78" s="42"/>
      <c r="C78" s="64"/>
      <c r="D78" s="64"/>
      <c r="E78" s="390" t="str">
        <f>E7</f>
        <v>Rekonstrukce a přístavby hasičské zbrojnice Hošťálkovice</v>
      </c>
      <c r="F78" s="391"/>
      <c r="G78" s="391"/>
      <c r="H78" s="391"/>
      <c r="I78" s="150"/>
      <c r="J78" s="64"/>
      <c r="K78" s="64"/>
      <c r="L78" s="62"/>
    </row>
    <row r="79" spans="2:12" s="1" customFormat="1" ht="14.4" customHeight="1">
      <c r="B79" s="42"/>
      <c r="C79" s="66" t="s">
        <v>134</v>
      </c>
      <c r="D79" s="64"/>
      <c r="E79" s="64"/>
      <c r="F79" s="64"/>
      <c r="G79" s="64"/>
      <c r="H79" s="64"/>
      <c r="I79" s="150"/>
      <c r="J79" s="64"/>
      <c r="K79" s="64"/>
      <c r="L79" s="62"/>
    </row>
    <row r="80" spans="2:12" s="1" customFormat="1" ht="17.25" customHeight="1">
      <c r="B80" s="42"/>
      <c r="C80" s="64"/>
      <c r="D80" s="64"/>
      <c r="E80" s="365" t="str">
        <f>E9</f>
        <v xml:space="preserve">SO 02 - Přístavba - SO 02 - Přístavba _D.1.4 Technika prostředí staveb - ZTI,Vytápění,Odvětrání </v>
      </c>
      <c r="F80" s="392"/>
      <c r="G80" s="392"/>
      <c r="H80" s="392"/>
      <c r="I80" s="150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50"/>
      <c r="J81" s="64"/>
      <c r="K81" s="64"/>
      <c r="L81" s="62"/>
    </row>
    <row r="82" spans="2:65" s="1" customFormat="1" ht="18" customHeight="1">
      <c r="B82" s="42"/>
      <c r="C82" s="66" t="s">
        <v>25</v>
      </c>
      <c r="D82" s="64"/>
      <c r="E82" s="64"/>
      <c r="F82" s="151" t="str">
        <f>F12</f>
        <v xml:space="preserve"> </v>
      </c>
      <c r="G82" s="64"/>
      <c r="H82" s="64"/>
      <c r="I82" s="152" t="s">
        <v>27</v>
      </c>
      <c r="J82" s="74" t="str">
        <f>IF(J12="","",J12)</f>
        <v>2. 12. 2016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50"/>
      <c r="J83" s="64"/>
      <c r="K83" s="64"/>
      <c r="L83" s="62"/>
    </row>
    <row r="84" spans="2:65" s="1" customFormat="1" ht="13.2">
      <c r="B84" s="42"/>
      <c r="C84" s="66" t="s">
        <v>35</v>
      </c>
      <c r="D84" s="64"/>
      <c r="E84" s="64"/>
      <c r="F84" s="151" t="str">
        <f>E15</f>
        <v xml:space="preserve">Statutární město Ostrava,MOb Hošťálkovice </v>
      </c>
      <c r="G84" s="64"/>
      <c r="H84" s="64"/>
      <c r="I84" s="152" t="s">
        <v>42</v>
      </c>
      <c r="J84" s="151" t="str">
        <f>E21</f>
        <v xml:space="preserve">Lenka Jerakasová </v>
      </c>
      <c r="K84" s="64"/>
      <c r="L84" s="62"/>
    </row>
    <row r="85" spans="2:65" s="1" customFormat="1" ht="14.4" customHeight="1">
      <c r="B85" s="42"/>
      <c r="C85" s="66" t="s">
        <v>40</v>
      </c>
      <c r="D85" s="64"/>
      <c r="E85" s="64"/>
      <c r="F85" s="151" t="str">
        <f>IF(E18="","",E18)</f>
        <v/>
      </c>
      <c r="G85" s="64"/>
      <c r="H85" s="64"/>
      <c r="I85" s="150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50"/>
      <c r="J86" s="64"/>
      <c r="K86" s="64"/>
      <c r="L86" s="62"/>
    </row>
    <row r="87" spans="2:65" s="7" customFormat="1" ht="29.25" customHeight="1">
      <c r="B87" s="153"/>
      <c r="C87" s="154" t="s">
        <v>143</v>
      </c>
      <c r="D87" s="155" t="s">
        <v>67</v>
      </c>
      <c r="E87" s="155" t="s">
        <v>63</v>
      </c>
      <c r="F87" s="155" t="s">
        <v>144</v>
      </c>
      <c r="G87" s="155" t="s">
        <v>145</v>
      </c>
      <c r="H87" s="155" t="s">
        <v>146</v>
      </c>
      <c r="I87" s="156" t="s">
        <v>147</v>
      </c>
      <c r="J87" s="155" t="s">
        <v>139</v>
      </c>
      <c r="K87" s="157" t="s">
        <v>148</v>
      </c>
      <c r="L87" s="158"/>
      <c r="M87" s="82" t="s">
        <v>149</v>
      </c>
      <c r="N87" s="83" t="s">
        <v>52</v>
      </c>
      <c r="O87" s="83" t="s">
        <v>150</v>
      </c>
      <c r="P87" s="83" t="s">
        <v>151</v>
      </c>
      <c r="Q87" s="83" t="s">
        <v>152</v>
      </c>
      <c r="R87" s="83" t="s">
        <v>153</v>
      </c>
      <c r="S87" s="83" t="s">
        <v>154</v>
      </c>
      <c r="T87" s="84" t="s">
        <v>155</v>
      </c>
    </row>
    <row r="88" spans="2:65" s="1" customFormat="1" ht="29.25" customHeight="1">
      <c r="B88" s="42"/>
      <c r="C88" s="88" t="s">
        <v>140</v>
      </c>
      <c r="D88" s="64"/>
      <c r="E88" s="64"/>
      <c r="F88" s="64"/>
      <c r="G88" s="64"/>
      <c r="H88" s="64"/>
      <c r="I88" s="150"/>
      <c r="J88" s="159">
        <f>BK88</f>
        <v>0</v>
      </c>
      <c r="K88" s="64"/>
      <c r="L88" s="62"/>
      <c r="M88" s="85"/>
      <c r="N88" s="86"/>
      <c r="O88" s="86"/>
      <c r="P88" s="160">
        <f>P89+P91+P94+P97+P99+P109+P130+P154+P176+P184+P194+P212</f>
        <v>0</v>
      </c>
      <c r="Q88" s="86"/>
      <c r="R88" s="160">
        <f>R89+R91+R94+R97+R99+R109+R130+R154+R176+R184+R194+R212</f>
        <v>0</v>
      </c>
      <c r="S88" s="86"/>
      <c r="T88" s="161">
        <f>T89+T91+T94+T97+T99+T109+T130+T154+T176+T184+T194+T212</f>
        <v>0</v>
      </c>
      <c r="AT88" s="24" t="s">
        <v>81</v>
      </c>
      <c r="AU88" s="24" t="s">
        <v>141</v>
      </c>
      <c r="BK88" s="162">
        <f>BK89+BK91+BK94+BK97+BK99+BK109+BK130+BK154+BK176+BK184+BK194+BK212</f>
        <v>0</v>
      </c>
    </row>
    <row r="89" spans="2:65" s="10" customFormat="1" ht="37.35" customHeight="1">
      <c r="B89" s="203"/>
      <c r="C89" s="204"/>
      <c r="D89" s="205" t="s">
        <v>81</v>
      </c>
      <c r="E89" s="206" t="s">
        <v>161</v>
      </c>
      <c r="F89" s="206" t="s">
        <v>489</v>
      </c>
      <c r="G89" s="204"/>
      <c r="H89" s="204"/>
      <c r="I89" s="207"/>
      <c r="J89" s="208">
        <f>BK89</f>
        <v>0</v>
      </c>
      <c r="K89" s="204"/>
      <c r="L89" s="209"/>
      <c r="M89" s="210"/>
      <c r="N89" s="211"/>
      <c r="O89" s="211"/>
      <c r="P89" s="212">
        <f>P90</f>
        <v>0</v>
      </c>
      <c r="Q89" s="211"/>
      <c r="R89" s="212">
        <f>R90</f>
        <v>0</v>
      </c>
      <c r="S89" s="211"/>
      <c r="T89" s="213">
        <f>T90</f>
        <v>0</v>
      </c>
      <c r="AR89" s="214" t="s">
        <v>24</v>
      </c>
      <c r="AT89" s="215" t="s">
        <v>81</v>
      </c>
      <c r="AU89" s="215" t="s">
        <v>82</v>
      </c>
      <c r="AY89" s="214" t="s">
        <v>162</v>
      </c>
      <c r="BK89" s="216">
        <f>BK90</f>
        <v>0</v>
      </c>
    </row>
    <row r="90" spans="2:65" s="1" customFormat="1" ht="16.5" customHeight="1">
      <c r="B90" s="42"/>
      <c r="C90" s="163" t="s">
        <v>24</v>
      </c>
      <c r="D90" s="163" t="s">
        <v>156</v>
      </c>
      <c r="E90" s="164" t="s">
        <v>2764</v>
      </c>
      <c r="F90" s="165" t="s">
        <v>2323</v>
      </c>
      <c r="G90" s="166" t="s">
        <v>159</v>
      </c>
      <c r="H90" s="167">
        <v>5.14</v>
      </c>
      <c r="I90" s="168"/>
      <c r="J90" s="169">
        <f>ROUND(I90*H90,2)</f>
        <v>0</v>
      </c>
      <c r="K90" s="165" t="s">
        <v>2765</v>
      </c>
      <c r="L90" s="62"/>
      <c r="M90" s="170" t="s">
        <v>37</v>
      </c>
      <c r="N90" s="171" t="s">
        <v>53</v>
      </c>
      <c r="O90" s="43"/>
      <c r="P90" s="172">
        <f>O90*H90</f>
        <v>0</v>
      </c>
      <c r="Q90" s="172">
        <v>0</v>
      </c>
      <c r="R90" s="172">
        <f>Q90*H90</f>
        <v>0</v>
      </c>
      <c r="S90" s="172">
        <v>0</v>
      </c>
      <c r="T90" s="173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174">
        <f>IF(N90="základní",J90,0)</f>
        <v>0</v>
      </c>
      <c r="BF90" s="174">
        <f>IF(N90="snížená",J90,0)</f>
        <v>0</v>
      </c>
      <c r="BG90" s="174">
        <f>IF(N90="zákl. přenesená",J90,0)</f>
        <v>0</v>
      </c>
      <c r="BH90" s="174">
        <f>IF(N90="sníž. přenesená",J90,0)</f>
        <v>0</v>
      </c>
      <c r="BI90" s="174">
        <f>IF(N90="nulová",J90,0)</f>
        <v>0</v>
      </c>
      <c r="BJ90" s="24" t="s">
        <v>24</v>
      </c>
      <c r="BK90" s="174">
        <f>ROUND(I90*H90,2)</f>
        <v>0</v>
      </c>
      <c r="BL90" s="24" t="s">
        <v>161</v>
      </c>
      <c r="BM90" s="24" t="s">
        <v>2766</v>
      </c>
    </row>
    <row r="91" spans="2:65" s="10" customFormat="1" ht="37.35" customHeight="1">
      <c r="B91" s="203"/>
      <c r="C91" s="204"/>
      <c r="D91" s="205" t="s">
        <v>81</v>
      </c>
      <c r="E91" s="206" t="s">
        <v>387</v>
      </c>
      <c r="F91" s="206" t="s">
        <v>2326</v>
      </c>
      <c r="G91" s="204"/>
      <c r="H91" s="204"/>
      <c r="I91" s="207"/>
      <c r="J91" s="208">
        <f>BK91</f>
        <v>0</v>
      </c>
      <c r="K91" s="204"/>
      <c r="L91" s="209"/>
      <c r="M91" s="210"/>
      <c r="N91" s="211"/>
      <c r="O91" s="211"/>
      <c r="P91" s="212">
        <f>SUM(P92:P93)</f>
        <v>0</v>
      </c>
      <c r="Q91" s="211"/>
      <c r="R91" s="212">
        <f>SUM(R92:R93)</f>
        <v>0</v>
      </c>
      <c r="S91" s="211"/>
      <c r="T91" s="213">
        <f>SUM(T92:T93)</f>
        <v>0</v>
      </c>
      <c r="AR91" s="214" t="s">
        <v>24</v>
      </c>
      <c r="AT91" s="215" t="s">
        <v>81</v>
      </c>
      <c r="AU91" s="215" t="s">
        <v>82</v>
      </c>
      <c r="AY91" s="214" t="s">
        <v>162</v>
      </c>
      <c r="BK91" s="216">
        <f>SUM(BK92:BK93)</f>
        <v>0</v>
      </c>
    </row>
    <row r="92" spans="2:65" s="1" customFormat="1" ht="16.5" customHeight="1">
      <c r="B92" s="42"/>
      <c r="C92" s="163" t="s">
        <v>91</v>
      </c>
      <c r="D92" s="163" t="s">
        <v>156</v>
      </c>
      <c r="E92" s="164" t="s">
        <v>2767</v>
      </c>
      <c r="F92" s="165" t="s">
        <v>2328</v>
      </c>
      <c r="G92" s="166" t="s">
        <v>214</v>
      </c>
      <c r="H92" s="167">
        <v>7</v>
      </c>
      <c r="I92" s="168"/>
      <c r="J92" s="169">
        <f>ROUND(I92*H92,2)</f>
        <v>0</v>
      </c>
      <c r="K92" s="165" t="s">
        <v>2765</v>
      </c>
      <c r="L92" s="62"/>
      <c r="M92" s="170" t="s">
        <v>37</v>
      </c>
      <c r="N92" s="171" t="s">
        <v>53</v>
      </c>
      <c r="O92" s="43"/>
      <c r="P92" s="172">
        <f>O92*H92</f>
        <v>0</v>
      </c>
      <c r="Q92" s="172">
        <v>0</v>
      </c>
      <c r="R92" s="172">
        <f>Q92*H92</f>
        <v>0</v>
      </c>
      <c r="S92" s="172">
        <v>0</v>
      </c>
      <c r="T92" s="173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174">
        <f>IF(N92="základní",J92,0)</f>
        <v>0</v>
      </c>
      <c r="BF92" s="174">
        <f>IF(N92="snížená",J92,0)</f>
        <v>0</v>
      </c>
      <c r="BG92" s="174">
        <f>IF(N92="zákl. přenesená",J92,0)</f>
        <v>0</v>
      </c>
      <c r="BH92" s="174">
        <f>IF(N92="sníž. přenesená",J92,0)</f>
        <v>0</v>
      </c>
      <c r="BI92" s="174">
        <f>IF(N92="nulová",J92,0)</f>
        <v>0</v>
      </c>
      <c r="BJ92" s="24" t="s">
        <v>24</v>
      </c>
      <c r="BK92" s="174">
        <f>ROUND(I92*H92,2)</f>
        <v>0</v>
      </c>
      <c r="BL92" s="24" t="s">
        <v>161</v>
      </c>
      <c r="BM92" s="24" t="s">
        <v>2768</v>
      </c>
    </row>
    <row r="93" spans="2:65" s="1" customFormat="1" ht="16.5" customHeight="1">
      <c r="B93" s="42"/>
      <c r="C93" s="163" t="s">
        <v>167</v>
      </c>
      <c r="D93" s="163" t="s">
        <v>156</v>
      </c>
      <c r="E93" s="164" t="s">
        <v>2769</v>
      </c>
      <c r="F93" s="165" t="s">
        <v>2331</v>
      </c>
      <c r="G93" s="166" t="s">
        <v>214</v>
      </c>
      <c r="H93" s="167">
        <v>40</v>
      </c>
      <c r="I93" s="168"/>
      <c r="J93" s="169">
        <f>ROUND(I93*H93,2)</f>
        <v>0</v>
      </c>
      <c r="K93" s="165" t="s">
        <v>2765</v>
      </c>
      <c r="L93" s="62"/>
      <c r="M93" s="170" t="s">
        <v>37</v>
      </c>
      <c r="N93" s="171" t="s">
        <v>53</v>
      </c>
      <c r="O93" s="43"/>
      <c r="P93" s="172">
        <f>O93*H93</f>
        <v>0</v>
      </c>
      <c r="Q93" s="172">
        <v>0</v>
      </c>
      <c r="R93" s="172">
        <f>Q93*H93</f>
        <v>0</v>
      </c>
      <c r="S93" s="172">
        <v>0</v>
      </c>
      <c r="T93" s="173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174">
        <f>IF(N93="základní",J93,0)</f>
        <v>0</v>
      </c>
      <c r="BF93" s="174">
        <f>IF(N93="snížená",J93,0)</f>
        <v>0</v>
      </c>
      <c r="BG93" s="174">
        <f>IF(N93="zákl. přenesená",J93,0)</f>
        <v>0</v>
      </c>
      <c r="BH93" s="174">
        <f>IF(N93="sníž. přenesená",J93,0)</f>
        <v>0</v>
      </c>
      <c r="BI93" s="174">
        <f>IF(N93="nulová",J93,0)</f>
        <v>0</v>
      </c>
      <c r="BJ93" s="24" t="s">
        <v>24</v>
      </c>
      <c r="BK93" s="174">
        <f>ROUND(I93*H93,2)</f>
        <v>0</v>
      </c>
      <c r="BL93" s="24" t="s">
        <v>161</v>
      </c>
      <c r="BM93" s="24" t="s">
        <v>2770</v>
      </c>
    </row>
    <row r="94" spans="2:65" s="10" customFormat="1" ht="37.35" customHeight="1">
      <c r="B94" s="203"/>
      <c r="C94" s="204"/>
      <c r="D94" s="205" t="s">
        <v>81</v>
      </c>
      <c r="E94" s="206" t="s">
        <v>856</v>
      </c>
      <c r="F94" s="206" t="s">
        <v>2333</v>
      </c>
      <c r="G94" s="204"/>
      <c r="H94" s="204"/>
      <c r="I94" s="207"/>
      <c r="J94" s="208">
        <f>BK94</f>
        <v>0</v>
      </c>
      <c r="K94" s="204"/>
      <c r="L94" s="209"/>
      <c r="M94" s="210"/>
      <c r="N94" s="211"/>
      <c r="O94" s="211"/>
      <c r="P94" s="212">
        <f>SUM(P95:P96)</f>
        <v>0</v>
      </c>
      <c r="Q94" s="211"/>
      <c r="R94" s="212">
        <f>SUM(R95:R96)</f>
        <v>0</v>
      </c>
      <c r="S94" s="211"/>
      <c r="T94" s="213">
        <f>SUM(T95:T96)</f>
        <v>0</v>
      </c>
      <c r="AR94" s="214" t="s">
        <v>24</v>
      </c>
      <c r="AT94" s="215" t="s">
        <v>81</v>
      </c>
      <c r="AU94" s="215" t="s">
        <v>82</v>
      </c>
      <c r="AY94" s="214" t="s">
        <v>162</v>
      </c>
      <c r="BK94" s="216">
        <f>SUM(BK95:BK96)</f>
        <v>0</v>
      </c>
    </row>
    <row r="95" spans="2:65" s="1" customFormat="1" ht="16.5" customHeight="1">
      <c r="B95" s="42"/>
      <c r="C95" s="163" t="s">
        <v>161</v>
      </c>
      <c r="D95" s="163" t="s">
        <v>156</v>
      </c>
      <c r="E95" s="164" t="s">
        <v>2771</v>
      </c>
      <c r="F95" s="165" t="s">
        <v>2335</v>
      </c>
      <c r="G95" s="166" t="s">
        <v>214</v>
      </c>
      <c r="H95" s="167">
        <v>7</v>
      </c>
      <c r="I95" s="168"/>
      <c r="J95" s="169">
        <f>ROUND(I95*H95,2)</f>
        <v>0</v>
      </c>
      <c r="K95" s="165" t="s">
        <v>2765</v>
      </c>
      <c r="L95" s="62"/>
      <c r="M95" s="170" t="s">
        <v>37</v>
      </c>
      <c r="N95" s="171" t="s">
        <v>53</v>
      </c>
      <c r="O95" s="43"/>
      <c r="P95" s="172">
        <f>O95*H95</f>
        <v>0</v>
      </c>
      <c r="Q95" s="172">
        <v>0</v>
      </c>
      <c r="R95" s="172">
        <f>Q95*H95</f>
        <v>0</v>
      </c>
      <c r="S95" s="172">
        <v>0</v>
      </c>
      <c r="T95" s="173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174">
        <f>IF(N95="základní",J95,0)</f>
        <v>0</v>
      </c>
      <c r="BF95" s="174">
        <f>IF(N95="snížená",J95,0)</f>
        <v>0</v>
      </c>
      <c r="BG95" s="174">
        <f>IF(N95="zákl. přenesená",J95,0)</f>
        <v>0</v>
      </c>
      <c r="BH95" s="174">
        <f>IF(N95="sníž. přenesená",J95,0)</f>
        <v>0</v>
      </c>
      <c r="BI95" s="174">
        <f>IF(N95="nulová",J95,0)</f>
        <v>0</v>
      </c>
      <c r="BJ95" s="24" t="s">
        <v>24</v>
      </c>
      <c r="BK95" s="174">
        <f>ROUND(I95*H95,2)</f>
        <v>0</v>
      </c>
      <c r="BL95" s="24" t="s">
        <v>161</v>
      </c>
      <c r="BM95" s="24" t="s">
        <v>2772</v>
      </c>
    </row>
    <row r="96" spans="2:65" s="1" customFormat="1" ht="16.5" customHeight="1">
      <c r="B96" s="42"/>
      <c r="C96" s="163" t="s">
        <v>175</v>
      </c>
      <c r="D96" s="163" t="s">
        <v>156</v>
      </c>
      <c r="E96" s="164" t="s">
        <v>2773</v>
      </c>
      <c r="F96" s="165" t="s">
        <v>2338</v>
      </c>
      <c r="G96" s="166" t="s">
        <v>214</v>
      </c>
      <c r="H96" s="167">
        <v>40</v>
      </c>
      <c r="I96" s="168"/>
      <c r="J96" s="169">
        <f>ROUND(I96*H96,2)</f>
        <v>0</v>
      </c>
      <c r="K96" s="165" t="s">
        <v>2765</v>
      </c>
      <c r="L96" s="62"/>
      <c r="M96" s="170" t="s">
        <v>37</v>
      </c>
      <c r="N96" s="171" t="s">
        <v>53</v>
      </c>
      <c r="O96" s="43"/>
      <c r="P96" s="172">
        <f>O96*H96</f>
        <v>0</v>
      </c>
      <c r="Q96" s="172">
        <v>0</v>
      </c>
      <c r="R96" s="172">
        <f>Q96*H96</f>
        <v>0</v>
      </c>
      <c r="S96" s="172">
        <v>0</v>
      </c>
      <c r="T96" s="173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174">
        <f>IF(N96="základní",J96,0)</f>
        <v>0</v>
      </c>
      <c r="BF96" s="174">
        <f>IF(N96="snížená",J96,0)</f>
        <v>0</v>
      </c>
      <c r="BG96" s="174">
        <f>IF(N96="zákl. přenesená",J96,0)</f>
        <v>0</v>
      </c>
      <c r="BH96" s="174">
        <f>IF(N96="sníž. přenesená",J96,0)</f>
        <v>0</v>
      </c>
      <c r="BI96" s="174">
        <f>IF(N96="nulová",J96,0)</f>
        <v>0</v>
      </c>
      <c r="BJ96" s="24" t="s">
        <v>24</v>
      </c>
      <c r="BK96" s="174">
        <f>ROUND(I96*H96,2)</f>
        <v>0</v>
      </c>
      <c r="BL96" s="24" t="s">
        <v>161</v>
      </c>
      <c r="BM96" s="24" t="s">
        <v>2774</v>
      </c>
    </row>
    <row r="97" spans="2:65" s="10" customFormat="1" ht="37.35" customHeight="1">
      <c r="B97" s="203"/>
      <c r="C97" s="204"/>
      <c r="D97" s="205" t="s">
        <v>81</v>
      </c>
      <c r="E97" s="206" t="s">
        <v>865</v>
      </c>
      <c r="F97" s="206" t="s">
        <v>2340</v>
      </c>
      <c r="G97" s="204"/>
      <c r="H97" s="204"/>
      <c r="I97" s="207"/>
      <c r="J97" s="208">
        <f>BK97</f>
        <v>0</v>
      </c>
      <c r="K97" s="204"/>
      <c r="L97" s="209"/>
      <c r="M97" s="210"/>
      <c r="N97" s="211"/>
      <c r="O97" s="211"/>
      <c r="P97" s="212">
        <f>P98</f>
        <v>0</v>
      </c>
      <c r="Q97" s="211"/>
      <c r="R97" s="212">
        <f>R98</f>
        <v>0</v>
      </c>
      <c r="S97" s="211"/>
      <c r="T97" s="213">
        <f>T98</f>
        <v>0</v>
      </c>
      <c r="AR97" s="214" t="s">
        <v>24</v>
      </c>
      <c r="AT97" s="215" t="s">
        <v>81</v>
      </c>
      <c r="AU97" s="215" t="s">
        <v>82</v>
      </c>
      <c r="AY97" s="214" t="s">
        <v>162</v>
      </c>
      <c r="BK97" s="216">
        <f>BK98</f>
        <v>0</v>
      </c>
    </row>
    <row r="98" spans="2:65" s="1" customFormat="1" ht="16.5" customHeight="1">
      <c r="B98" s="42"/>
      <c r="C98" s="163" t="s">
        <v>179</v>
      </c>
      <c r="D98" s="163" t="s">
        <v>156</v>
      </c>
      <c r="E98" s="164" t="s">
        <v>2775</v>
      </c>
      <c r="F98" s="165" t="s">
        <v>2776</v>
      </c>
      <c r="G98" s="166" t="s">
        <v>201</v>
      </c>
      <c r="H98" s="167">
        <v>0.83399999999999996</v>
      </c>
      <c r="I98" s="168"/>
      <c r="J98" s="169">
        <f>ROUND(I98*H98,2)</f>
        <v>0</v>
      </c>
      <c r="K98" s="165" t="s">
        <v>2765</v>
      </c>
      <c r="L98" s="62"/>
      <c r="M98" s="170" t="s">
        <v>37</v>
      </c>
      <c r="N98" s="171" t="s">
        <v>53</v>
      </c>
      <c r="O98" s="43"/>
      <c r="P98" s="172">
        <f>O98*H98</f>
        <v>0</v>
      </c>
      <c r="Q98" s="172">
        <v>0</v>
      </c>
      <c r="R98" s="172">
        <f>Q98*H98</f>
        <v>0</v>
      </c>
      <c r="S98" s="172">
        <v>0</v>
      </c>
      <c r="T98" s="173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174">
        <f>IF(N98="základní",J98,0)</f>
        <v>0</v>
      </c>
      <c r="BF98" s="174">
        <f>IF(N98="snížená",J98,0)</f>
        <v>0</v>
      </c>
      <c r="BG98" s="174">
        <f>IF(N98="zákl. přenesená",J98,0)</f>
        <v>0</v>
      </c>
      <c r="BH98" s="174">
        <f>IF(N98="sníž. přenesená",J98,0)</f>
        <v>0</v>
      </c>
      <c r="BI98" s="174">
        <f>IF(N98="nulová",J98,0)</f>
        <v>0</v>
      </c>
      <c r="BJ98" s="24" t="s">
        <v>24</v>
      </c>
      <c r="BK98" s="174">
        <f>ROUND(I98*H98,2)</f>
        <v>0</v>
      </c>
      <c r="BL98" s="24" t="s">
        <v>161</v>
      </c>
      <c r="BM98" s="24" t="s">
        <v>2777</v>
      </c>
    </row>
    <row r="99" spans="2:65" s="10" customFormat="1" ht="37.35" customHeight="1">
      <c r="B99" s="203"/>
      <c r="C99" s="204"/>
      <c r="D99" s="205" t="s">
        <v>81</v>
      </c>
      <c r="E99" s="206" t="s">
        <v>879</v>
      </c>
      <c r="F99" s="206" t="s">
        <v>880</v>
      </c>
      <c r="G99" s="204"/>
      <c r="H99" s="204"/>
      <c r="I99" s="207"/>
      <c r="J99" s="208">
        <f>BK99</f>
        <v>0</v>
      </c>
      <c r="K99" s="204"/>
      <c r="L99" s="209"/>
      <c r="M99" s="210"/>
      <c r="N99" s="211"/>
      <c r="O99" s="211"/>
      <c r="P99" s="212">
        <f>SUM(P100:P108)</f>
        <v>0</v>
      </c>
      <c r="Q99" s="211"/>
      <c r="R99" s="212">
        <f>SUM(R100:R108)</f>
        <v>0</v>
      </c>
      <c r="S99" s="211"/>
      <c r="T99" s="213">
        <f>SUM(T100:T108)</f>
        <v>0</v>
      </c>
      <c r="AR99" s="214" t="s">
        <v>91</v>
      </c>
      <c r="AT99" s="215" t="s">
        <v>81</v>
      </c>
      <c r="AU99" s="215" t="s">
        <v>82</v>
      </c>
      <c r="AY99" s="214" t="s">
        <v>162</v>
      </c>
      <c r="BK99" s="216">
        <f>SUM(BK100:BK108)</f>
        <v>0</v>
      </c>
    </row>
    <row r="100" spans="2:65" s="1" customFormat="1" ht="16.5" customHeight="1">
      <c r="B100" s="42"/>
      <c r="C100" s="163" t="s">
        <v>183</v>
      </c>
      <c r="D100" s="163" t="s">
        <v>156</v>
      </c>
      <c r="E100" s="164" t="s">
        <v>2778</v>
      </c>
      <c r="F100" s="165" t="s">
        <v>2345</v>
      </c>
      <c r="G100" s="166" t="s">
        <v>214</v>
      </c>
      <c r="H100" s="167">
        <v>154</v>
      </c>
      <c r="I100" s="168"/>
      <c r="J100" s="169">
        <f t="shared" ref="J100:J108" si="0">ROUND(I100*H100,2)</f>
        <v>0</v>
      </c>
      <c r="K100" s="165" t="s">
        <v>2765</v>
      </c>
      <c r="L100" s="62"/>
      <c r="M100" s="170" t="s">
        <v>37</v>
      </c>
      <c r="N100" s="171" t="s">
        <v>53</v>
      </c>
      <c r="O100" s="43"/>
      <c r="P100" s="172">
        <f t="shared" ref="P100:P108" si="1">O100*H100</f>
        <v>0</v>
      </c>
      <c r="Q100" s="172">
        <v>0</v>
      </c>
      <c r="R100" s="172">
        <f t="shared" ref="R100:R108" si="2">Q100*H100</f>
        <v>0</v>
      </c>
      <c r="S100" s="172">
        <v>0</v>
      </c>
      <c r="T100" s="173">
        <f t="shared" ref="T100:T108" si="3">S100*H100</f>
        <v>0</v>
      </c>
      <c r="AR100" s="24" t="s">
        <v>219</v>
      </c>
      <c r="AT100" s="24" t="s">
        <v>156</v>
      </c>
      <c r="AU100" s="24" t="s">
        <v>24</v>
      </c>
      <c r="AY100" s="24" t="s">
        <v>162</v>
      </c>
      <c r="BE100" s="174">
        <f t="shared" ref="BE100:BE108" si="4">IF(N100="základní",J100,0)</f>
        <v>0</v>
      </c>
      <c r="BF100" s="174">
        <f t="shared" ref="BF100:BF108" si="5">IF(N100="snížená",J100,0)</f>
        <v>0</v>
      </c>
      <c r="BG100" s="174">
        <f t="shared" ref="BG100:BG108" si="6">IF(N100="zákl. přenesená",J100,0)</f>
        <v>0</v>
      </c>
      <c r="BH100" s="174">
        <f t="shared" ref="BH100:BH108" si="7">IF(N100="sníž. přenesená",J100,0)</f>
        <v>0</v>
      </c>
      <c r="BI100" s="174">
        <f t="shared" ref="BI100:BI108" si="8">IF(N100="nulová",J100,0)</f>
        <v>0</v>
      </c>
      <c r="BJ100" s="24" t="s">
        <v>24</v>
      </c>
      <c r="BK100" s="174">
        <f t="shared" ref="BK100:BK108" si="9">ROUND(I100*H100,2)</f>
        <v>0</v>
      </c>
      <c r="BL100" s="24" t="s">
        <v>219</v>
      </c>
      <c r="BM100" s="24" t="s">
        <v>2779</v>
      </c>
    </row>
    <row r="101" spans="2:65" s="1" customFormat="1" ht="16.5" customHeight="1">
      <c r="B101" s="42"/>
      <c r="C101" s="175" t="s">
        <v>187</v>
      </c>
      <c r="D101" s="175" t="s">
        <v>277</v>
      </c>
      <c r="E101" s="176" t="s">
        <v>2347</v>
      </c>
      <c r="F101" s="177" t="s">
        <v>2348</v>
      </c>
      <c r="G101" s="178" t="s">
        <v>214</v>
      </c>
      <c r="H101" s="179">
        <v>20</v>
      </c>
      <c r="I101" s="180"/>
      <c r="J101" s="181">
        <f t="shared" si="0"/>
        <v>0</v>
      </c>
      <c r="K101" s="177" t="s">
        <v>2765</v>
      </c>
      <c r="L101" s="182"/>
      <c r="M101" s="183" t="s">
        <v>37</v>
      </c>
      <c r="N101" s="184" t="s">
        <v>53</v>
      </c>
      <c r="O101" s="43"/>
      <c r="P101" s="172">
        <f t="shared" si="1"/>
        <v>0</v>
      </c>
      <c r="Q101" s="172">
        <v>0</v>
      </c>
      <c r="R101" s="172">
        <f t="shared" si="2"/>
        <v>0</v>
      </c>
      <c r="S101" s="172">
        <v>0</v>
      </c>
      <c r="T101" s="173">
        <f t="shared" si="3"/>
        <v>0</v>
      </c>
      <c r="AR101" s="24" t="s">
        <v>272</v>
      </c>
      <c r="AT101" s="24" t="s">
        <v>277</v>
      </c>
      <c r="AU101" s="24" t="s">
        <v>24</v>
      </c>
      <c r="AY101" s="24" t="s">
        <v>162</v>
      </c>
      <c r="BE101" s="174">
        <f t="shared" si="4"/>
        <v>0</v>
      </c>
      <c r="BF101" s="174">
        <f t="shared" si="5"/>
        <v>0</v>
      </c>
      <c r="BG101" s="174">
        <f t="shared" si="6"/>
        <v>0</v>
      </c>
      <c r="BH101" s="174">
        <f t="shared" si="7"/>
        <v>0</v>
      </c>
      <c r="BI101" s="174">
        <f t="shared" si="8"/>
        <v>0</v>
      </c>
      <c r="BJ101" s="24" t="s">
        <v>24</v>
      </c>
      <c r="BK101" s="174">
        <f t="shared" si="9"/>
        <v>0</v>
      </c>
      <c r="BL101" s="24" t="s">
        <v>219</v>
      </c>
      <c r="BM101" s="24" t="s">
        <v>2780</v>
      </c>
    </row>
    <row r="102" spans="2:65" s="1" customFormat="1" ht="16.5" customHeight="1">
      <c r="B102" s="42"/>
      <c r="C102" s="175" t="s">
        <v>191</v>
      </c>
      <c r="D102" s="175" t="s">
        <v>277</v>
      </c>
      <c r="E102" s="176" t="s">
        <v>2350</v>
      </c>
      <c r="F102" s="177" t="s">
        <v>2781</v>
      </c>
      <c r="G102" s="178" t="s">
        <v>214</v>
      </c>
      <c r="H102" s="179">
        <v>67</v>
      </c>
      <c r="I102" s="180"/>
      <c r="J102" s="181">
        <f t="shared" si="0"/>
        <v>0</v>
      </c>
      <c r="K102" s="177" t="s">
        <v>2765</v>
      </c>
      <c r="L102" s="182"/>
      <c r="M102" s="183" t="s">
        <v>37</v>
      </c>
      <c r="N102" s="184" t="s">
        <v>53</v>
      </c>
      <c r="O102" s="43"/>
      <c r="P102" s="172">
        <f t="shared" si="1"/>
        <v>0</v>
      </c>
      <c r="Q102" s="172">
        <v>0</v>
      </c>
      <c r="R102" s="172">
        <f t="shared" si="2"/>
        <v>0</v>
      </c>
      <c r="S102" s="172">
        <v>0</v>
      </c>
      <c r="T102" s="173">
        <f t="shared" si="3"/>
        <v>0</v>
      </c>
      <c r="AR102" s="24" t="s">
        <v>272</v>
      </c>
      <c r="AT102" s="24" t="s">
        <v>277</v>
      </c>
      <c r="AU102" s="24" t="s">
        <v>24</v>
      </c>
      <c r="AY102" s="24" t="s">
        <v>162</v>
      </c>
      <c r="BE102" s="174">
        <f t="shared" si="4"/>
        <v>0</v>
      </c>
      <c r="BF102" s="174">
        <f t="shared" si="5"/>
        <v>0</v>
      </c>
      <c r="BG102" s="174">
        <f t="shared" si="6"/>
        <v>0</v>
      </c>
      <c r="BH102" s="174">
        <f t="shared" si="7"/>
        <v>0</v>
      </c>
      <c r="BI102" s="174">
        <f t="shared" si="8"/>
        <v>0</v>
      </c>
      <c r="BJ102" s="24" t="s">
        <v>24</v>
      </c>
      <c r="BK102" s="174">
        <f t="shared" si="9"/>
        <v>0</v>
      </c>
      <c r="BL102" s="24" t="s">
        <v>219</v>
      </c>
      <c r="BM102" s="24" t="s">
        <v>2782</v>
      </c>
    </row>
    <row r="103" spans="2:65" s="1" customFormat="1" ht="16.5" customHeight="1">
      <c r="B103" s="42"/>
      <c r="C103" s="175" t="s">
        <v>29</v>
      </c>
      <c r="D103" s="175" t="s">
        <v>277</v>
      </c>
      <c r="E103" s="176" t="s">
        <v>2783</v>
      </c>
      <c r="F103" s="177" t="s">
        <v>2784</v>
      </c>
      <c r="G103" s="178" t="s">
        <v>214</v>
      </c>
      <c r="H103" s="179">
        <v>67</v>
      </c>
      <c r="I103" s="180"/>
      <c r="J103" s="181">
        <f t="shared" si="0"/>
        <v>0</v>
      </c>
      <c r="K103" s="177" t="s">
        <v>2765</v>
      </c>
      <c r="L103" s="182"/>
      <c r="M103" s="183" t="s">
        <v>37</v>
      </c>
      <c r="N103" s="184" t="s">
        <v>53</v>
      </c>
      <c r="O103" s="43"/>
      <c r="P103" s="172">
        <f t="shared" si="1"/>
        <v>0</v>
      </c>
      <c r="Q103" s="172">
        <v>0</v>
      </c>
      <c r="R103" s="172">
        <f t="shared" si="2"/>
        <v>0</v>
      </c>
      <c r="S103" s="172">
        <v>0</v>
      </c>
      <c r="T103" s="173">
        <f t="shared" si="3"/>
        <v>0</v>
      </c>
      <c r="AR103" s="24" t="s">
        <v>272</v>
      </c>
      <c r="AT103" s="24" t="s">
        <v>277</v>
      </c>
      <c r="AU103" s="24" t="s">
        <v>24</v>
      </c>
      <c r="AY103" s="24" t="s">
        <v>162</v>
      </c>
      <c r="BE103" s="174">
        <f t="shared" si="4"/>
        <v>0</v>
      </c>
      <c r="BF103" s="174">
        <f t="shared" si="5"/>
        <v>0</v>
      </c>
      <c r="BG103" s="174">
        <f t="shared" si="6"/>
        <v>0</v>
      </c>
      <c r="BH103" s="174">
        <f t="shared" si="7"/>
        <v>0</v>
      </c>
      <c r="BI103" s="174">
        <f t="shared" si="8"/>
        <v>0</v>
      </c>
      <c r="BJ103" s="24" t="s">
        <v>24</v>
      </c>
      <c r="BK103" s="174">
        <f t="shared" si="9"/>
        <v>0</v>
      </c>
      <c r="BL103" s="24" t="s">
        <v>219</v>
      </c>
      <c r="BM103" s="24" t="s">
        <v>2785</v>
      </c>
    </row>
    <row r="104" spans="2:65" s="1" customFormat="1" ht="16.5" customHeight="1">
      <c r="B104" s="42"/>
      <c r="C104" s="175" t="s">
        <v>198</v>
      </c>
      <c r="D104" s="175" t="s">
        <v>277</v>
      </c>
      <c r="E104" s="176" t="s">
        <v>2362</v>
      </c>
      <c r="F104" s="177" t="s">
        <v>2786</v>
      </c>
      <c r="G104" s="178" t="s">
        <v>373</v>
      </c>
      <c r="H104" s="179">
        <v>620</v>
      </c>
      <c r="I104" s="180"/>
      <c r="J104" s="181">
        <f t="shared" si="0"/>
        <v>0</v>
      </c>
      <c r="K104" s="177" t="s">
        <v>2765</v>
      </c>
      <c r="L104" s="182"/>
      <c r="M104" s="183" t="s">
        <v>37</v>
      </c>
      <c r="N104" s="184" t="s">
        <v>53</v>
      </c>
      <c r="O104" s="43"/>
      <c r="P104" s="172">
        <f t="shared" si="1"/>
        <v>0</v>
      </c>
      <c r="Q104" s="172">
        <v>0</v>
      </c>
      <c r="R104" s="172">
        <f t="shared" si="2"/>
        <v>0</v>
      </c>
      <c r="S104" s="172">
        <v>0</v>
      </c>
      <c r="T104" s="173">
        <f t="shared" si="3"/>
        <v>0</v>
      </c>
      <c r="AR104" s="24" t="s">
        <v>272</v>
      </c>
      <c r="AT104" s="24" t="s">
        <v>277</v>
      </c>
      <c r="AU104" s="24" t="s">
        <v>24</v>
      </c>
      <c r="AY104" s="24" t="s">
        <v>162</v>
      </c>
      <c r="BE104" s="174">
        <f t="shared" si="4"/>
        <v>0</v>
      </c>
      <c r="BF104" s="174">
        <f t="shared" si="5"/>
        <v>0</v>
      </c>
      <c r="BG104" s="174">
        <f t="shared" si="6"/>
        <v>0</v>
      </c>
      <c r="BH104" s="174">
        <f t="shared" si="7"/>
        <v>0</v>
      </c>
      <c r="BI104" s="174">
        <f t="shared" si="8"/>
        <v>0</v>
      </c>
      <c r="BJ104" s="24" t="s">
        <v>24</v>
      </c>
      <c r="BK104" s="174">
        <f t="shared" si="9"/>
        <v>0</v>
      </c>
      <c r="BL104" s="24" t="s">
        <v>219</v>
      </c>
      <c r="BM104" s="24" t="s">
        <v>2787</v>
      </c>
    </row>
    <row r="105" spans="2:65" s="1" customFormat="1" ht="16.5" customHeight="1">
      <c r="B105" s="42"/>
      <c r="C105" s="175" t="s">
        <v>203</v>
      </c>
      <c r="D105" s="175" t="s">
        <v>277</v>
      </c>
      <c r="E105" s="176" t="s">
        <v>2788</v>
      </c>
      <c r="F105" s="177" t="s">
        <v>2789</v>
      </c>
      <c r="G105" s="178" t="s">
        <v>373</v>
      </c>
      <c r="H105" s="179">
        <v>3</v>
      </c>
      <c r="I105" s="180"/>
      <c r="J105" s="181">
        <f t="shared" si="0"/>
        <v>0</v>
      </c>
      <c r="K105" s="177" t="s">
        <v>2765</v>
      </c>
      <c r="L105" s="182"/>
      <c r="M105" s="183" t="s">
        <v>37</v>
      </c>
      <c r="N105" s="184" t="s">
        <v>53</v>
      </c>
      <c r="O105" s="43"/>
      <c r="P105" s="172">
        <f t="shared" si="1"/>
        <v>0</v>
      </c>
      <c r="Q105" s="172">
        <v>0</v>
      </c>
      <c r="R105" s="172">
        <f t="shared" si="2"/>
        <v>0</v>
      </c>
      <c r="S105" s="172">
        <v>0</v>
      </c>
      <c r="T105" s="173">
        <f t="shared" si="3"/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174">
        <f t="shared" si="4"/>
        <v>0</v>
      </c>
      <c r="BF105" s="174">
        <f t="shared" si="5"/>
        <v>0</v>
      </c>
      <c r="BG105" s="174">
        <f t="shared" si="6"/>
        <v>0</v>
      </c>
      <c r="BH105" s="174">
        <f t="shared" si="7"/>
        <v>0</v>
      </c>
      <c r="BI105" s="174">
        <f t="shared" si="8"/>
        <v>0</v>
      </c>
      <c r="BJ105" s="24" t="s">
        <v>24</v>
      </c>
      <c r="BK105" s="174">
        <f t="shared" si="9"/>
        <v>0</v>
      </c>
      <c r="BL105" s="24" t="s">
        <v>219</v>
      </c>
      <c r="BM105" s="24" t="s">
        <v>2790</v>
      </c>
    </row>
    <row r="106" spans="2:65" s="1" customFormat="1" ht="16.5" customHeight="1">
      <c r="B106" s="42"/>
      <c r="C106" s="175" t="s">
        <v>207</v>
      </c>
      <c r="D106" s="175" t="s">
        <v>277</v>
      </c>
      <c r="E106" s="176" t="s">
        <v>2365</v>
      </c>
      <c r="F106" s="177" t="s">
        <v>2366</v>
      </c>
      <c r="G106" s="178" t="s">
        <v>373</v>
      </c>
      <c r="H106" s="179">
        <v>1</v>
      </c>
      <c r="I106" s="180"/>
      <c r="J106" s="181">
        <f t="shared" si="0"/>
        <v>0</v>
      </c>
      <c r="K106" s="177" t="s">
        <v>2765</v>
      </c>
      <c r="L106" s="182"/>
      <c r="M106" s="183" t="s">
        <v>37</v>
      </c>
      <c r="N106" s="184" t="s">
        <v>53</v>
      </c>
      <c r="O106" s="43"/>
      <c r="P106" s="172">
        <f t="shared" si="1"/>
        <v>0</v>
      </c>
      <c r="Q106" s="172">
        <v>0</v>
      </c>
      <c r="R106" s="172">
        <f t="shared" si="2"/>
        <v>0</v>
      </c>
      <c r="S106" s="172">
        <v>0</v>
      </c>
      <c r="T106" s="173">
        <f t="shared" si="3"/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174">
        <f t="shared" si="4"/>
        <v>0</v>
      </c>
      <c r="BF106" s="174">
        <f t="shared" si="5"/>
        <v>0</v>
      </c>
      <c r="BG106" s="174">
        <f t="shared" si="6"/>
        <v>0</v>
      </c>
      <c r="BH106" s="174">
        <f t="shared" si="7"/>
        <v>0</v>
      </c>
      <c r="BI106" s="174">
        <f t="shared" si="8"/>
        <v>0</v>
      </c>
      <c r="BJ106" s="24" t="s">
        <v>24</v>
      </c>
      <c r="BK106" s="174">
        <f t="shared" si="9"/>
        <v>0</v>
      </c>
      <c r="BL106" s="24" t="s">
        <v>219</v>
      </c>
      <c r="BM106" s="24" t="s">
        <v>2791</v>
      </c>
    </row>
    <row r="107" spans="2:65" s="1" customFormat="1" ht="16.5" customHeight="1">
      <c r="B107" s="42"/>
      <c r="C107" s="175" t="s">
        <v>211</v>
      </c>
      <c r="D107" s="175" t="s">
        <v>277</v>
      </c>
      <c r="E107" s="176" t="s">
        <v>2368</v>
      </c>
      <c r="F107" s="177" t="s">
        <v>2792</v>
      </c>
      <c r="G107" s="178" t="s">
        <v>373</v>
      </c>
      <c r="H107" s="179">
        <v>2</v>
      </c>
      <c r="I107" s="180"/>
      <c r="J107" s="181">
        <f t="shared" si="0"/>
        <v>0</v>
      </c>
      <c r="K107" s="177" t="s">
        <v>2765</v>
      </c>
      <c r="L107" s="182"/>
      <c r="M107" s="183" t="s">
        <v>37</v>
      </c>
      <c r="N107" s="184" t="s">
        <v>53</v>
      </c>
      <c r="O107" s="43"/>
      <c r="P107" s="172">
        <f t="shared" si="1"/>
        <v>0</v>
      </c>
      <c r="Q107" s="172">
        <v>0</v>
      </c>
      <c r="R107" s="172">
        <f t="shared" si="2"/>
        <v>0</v>
      </c>
      <c r="S107" s="172">
        <v>0</v>
      </c>
      <c r="T107" s="173">
        <f t="shared" si="3"/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174">
        <f t="shared" si="4"/>
        <v>0</v>
      </c>
      <c r="BF107" s="174">
        <f t="shared" si="5"/>
        <v>0</v>
      </c>
      <c r="BG107" s="174">
        <f t="shared" si="6"/>
        <v>0</v>
      </c>
      <c r="BH107" s="174">
        <f t="shared" si="7"/>
        <v>0</v>
      </c>
      <c r="BI107" s="174">
        <f t="shared" si="8"/>
        <v>0</v>
      </c>
      <c r="BJ107" s="24" t="s">
        <v>24</v>
      </c>
      <c r="BK107" s="174">
        <f t="shared" si="9"/>
        <v>0</v>
      </c>
      <c r="BL107" s="24" t="s">
        <v>219</v>
      </c>
      <c r="BM107" s="24" t="s">
        <v>2793</v>
      </c>
    </row>
    <row r="108" spans="2:65" s="1" customFormat="1" ht="16.5" customHeight="1">
      <c r="B108" s="42"/>
      <c r="C108" s="163" t="s">
        <v>10</v>
      </c>
      <c r="D108" s="163" t="s">
        <v>156</v>
      </c>
      <c r="E108" s="164" t="s">
        <v>1720</v>
      </c>
      <c r="F108" s="165" t="s">
        <v>2372</v>
      </c>
      <c r="G108" s="166" t="s">
        <v>201</v>
      </c>
      <c r="H108" s="167">
        <v>2.5000000000000001E-2</v>
      </c>
      <c r="I108" s="168"/>
      <c r="J108" s="169">
        <f t="shared" si="0"/>
        <v>0</v>
      </c>
      <c r="K108" s="165" t="s">
        <v>2765</v>
      </c>
      <c r="L108" s="62"/>
      <c r="M108" s="170" t="s">
        <v>37</v>
      </c>
      <c r="N108" s="171" t="s">
        <v>53</v>
      </c>
      <c r="O108" s="43"/>
      <c r="P108" s="172">
        <f t="shared" si="1"/>
        <v>0</v>
      </c>
      <c r="Q108" s="172">
        <v>0</v>
      </c>
      <c r="R108" s="172">
        <f t="shared" si="2"/>
        <v>0</v>
      </c>
      <c r="S108" s="172">
        <v>0</v>
      </c>
      <c r="T108" s="173">
        <f t="shared" si="3"/>
        <v>0</v>
      </c>
      <c r="AR108" s="24" t="s">
        <v>219</v>
      </c>
      <c r="AT108" s="24" t="s">
        <v>156</v>
      </c>
      <c r="AU108" s="24" t="s">
        <v>24</v>
      </c>
      <c r="AY108" s="24" t="s">
        <v>162</v>
      </c>
      <c r="BE108" s="174">
        <f t="shared" si="4"/>
        <v>0</v>
      </c>
      <c r="BF108" s="174">
        <f t="shared" si="5"/>
        <v>0</v>
      </c>
      <c r="BG108" s="174">
        <f t="shared" si="6"/>
        <v>0</v>
      </c>
      <c r="BH108" s="174">
        <f t="shared" si="7"/>
        <v>0</v>
      </c>
      <c r="BI108" s="174">
        <f t="shared" si="8"/>
        <v>0</v>
      </c>
      <c r="BJ108" s="24" t="s">
        <v>24</v>
      </c>
      <c r="BK108" s="174">
        <f t="shared" si="9"/>
        <v>0</v>
      </c>
      <c r="BL108" s="24" t="s">
        <v>219</v>
      </c>
      <c r="BM108" s="24" t="s">
        <v>2794</v>
      </c>
    </row>
    <row r="109" spans="2:65" s="10" customFormat="1" ht="37.35" customHeight="1">
      <c r="B109" s="203"/>
      <c r="C109" s="204"/>
      <c r="D109" s="205" t="s">
        <v>81</v>
      </c>
      <c r="E109" s="206" t="s">
        <v>2374</v>
      </c>
      <c r="F109" s="206" t="s">
        <v>2375</v>
      </c>
      <c r="G109" s="204"/>
      <c r="H109" s="204"/>
      <c r="I109" s="207"/>
      <c r="J109" s="208">
        <f>BK109</f>
        <v>0</v>
      </c>
      <c r="K109" s="204"/>
      <c r="L109" s="209"/>
      <c r="M109" s="210"/>
      <c r="N109" s="211"/>
      <c r="O109" s="211"/>
      <c r="P109" s="212">
        <f>SUM(P110:P129)</f>
        <v>0</v>
      </c>
      <c r="Q109" s="211"/>
      <c r="R109" s="212">
        <f>SUM(R110:R129)</f>
        <v>0</v>
      </c>
      <c r="S109" s="211"/>
      <c r="T109" s="213">
        <f>SUM(T110:T129)</f>
        <v>0</v>
      </c>
      <c r="AR109" s="214" t="s">
        <v>91</v>
      </c>
      <c r="AT109" s="215" t="s">
        <v>81</v>
      </c>
      <c r="AU109" s="215" t="s">
        <v>82</v>
      </c>
      <c r="AY109" s="214" t="s">
        <v>162</v>
      </c>
      <c r="BK109" s="216">
        <f>SUM(BK110:BK129)</f>
        <v>0</v>
      </c>
    </row>
    <row r="110" spans="2:65" s="1" customFormat="1" ht="16.5" customHeight="1">
      <c r="B110" s="42"/>
      <c r="C110" s="163" t="s">
        <v>219</v>
      </c>
      <c r="D110" s="163" t="s">
        <v>156</v>
      </c>
      <c r="E110" s="164" t="s">
        <v>2795</v>
      </c>
      <c r="F110" s="165" t="s">
        <v>2377</v>
      </c>
      <c r="G110" s="166" t="s">
        <v>214</v>
      </c>
      <c r="H110" s="167">
        <v>6</v>
      </c>
      <c r="I110" s="168"/>
      <c r="J110" s="169">
        <f t="shared" ref="J110:J129" si="10">ROUND(I110*H110,2)</f>
        <v>0</v>
      </c>
      <c r="K110" s="165" t="s">
        <v>2765</v>
      </c>
      <c r="L110" s="62"/>
      <c r="M110" s="170" t="s">
        <v>37</v>
      </c>
      <c r="N110" s="171" t="s">
        <v>53</v>
      </c>
      <c r="O110" s="43"/>
      <c r="P110" s="172">
        <f t="shared" ref="P110:P129" si="11">O110*H110</f>
        <v>0</v>
      </c>
      <c r="Q110" s="172">
        <v>0</v>
      </c>
      <c r="R110" s="172">
        <f t="shared" ref="R110:R129" si="12">Q110*H110</f>
        <v>0</v>
      </c>
      <c r="S110" s="172">
        <v>0</v>
      </c>
      <c r="T110" s="173">
        <f t="shared" ref="T110:T129" si="13"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174">
        <f t="shared" ref="BE110:BE129" si="14">IF(N110="základní",J110,0)</f>
        <v>0</v>
      </c>
      <c r="BF110" s="174">
        <f t="shared" ref="BF110:BF129" si="15">IF(N110="snížená",J110,0)</f>
        <v>0</v>
      </c>
      <c r="BG110" s="174">
        <f t="shared" ref="BG110:BG129" si="16">IF(N110="zákl. přenesená",J110,0)</f>
        <v>0</v>
      </c>
      <c r="BH110" s="174">
        <f t="shared" ref="BH110:BH129" si="17">IF(N110="sníž. přenesená",J110,0)</f>
        <v>0</v>
      </c>
      <c r="BI110" s="174">
        <f t="shared" ref="BI110:BI129" si="18">IF(N110="nulová",J110,0)</f>
        <v>0</v>
      </c>
      <c r="BJ110" s="24" t="s">
        <v>24</v>
      </c>
      <c r="BK110" s="174">
        <f t="shared" ref="BK110:BK129" si="19">ROUND(I110*H110,2)</f>
        <v>0</v>
      </c>
      <c r="BL110" s="24" t="s">
        <v>219</v>
      </c>
      <c r="BM110" s="24" t="s">
        <v>2796</v>
      </c>
    </row>
    <row r="111" spans="2:65" s="1" customFormat="1" ht="16.5" customHeight="1">
      <c r="B111" s="42"/>
      <c r="C111" s="163" t="s">
        <v>223</v>
      </c>
      <c r="D111" s="163" t="s">
        <v>156</v>
      </c>
      <c r="E111" s="164" t="s">
        <v>2797</v>
      </c>
      <c r="F111" s="165" t="s">
        <v>2380</v>
      </c>
      <c r="G111" s="166" t="s">
        <v>214</v>
      </c>
      <c r="H111" s="167">
        <v>1</v>
      </c>
      <c r="I111" s="168"/>
      <c r="J111" s="169">
        <f t="shared" si="10"/>
        <v>0</v>
      </c>
      <c r="K111" s="165" t="s">
        <v>2765</v>
      </c>
      <c r="L111" s="62"/>
      <c r="M111" s="170" t="s">
        <v>37</v>
      </c>
      <c r="N111" s="171" t="s">
        <v>53</v>
      </c>
      <c r="O111" s="43"/>
      <c r="P111" s="172">
        <f t="shared" si="11"/>
        <v>0</v>
      </c>
      <c r="Q111" s="172">
        <v>0</v>
      </c>
      <c r="R111" s="172">
        <f t="shared" si="12"/>
        <v>0</v>
      </c>
      <c r="S111" s="172">
        <v>0</v>
      </c>
      <c r="T111" s="173">
        <f t="shared" si="13"/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174">
        <f t="shared" si="14"/>
        <v>0</v>
      </c>
      <c r="BF111" s="174">
        <f t="shared" si="15"/>
        <v>0</v>
      </c>
      <c r="BG111" s="174">
        <f t="shared" si="16"/>
        <v>0</v>
      </c>
      <c r="BH111" s="174">
        <f t="shared" si="17"/>
        <v>0</v>
      </c>
      <c r="BI111" s="174">
        <f t="shared" si="18"/>
        <v>0</v>
      </c>
      <c r="BJ111" s="24" t="s">
        <v>24</v>
      </c>
      <c r="BK111" s="174">
        <f t="shared" si="19"/>
        <v>0</v>
      </c>
      <c r="BL111" s="24" t="s">
        <v>219</v>
      </c>
      <c r="BM111" s="24" t="s">
        <v>2798</v>
      </c>
    </row>
    <row r="112" spans="2:65" s="1" customFormat="1" ht="16.5" customHeight="1">
      <c r="B112" s="42"/>
      <c r="C112" s="163" t="s">
        <v>227</v>
      </c>
      <c r="D112" s="163" t="s">
        <v>156</v>
      </c>
      <c r="E112" s="164" t="s">
        <v>2799</v>
      </c>
      <c r="F112" s="165" t="s">
        <v>2383</v>
      </c>
      <c r="G112" s="166" t="s">
        <v>214</v>
      </c>
      <c r="H112" s="167">
        <v>1.5</v>
      </c>
      <c r="I112" s="168"/>
      <c r="J112" s="169">
        <f t="shared" si="10"/>
        <v>0</v>
      </c>
      <c r="K112" s="165" t="s">
        <v>2765</v>
      </c>
      <c r="L112" s="62"/>
      <c r="M112" s="170" t="s">
        <v>37</v>
      </c>
      <c r="N112" s="171" t="s">
        <v>53</v>
      </c>
      <c r="O112" s="43"/>
      <c r="P112" s="172">
        <f t="shared" si="11"/>
        <v>0</v>
      </c>
      <c r="Q112" s="172">
        <v>0</v>
      </c>
      <c r="R112" s="172">
        <f t="shared" si="12"/>
        <v>0</v>
      </c>
      <c r="S112" s="172">
        <v>0</v>
      </c>
      <c r="T112" s="173">
        <f t="shared" si="13"/>
        <v>0</v>
      </c>
      <c r="AR112" s="24" t="s">
        <v>219</v>
      </c>
      <c r="AT112" s="24" t="s">
        <v>156</v>
      </c>
      <c r="AU112" s="24" t="s">
        <v>24</v>
      </c>
      <c r="AY112" s="24" t="s">
        <v>162</v>
      </c>
      <c r="BE112" s="174">
        <f t="shared" si="14"/>
        <v>0</v>
      </c>
      <c r="BF112" s="174">
        <f t="shared" si="15"/>
        <v>0</v>
      </c>
      <c r="BG112" s="174">
        <f t="shared" si="16"/>
        <v>0</v>
      </c>
      <c r="BH112" s="174">
        <f t="shared" si="17"/>
        <v>0</v>
      </c>
      <c r="BI112" s="174">
        <f t="shared" si="18"/>
        <v>0</v>
      </c>
      <c r="BJ112" s="24" t="s">
        <v>24</v>
      </c>
      <c r="BK112" s="174">
        <f t="shared" si="19"/>
        <v>0</v>
      </c>
      <c r="BL112" s="24" t="s">
        <v>219</v>
      </c>
      <c r="BM112" s="24" t="s">
        <v>2800</v>
      </c>
    </row>
    <row r="113" spans="2:65" s="1" customFormat="1" ht="16.5" customHeight="1">
      <c r="B113" s="42"/>
      <c r="C113" s="163" t="s">
        <v>231</v>
      </c>
      <c r="D113" s="163" t="s">
        <v>156</v>
      </c>
      <c r="E113" s="164" t="s">
        <v>2801</v>
      </c>
      <c r="F113" s="165" t="s">
        <v>2386</v>
      </c>
      <c r="G113" s="166" t="s">
        <v>214</v>
      </c>
      <c r="H113" s="167">
        <v>4</v>
      </c>
      <c r="I113" s="168"/>
      <c r="J113" s="169">
        <f t="shared" si="10"/>
        <v>0</v>
      </c>
      <c r="K113" s="165" t="s">
        <v>2765</v>
      </c>
      <c r="L113" s="62"/>
      <c r="M113" s="170" t="s">
        <v>37</v>
      </c>
      <c r="N113" s="171" t="s">
        <v>53</v>
      </c>
      <c r="O113" s="43"/>
      <c r="P113" s="172">
        <f t="shared" si="11"/>
        <v>0</v>
      </c>
      <c r="Q113" s="172">
        <v>0</v>
      </c>
      <c r="R113" s="172">
        <f t="shared" si="12"/>
        <v>0</v>
      </c>
      <c r="S113" s="172">
        <v>0</v>
      </c>
      <c r="T113" s="173">
        <f t="shared" si="13"/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174">
        <f t="shared" si="14"/>
        <v>0</v>
      </c>
      <c r="BF113" s="174">
        <f t="shared" si="15"/>
        <v>0</v>
      </c>
      <c r="BG113" s="174">
        <f t="shared" si="16"/>
        <v>0</v>
      </c>
      <c r="BH113" s="174">
        <f t="shared" si="17"/>
        <v>0</v>
      </c>
      <c r="BI113" s="174">
        <f t="shared" si="18"/>
        <v>0</v>
      </c>
      <c r="BJ113" s="24" t="s">
        <v>24</v>
      </c>
      <c r="BK113" s="174">
        <f t="shared" si="19"/>
        <v>0</v>
      </c>
      <c r="BL113" s="24" t="s">
        <v>219</v>
      </c>
      <c r="BM113" s="24" t="s">
        <v>2802</v>
      </c>
    </row>
    <row r="114" spans="2:65" s="1" customFormat="1" ht="16.5" customHeight="1">
      <c r="B114" s="42"/>
      <c r="C114" s="163" t="s">
        <v>235</v>
      </c>
      <c r="D114" s="163" t="s">
        <v>156</v>
      </c>
      <c r="E114" s="164" t="s">
        <v>2803</v>
      </c>
      <c r="F114" s="165" t="s">
        <v>2389</v>
      </c>
      <c r="G114" s="166" t="s">
        <v>214</v>
      </c>
      <c r="H114" s="167">
        <v>12</v>
      </c>
      <c r="I114" s="168"/>
      <c r="J114" s="169">
        <f t="shared" si="10"/>
        <v>0</v>
      </c>
      <c r="K114" s="165" t="s">
        <v>2765</v>
      </c>
      <c r="L114" s="62"/>
      <c r="M114" s="170" t="s">
        <v>37</v>
      </c>
      <c r="N114" s="171" t="s">
        <v>53</v>
      </c>
      <c r="O114" s="43"/>
      <c r="P114" s="172">
        <f t="shared" si="11"/>
        <v>0</v>
      </c>
      <c r="Q114" s="172">
        <v>0</v>
      </c>
      <c r="R114" s="172">
        <f t="shared" si="12"/>
        <v>0</v>
      </c>
      <c r="S114" s="172">
        <v>0</v>
      </c>
      <c r="T114" s="173">
        <f t="shared" si="13"/>
        <v>0</v>
      </c>
      <c r="AR114" s="24" t="s">
        <v>219</v>
      </c>
      <c r="AT114" s="24" t="s">
        <v>156</v>
      </c>
      <c r="AU114" s="24" t="s">
        <v>24</v>
      </c>
      <c r="AY114" s="24" t="s">
        <v>162</v>
      </c>
      <c r="BE114" s="174">
        <f t="shared" si="14"/>
        <v>0</v>
      </c>
      <c r="BF114" s="174">
        <f t="shared" si="15"/>
        <v>0</v>
      </c>
      <c r="BG114" s="174">
        <f t="shared" si="16"/>
        <v>0</v>
      </c>
      <c r="BH114" s="174">
        <f t="shared" si="17"/>
        <v>0</v>
      </c>
      <c r="BI114" s="174">
        <f t="shared" si="18"/>
        <v>0</v>
      </c>
      <c r="BJ114" s="24" t="s">
        <v>24</v>
      </c>
      <c r="BK114" s="174">
        <f t="shared" si="19"/>
        <v>0</v>
      </c>
      <c r="BL114" s="24" t="s">
        <v>219</v>
      </c>
      <c r="BM114" s="24" t="s">
        <v>2804</v>
      </c>
    </row>
    <row r="115" spans="2:65" s="1" customFormat="1" ht="16.5" customHeight="1">
      <c r="B115" s="42"/>
      <c r="C115" s="163" t="s">
        <v>9</v>
      </c>
      <c r="D115" s="163" t="s">
        <v>156</v>
      </c>
      <c r="E115" s="164" t="s">
        <v>2805</v>
      </c>
      <c r="F115" s="165" t="s">
        <v>2806</v>
      </c>
      <c r="G115" s="166" t="s">
        <v>214</v>
      </c>
      <c r="H115" s="167">
        <v>3</v>
      </c>
      <c r="I115" s="168"/>
      <c r="J115" s="169">
        <f t="shared" si="10"/>
        <v>0</v>
      </c>
      <c r="K115" s="165" t="s">
        <v>2765</v>
      </c>
      <c r="L115" s="62"/>
      <c r="M115" s="170" t="s">
        <v>37</v>
      </c>
      <c r="N115" s="171" t="s">
        <v>53</v>
      </c>
      <c r="O115" s="43"/>
      <c r="P115" s="172">
        <f t="shared" si="11"/>
        <v>0</v>
      </c>
      <c r="Q115" s="172">
        <v>0</v>
      </c>
      <c r="R115" s="172">
        <f t="shared" si="12"/>
        <v>0</v>
      </c>
      <c r="S115" s="172">
        <v>0</v>
      </c>
      <c r="T115" s="173">
        <f t="shared" si="13"/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174">
        <f t="shared" si="14"/>
        <v>0</v>
      </c>
      <c r="BF115" s="174">
        <f t="shared" si="15"/>
        <v>0</v>
      </c>
      <c r="BG115" s="174">
        <f t="shared" si="16"/>
        <v>0</v>
      </c>
      <c r="BH115" s="174">
        <f t="shared" si="17"/>
        <v>0</v>
      </c>
      <c r="BI115" s="174">
        <f t="shared" si="18"/>
        <v>0</v>
      </c>
      <c r="BJ115" s="24" t="s">
        <v>24</v>
      </c>
      <c r="BK115" s="174">
        <f t="shared" si="19"/>
        <v>0</v>
      </c>
      <c r="BL115" s="24" t="s">
        <v>219</v>
      </c>
      <c r="BM115" s="24" t="s">
        <v>2807</v>
      </c>
    </row>
    <row r="116" spans="2:65" s="1" customFormat="1" ht="16.5" customHeight="1">
      <c r="B116" s="42"/>
      <c r="C116" s="163" t="s">
        <v>242</v>
      </c>
      <c r="D116" s="163" t="s">
        <v>156</v>
      </c>
      <c r="E116" s="164" t="s">
        <v>2808</v>
      </c>
      <c r="F116" s="165" t="s">
        <v>2392</v>
      </c>
      <c r="G116" s="166" t="s">
        <v>214</v>
      </c>
      <c r="H116" s="167">
        <v>12</v>
      </c>
      <c r="I116" s="168"/>
      <c r="J116" s="169">
        <f t="shared" si="10"/>
        <v>0</v>
      </c>
      <c r="K116" s="165" t="s">
        <v>2765</v>
      </c>
      <c r="L116" s="62"/>
      <c r="M116" s="170" t="s">
        <v>37</v>
      </c>
      <c r="N116" s="171" t="s">
        <v>53</v>
      </c>
      <c r="O116" s="43"/>
      <c r="P116" s="172">
        <f t="shared" si="11"/>
        <v>0</v>
      </c>
      <c r="Q116" s="172">
        <v>0</v>
      </c>
      <c r="R116" s="172">
        <f t="shared" si="12"/>
        <v>0</v>
      </c>
      <c r="S116" s="172">
        <v>0</v>
      </c>
      <c r="T116" s="173">
        <f t="shared" si="13"/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174">
        <f t="shared" si="14"/>
        <v>0</v>
      </c>
      <c r="BF116" s="174">
        <f t="shared" si="15"/>
        <v>0</v>
      </c>
      <c r="BG116" s="174">
        <f t="shared" si="16"/>
        <v>0</v>
      </c>
      <c r="BH116" s="174">
        <f t="shared" si="17"/>
        <v>0</v>
      </c>
      <c r="BI116" s="174">
        <f t="shared" si="18"/>
        <v>0</v>
      </c>
      <c r="BJ116" s="24" t="s">
        <v>24</v>
      </c>
      <c r="BK116" s="174">
        <f t="shared" si="19"/>
        <v>0</v>
      </c>
      <c r="BL116" s="24" t="s">
        <v>219</v>
      </c>
      <c r="BM116" s="24" t="s">
        <v>2809</v>
      </c>
    </row>
    <row r="117" spans="2:65" s="1" customFormat="1" ht="16.5" customHeight="1">
      <c r="B117" s="42"/>
      <c r="C117" s="163" t="s">
        <v>246</v>
      </c>
      <c r="D117" s="163" t="s">
        <v>156</v>
      </c>
      <c r="E117" s="164" t="s">
        <v>2810</v>
      </c>
      <c r="F117" s="165" t="s">
        <v>2395</v>
      </c>
      <c r="G117" s="166" t="s">
        <v>214</v>
      </c>
      <c r="H117" s="167">
        <v>11</v>
      </c>
      <c r="I117" s="168"/>
      <c r="J117" s="169">
        <f t="shared" si="10"/>
        <v>0</v>
      </c>
      <c r="K117" s="165" t="s">
        <v>2765</v>
      </c>
      <c r="L117" s="62"/>
      <c r="M117" s="170" t="s">
        <v>37</v>
      </c>
      <c r="N117" s="171" t="s">
        <v>53</v>
      </c>
      <c r="O117" s="43"/>
      <c r="P117" s="172">
        <f t="shared" si="11"/>
        <v>0</v>
      </c>
      <c r="Q117" s="172">
        <v>0</v>
      </c>
      <c r="R117" s="172">
        <f t="shared" si="12"/>
        <v>0</v>
      </c>
      <c r="S117" s="172">
        <v>0</v>
      </c>
      <c r="T117" s="173">
        <f t="shared" si="13"/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174">
        <f t="shared" si="14"/>
        <v>0</v>
      </c>
      <c r="BF117" s="174">
        <f t="shared" si="15"/>
        <v>0</v>
      </c>
      <c r="BG117" s="174">
        <f t="shared" si="16"/>
        <v>0</v>
      </c>
      <c r="BH117" s="174">
        <f t="shared" si="17"/>
        <v>0</v>
      </c>
      <c r="BI117" s="174">
        <f t="shared" si="18"/>
        <v>0</v>
      </c>
      <c r="BJ117" s="24" t="s">
        <v>24</v>
      </c>
      <c r="BK117" s="174">
        <f t="shared" si="19"/>
        <v>0</v>
      </c>
      <c r="BL117" s="24" t="s">
        <v>219</v>
      </c>
      <c r="BM117" s="24" t="s">
        <v>2811</v>
      </c>
    </row>
    <row r="118" spans="2:65" s="1" customFormat="1" ht="16.5" customHeight="1">
      <c r="B118" s="42"/>
      <c r="C118" s="163" t="s">
        <v>250</v>
      </c>
      <c r="D118" s="163" t="s">
        <v>156</v>
      </c>
      <c r="E118" s="164" t="s">
        <v>2812</v>
      </c>
      <c r="F118" s="165" t="s">
        <v>2398</v>
      </c>
      <c r="G118" s="166" t="s">
        <v>214</v>
      </c>
      <c r="H118" s="167">
        <v>25</v>
      </c>
      <c r="I118" s="168"/>
      <c r="J118" s="169">
        <f t="shared" si="10"/>
        <v>0</v>
      </c>
      <c r="K118" s="165" t="s">
        <v>2765</v>
      </c>
      <c r="L118" s="62"/>
      <c r="M118" s="170" t="s">
        <v>37</v>
      </c>
      <c r="N118" s="171" t="s">
        <v>53</v>
      </c>
      <c r="O118" s="43"/>
      <c r="P118" s="172">
        <f t="shared" si="11"/>
        <v>0</v>
      </c>
      <c r="Q118" s="172">
        <v>0</v>
      </c>
      <c r="R118" s="172">
        <f t="shared" si="12"/>
        <v>0</v>
      </c>
      <c r="S118" s="172">
        <v>0</v>
      </c>
      <c r="T118" s="173">
        <f t="shared" si="13"/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174">
        <f t="shared" si="14"/>
        <v>0</v>
      </c>
      <c r="BF118" s="174">
        <f t="shared" si="15"/>
        <v>0</v>
      </c>
      <c r="BG118" s="174">
        <f t="shared" si="16"/>
        <v>0</v>
      </c>
      <c r="BH118" s="174">
        <f t="shared" si="17"/>
        <v>0</v>
      </c>
      <c r="BI118" s="174">
        <f t="shared" si="18"/>
        <v>0</v>
      </c>
      <c r="BJ118" s="24" t="s">
        <v>24</v>
      </c>
      <c r="BK118" s="174">
        <f t="shared" si="19"/>
        <v>0</v>
      </c>
      <c r="BL118" s="24" t="s">
        <v>219</v>
      </c>
      <c r="BM118" s="24" t="s">
        <v>2813</v>
      </c>
    </row>
    <row r="119" spans="2:65" s="1" customFormat="1" ht="16.5" customHeight="1">
      <c r="B119" s="42"/>
      <c r="C119" s="163" t="s">
        <v>254</v>
      </c>
      <c r="D119" s="163" t="s">
        <v>156</v>
      </c>
      <c r="E119" s="164" t="s">
        <v>2814</v>
      </c>
      <c r="F119" s="165" t="s">
        <v>2401</v>
      </c>
      <c r="G119" s="166" t="s">
        <v>373</v>
      </c>
      <c r="H119" s="167">
        <v>5</v>
      </c>
      <c r="I119" s="168"/>
      <c r="J119" s="169">
        <f t="shared" si="10"/>
        <v>0</v>
      </c>
      <c r="K119" s="165" t="s">
        <v>2765</v>
      </c>
      <c r="L119" s="62"/>
      <c r="M119" s="170" t="s">
        <v>37</v>
      </c>
      <c r="N119" s="171" t="s">
        <v>53</v>
      </c>
      <c r="O119" s="43"/>
      <c r="P119" s="172">
        <f t="shared" si="11"/>
        <v>0</v>
      </c>
      <c r="Q119" s="172">
        <v>0</v>
      </c>
      <c r="R119" s="172">
        <f t="shared" si="12"/>
        <v>0</v>
      </c>
      <c r="S119" s="172">
        <v>0</v>
      </c>
      <c r="T119" s="173">
        <f t="shared" si="13"/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174">
        <f t="shared" si="14"/>
        <v>0</v>
      </c>
      <c r="BF119" s="174">
        <f t="shared" si="15"/>
        <v>0</v>
      </c>
      <c r="BG119" s="174">
        <f t="shared" si="16"/>
        <v>0</v>
      </c>
      <c r="BH119" s="174">
        <f t="shared" si="17"/>
        <v>0</v>
      </c>
      <c r="BI119" s="174">
        <f t="shared" si="18"/>
        <v>0</v>
      </c>
      <c r="BJ119" s="24" t="s">
        <v>24</v>
      </c>
      <c r="BK119" s="174">
        <f t="shared" si="19"/>
        <v>0</v>
      </c>
      <c r="BL119" s="24" t="s">
        <v>219</v>
      </c>
      <c r="BM119" s="24" t="s">
        <v>2815</v>
      </c>
    </row>
    <row r="120" spans="2:65" s="1" customFormat="1" ht="16.5" customHeight="1">
      <c r="B120" s="42"/>
      <c r="C120" s="163" t="s">
        <v>256</v>
      </c>
      <c r="D120" s="163" t="s">
        <v>156</v>
      </c>
      <c r="E120" s="164" t="s">
        <v>2816</v>
      </c>
      <c r="F120" s="165" t="s">
        <v>2817</v>
      </c>
      <c r="G120" s="166" t="s">
        <v>373</v>
      </c>
      <c r="H120" s="167">
        <v>2</v>
      </c>
      <c r="I120" s="168"/>
      <c r="J120" s="169">
        <f t="shared" si="10"/>
        <v>0</v>
      </c>
      <c r="K120" s="165" t="s">
        <v>2765</v>
      </c>
      <c r="L120" s="62"/>
      <c r="M120" s="170" t="s">
        <v>37</v>
      </c>
      <c r="N120" s="171" t="s">
        <v>53</v>
      </c>
      <c r="O120" s="43"/>
      <c r="P120" s="172">
        <f t="shared" si="11"/>
        <v>0</v>
      </c>
      <c r="Q120" s="172">
        <v>0</v>
      </c>
      <c r="R120" s="172">
        <f t="shared" si="12"/>
        <v>0</v>
      </c>
      <c r="S120" s="172">
        <v>0</v>
      </c>
      <c r="T120" s="173">
        <f t="shared" si="13"/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174">
        <f t="shared" si="14"/>
        <v>0</v>
      </c>
      <c r="BF120" s="174">
        <f t="shared" si="15"/>
        <v>0</v>
      </c>
      <c r="BG120" s="174">
        <f t="shared" si="16"/>
        <v>0</v>
      </c>
      <c r="BH120" s="174">
        <f t="shared" si="17"/>
        <v>0</v>
      </c>
      <c r="BI120" s="174">
        <f t="shared" si="18"/>
        <v>0</v>
      </c>
      <c r="BJ120" s="24" t="s">
        <v>24</v>
      </c>
      <c r="BK120" s="174">
        <f t="shared" si="19"/>
        <v>0</v>
      </c>
      <c r="BL120" s="24" t="s">
        <v>219</v>
      </c>
      <c r="BM120" s="24" t="s">
        <v>2818</v>
      </c>
    </row>
    <row r="121" spans="2:65" s="1" customFormat="1" ht="16.5" customHeight="1">
      <c r="B121" s="42"/>
      <c r="C121" s="163" t="s">
        <v>258</v>
      </c>
      <c r="D121" s="163" t="s">
        <v>156</v>
      </c>
      <c r="E121" s="164" t="s">
        <v>2819</v>
      </c>
      <c r="F121" s="165" t="s">
        <v>2404</v>
      </c>
      <c r="G121" s="166" t="s">
        <v>373</v>
      </c>
      <c r="H121" s="167">
        <v>3</v>
      </c>
      <c r="I121" s="168"/>
      <c r="J121" s="169">
        <f t="shared" si="10"/>
        <v>0</v>
      </c>
      <c r="K121" s="165" t="s">
        <v>2765</v>
      </c>
      <c r="L121" s="62"/>
      <c r="M121" s="170" t="s">
        <v>37</v>
      </c>
      <c r="N121" s="171" t="s">
        <v>53</v>
      </c>
      <c r="O121" s="43"/>
      <c r="P121" s="172">
        <f t="shared" si="11"/>
        <v>0</v>
      </c>
      <c r="Q121" s="172">
        <v>0</v>
      </c>
      <c r="R121" s="172">
        <f t="shared" si="12"/>
        <v>0</v>
      </c>
      <c r="S121" s="172">
        <v>0</v>
      </c>
      <c r="T121" s="173">
        <f t="shared" si="13"/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174">
        <f t="shared" si="14"/>
        <v>0</v>
      </c>
      <c r="BF121" s="174">
        <f t="shared" si="15"/>
        <v>0</v>
      </c>
      <c r="BG121" s="174">
        <f t="shared" si="16"/>
        <v>0</v>
      </c>
      <c r="BH121" s="174">
        <f t="shared" si="17"/>
        <v>0</v>
      </c>
      <c r="BI121" s="174">
        <f t="shared" si="18"/>
        <v>0</v>
      </c>
      <c r="BJ121" s="24" t="s">
        <v>24</v>
      </c>
      <c r="BK121" s="174">
        <f t="shared" si="19"/>
        <v>0</v>
      </c>
      <c r="BL121" s="24" t="s">
        <v>219</v>
      </c>
      <c r="BM121" s="24" t="s">
        <v>2820</v>
      </c>
    </row>
    <row r="122" spans="2:65" s="1" customFormat="1" ht="25.5" customHeight="1">
      <c r="B122" s="42"/>
      <c r="C122" s="163" t="s">
        <v>260</v>
      </c>
      <c r="D122" s="163" t="s">
        <v>156</v>
      </c>
      <c r="E122" s="164" t="s">
        <v>2821</v>
      </c>
      <c r="F122" s="165" t="s">
        <v>2407</v>
      </c>
      <c r="G122" s="166" t="s">
        <v>373</v>
      </c>
      <c r="H122" s="167">
        <v>1</v>
      </c>
      <c r="I122" s="168"/>
      <c r="J122" s="169">
        <f t="shared" si="10"/>
        <v>0</v>
      </c>
      <c r="K122" s="165" t="s">
        <v>2765</v>
      </c>
      <c r="L122" s="62"/>
      <c r="M122" s="170" t="s">
        <v>37</v>
      </c>
      <c r="N122" s="171" t="s">
        <v>53</v>
      </c>
      <c r="O122" s="43"/>
      <c r="P122" s="172">
        <f t="shared" si="11"/>
        <v>0</v>
      </c>
      <c r="Q122" s="172">
        <v>0</v>
      </c>
      <c r="R122" s="172">
        <f t="shared" si="12"/>
        <v>0</v>
      </c>
      <c r="S122" s="172">
        <v>0</v>
      </c>
      <c r="T122" s="173">
        <f t="shared" si="13"/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174">
        <f t="shared" si="14"/>
        <v>0</v>
      </c>
      <c r="BF122" s="174">
        <f t="shared" si="15"/>
        <v>0</v>
      </c>
      <c r="BG122" s="174">
        <f t="shared" si="16"/>
        <v>0</v>
      </c>
      <c r="BH122" s="174">
        <f t="shared" si="17"/>
        <v>0</v>
      </c>
      <c r="BI122" s="174">
        <f t="shared" si="18"/>
        <v>0</v>
      </c>
      <c r="BJ122" s="24" t="s">
        <v>24</v>
      </c>
      <c r="BK122" s="174">
        <f t="shared" si="19"/>
        <v>0</v>
      </c>
      <c r="BL122" s="24" t="s">
        <v>219</v>
      </c>
      <c r="BM122" s="24" t="s">
        <v>2822</v>
      </c>
    </row>
    <row r="123" spans="2:65" s="1" customFormat="1" ht="25.5" customHeight="1">
      <c r="B123" s="42"/>
      <c r="C123" s="163" t="s">
        <v>264</v>
      </c>
      <c r="D123" s="163" t="s">
        <v>156</v>
      </c>
      <c r="E123" s="164" t="s">
        <v>2823</v>
      </c>
      <c r="F123" s="165" t="s">
        <v>2824</v>
      </c>
      <c r="G123" s="166" t="s">
        <v>373</v>
      </c>
      <c r="H123" s="167">
        <v>2</v>
      </c>
      <c r="I123" s="168"/>
      <c r="J123" s="169">
        <f t="shared" si="10"/>
        <v>0</v>
      </c>
      <c r="K123" s="165" t="s">
        <v>2765</v>
      </c>
      <c r="L123" s="62"/>
      <c r="M123" s="170" t="s">
        <v>37</v>
      </c>
      <c r="N123" s="171" t="s">
        <v>53</v>
      </c>
      <c r="O123" s="43"/>
      <c r="P123" s="172">
        <f t="shared" si="11"/>
        <v>0</v>
      </c>
      <c r="Q123" s="172">
        <v>0</v>
      </c>
      <c r="R123" s="172">
        <f t="shared" si="12"/>
        <v>0</v>
      </c>
      <c r="S123" s="172">
        <v>0</v>
      </c>
      <c r="T123" s="173">
        <f t="shared" si="13"/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174">
        <f t="shared" si="14"/>
        <v>0</v>
      </c>
      <c r="BF123" s="174">
        <f t="shared" si="15"/>
        <v>0</v>
      </c>
      <c r="BG123" s="174">
        <f t="shared" si="16"/>
        <v>0</v>
      </c>
      <c r="BH123" s="174">
        <f t="shared" si="17"/>
        <v>0</v>
      </c>
      <c r="BI123" s="174">
        <f t="shared" si="18"/>
        <v>0</v>
      </c>
      <c r="BJ123" s="24" t="s">
        <v>24</v>
      </c>
      <c r="BK123" s="174">
        <f t="shared" si="19"/>
        <v>0</v>
      </c>
      <c r="BL123" s="24" t="s">
        <v>219</v>
      </c>
      <c r="BM123" s="24" t="s">
        <v>2825</v>
      </c>
    </row>
    <row r="124" spans="2:65" s="1" customFormat="1" ht="16.5" customHeight="1">
      <c r="B124" s="42"/>
      <c r="C124" s="163" t="s">
        <v>266</v>
      </c>
      <c r="D124" s="163" t="s">
        <v>156</v>
      </c>
      <c r="E124" s="164" t="s">
        <v>2826</v>
      </c>
      <c r="F124" s="165" t="s">
        <v>2410</v>
      </c>
      <c r="G124" s="166" t="s">
        <v>373</v>
      </c>
      <c r="H124" s="167">
        <v>2</v>
      </c>
      <c r="I124" s="168"/>
      <c r="J124" s="169">
        <f t="shared" si="10"/>
        <v>0</v>
      </c>
      <c r="K124" s="165" t="s">
        <v>2765</v>
      </c>
      <c r="L124" s="62"/>
      <c r="M124" s="170" t="s">
        <v>37</v>
      </c>
      <c r="N124" s="171" t="s">
        <v>53</v>
      </c>
      <c r="O124" s="43"/>
      <c r="P124" s="172">
        <f t="shared" si="11"/>
        <v>0</v>
      </c>
      <c r="Q124" s="172">
        <v>0</v>
      </c>
      <c r="R124" s="172">
        <f t="shared" si="12"/>
        <v>0</v>
      </c>
      <c r="S124" s="172">
        <v>0</v>
      </c>
      <c r="T124" s="173">
        <f t="shared" si="13"/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174">
        <f t="shared" si="14"/>
        <v>0</v>
      </c>
      <c r="BF124" s="174">
        <f t="shared" si="15"/>
        <v>0</v>
      </c>
      <c r="BG124" s="174">
        <f t="shared" si="16"/>
        <v>0</v>
      </c>
      <c r="BH124" s="174">
        <f t="shared" si="17"/>
        <v>0</v>
      </c>
      <c r="BI124" s="174">
        <f t="shared" si="18"/>
        <v>0</v>
      </c>
      <c r="BJ124" s="24" t="s">
        <v>24</v>
      </c>
      <c r="BK124" s="174">
        <f t="shared" si="19"/>
        <v>0</v>
      </c>
      <c r="BL124" s="24" t="s">
        <v>219</v>
      </c>
      <c r="BM124" s="24" t="s">
        <v>2827</v>
      </c>
    </row>
    <row r="125" spans="2:65" s="1" customFormat="1" ht="16.5" customHeight="1">
      <c r="B125" s="42"/>
      <c r="C125" s="163" t="s">
        <v>268</v>
      </c>
      <c r="D125" s="163" t="s">
        <v>156</v>
      </c>
      <c r="E125" s="164" t="s">
        <v>2828</v>
      </c>
      <c r="F125" s="165" t="s">
        <v>2413</v>
      </c>
      <c r="G125" s="166" t="s">
        <v>373</v>
      </c>
      <c r="H125" s="167">
        <v>2</v>
      </c>
      <c r="I125" s="168"/>
      <c r="J125" s="169">
        <f t="shared" si="10"/>
        <v>0</v>
      </c>
      <c r="K125" s="165" t="s">
        <v>2765</v>
      </c>
      <c r="L125" s="62"/>
      <c r="M125" s="170" t="s">
        <v>37</v>
      </c>
      <c r="N125" s="171" t="s">
        <v>53</v>
      </c>
      <c r="O125" s="43"/>
      <c r="P125" s="172">
        <f t="shared" si="11"/>
        <v>0</v>
      </c>
      <c r="Q125" s="172">
        <v>0</v>
      </c>
      <c r="R125" s="172">
        <f t="shared" si="12"/>
        <v>0</v>
      </c>
      <c r="S125" s="172">
        <v>0</v>
      </c>
      <c r="T125" s="173">
        <f t="shared" si="13"/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174">
        <f t="shared" si="14"/>
        <v>0</v>
      </c>
      <c r="BF125" s="174">
        <f t="shared" si="15"/>
        <v>0</v>
      </c>
      <c r="BG125" s="174">
        <f t="shared" si="16"/>
        <v>0</v>
      </c>
      <c r="BH125" s="174">
        <f t="shared" si="17"/>
        <v>0</v>
      </c>
      <c r="BI125" s="174">
        <f t="shared" si="18"/>
        <v>0</v>
      </c>
      <c r="BJ125" s="24" t="s">
        <v>24</v>
      </c>
      <c r="BK125" s="174">
        <f t="shared" si="19"/>
        <v>0</v>
      </c>
      <c r="BL125" s="24" t="s">
        <v>219</v>
      </c>
      <c r="BM125" s="24" t="s">
        <v>2829</v>
      </c>
    </row>
    <row r="126" spans="2:65" s="1" customFormat="1" ht="16.5" customHeight="1">
      <c r="B126" s="42"/>
      <c r="C126" s="163" t="s">
        <v>272</v>
      </c>
      <c r="D126" s="163" t="s">
        <v>156</v>
      </c>
      <c r="E126" s="164" t="s">
        <v>2830</v>
      </c>
      <c r="F126" s="165" t="s">
        <v>2416</v>
      </c>
      <c r="G126" s="166" t="s">
        <v>214</v>
      </c>
      <c r="H126" s="167">
        <v>31.5</v>
      </c>
      <c r="I126" s="168"/>
      <c r="J126" s="169">
        <f t="shared" si="10"/>
        <v>0</v>
      </c>
      <c r="K126" s="165" t="s">
        <v>2765</v>
      </c>
      <c r="L126" s="62"/>
      <c r="M126" s="170" t="s">
        <v>37</v>
      </c>
      <c r="N126" s="171" t="s">
        <v>53</v>
      </c>
      <c r="O126" s="43"/>
      <c r="P126" s="172">
        <f t="shared" si="11"/>
        <v>0</v>
      </c>
      <c r="Q126" s="172">
        <v>0</v>
      </c>
      <c r="R126" s="172">
        <f t="shared" si="12"/>
        <v>0</v>
      </c>
      <c r="S126" s="172">
        <v>0</v>
      </c>
      <c r="T126" s="173">
        <f t="shared" si="13"/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174">
        <f t="shared" si="14"/>
        <v>0</v>
      </c>
      <c r="BF126" s="174">
        <f t="shared" si="15"/>
        <v>0</v>
      </c>
      <c r="BG126" s="174">
        <f t="shared" si="16"/>
        <v>0</v>
      </c>
      <c r="BH126" s="174">
        <f t="shared" si="17"/>
        <v>0</v>
      </c>
      <c r="BI126" s="174">
        <f t="shared" si="18"/>
        <v>0</v>
      </c>
      <c r="BJ126" s="24" t="s">
        <v>24</v>
      </c>
      <c r="BK126" s="174">
        <f t="shared" si="19"/>
        <v>0</v>
      </c>
      <c r="BL126" s="24" t="s">
        <v>219</v>
      </c>
      <c r="BM126" s="24" t="s">
        <v>2831</v>
      </c>
    </row>
    <row r="127" spans="2:65" s="1" customFormat="1" ht="16.5" customHeight="1">
      <c r="B127" s="42"/>
      <c r="C127" s="163" t="s">
        <v>276</v>
      </c>
      <c r="D127" s="163" t="s">
        <v>156</v>
      </c>
      <c r="E127" s="164" t="s">
        <v>2832</v>
      </c>
      <c r="F127" s="165" t="s">
        <v>2419</v>
      </c>
      <c r="G127" s="166" t="s">
        <v>214</v>
      </c>
      <c r="H127" s="167">
        <v>25</v>
      </c>
      <c r="I127" s="168"/>
      <c r="J127" s="169">
        <f t="shared" si="10"/>
        <v>0</v>
      </c>
      <c r="K127" s="165" t="s">
        <v>2833</v>
      </c>
      <c r="L127" s="62"/>
      <c r="M127" s="170" t="s">
        <v>37</v>
      </c>
      <c r="N127" s="171" t="s">
        <v>53</v>
      </c>
      <c r="O127" s="43"/>
      <c r="P127" s="172">
        <f t="shared" si="11"/>
        <v>0</v>
      </c>
      <c r="Q127" s="172">
        <v>0</v>
      </c>
      <c r="R127" s="172">
        <f t="shared" si="12"/>
        <v>0</v>
      </c>
      <c r="S127" s="172">
        <v>0</v>
      </c>
      <c r="T127" s="173">
        <f t="shared" si="13"/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174">
        <f t="shared" si="14"/>
        <v>0</v>
      </c>
      <c r="BF127" s="174">
        <f t="shared" si="15"/>
        <v>0</v>
      </c>
      <c r="BG127" s="174">
        <f t="shared" si="16"/>
        <v>0</v>
      </c>
      <c r="BH127" s="174">
        <f t="shared" si="17"/>
        <v>0</v>
      </c>
      <c r="BI127" s="174">
        <f t="shared" si="18"/>
        <v>0</v>
      </c>
      <c r="BJ127" s="24" t="s">
        <v>24</v>
      </c>
      <c r="BK127" s="174">
        <f t="shared" si="19"/>
        <v>0</v>
      </c>
      <c r="BL127" s="24" t="s">
        <v>219</v>
      </c>
      <c r="BM127" s="24" t="s">
        <v>2834</v>
      </c>
    </row>
    <row r="128" spans="2:65" s="1" customFormat="1" ht="16.5" customHeight="1">
      <c r="B128" s="42"/>
      <c r="C128" s="163" t="s">
        <v>281</v>
      </c>
      <c r="D128" s="163" t="s">
        <v>156</v>
      </c>
      <c r="E128" s="164" t="s">
        <v>2835</v>
      </c>
      <c r="F128" s="165" t="s">
        <v>2422</v>
      </c>
      <c r="G128" s="166" t="s">
        <v>214</v>
      </c>
      <c r="H128" s="167">
        <v>16</v>
      </c>
      <c r="I128" s="168"/>
      <c r="J128" s="169">
        <f t="shared" si="10"/>
        <v>0</v>
      </c>
      <c r="K128" s="165" t="s">
        <v>2765</v>
      </c>
      <c r="L128" s="62"/>
      <c r="M128" s="170" t="s">
        <v>37</v>
      </c>
      <c r="N128" s="171" t="s">
        <v>53</v>
      </c>
      <c r="O128" s="43"/>
      <c r="P128" s="172">
        <f t="shared" si="11"/>
        <v>0</v>
      </c>
      <c r="Q128" s="172">
        <v>0</v>
      </c>
      <c r="R128" s="172">
        <f t="shared" si="12"/>
        <v>0</v>
      </c>
      <c r="S128" s="172">
        <v>0</v>
      </c>
      <c r="T128" s="173">
        <f t="shared" si="13"/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174">
        <f t="shared" si="14"/>
        <v>0</v>
      </c>
      <c r="BF128" s="174">
        <f t="shared" si="15"/>
        <v>0</v>
      </c>
      <c r="BG128" s="174">
        <f t="shared" si="16"/>
        <v>0</v>
      </c>
      <c r="BH128" s="174">
        <f t="shared" si="17"/>
        <v>0</v>
      </c>
      <c r="BI128" s="174">
        <f t="shared" si="18"/>
        <v>0</v>
      </c>
      <c r="BJ128" s="24" t="s">
        <v>24</v>
      </c>
      <c r="BK128" s="174">
        <f t="shared" si="19"/>
        <v>0</v>
      </c>
      <c r="BL128" s="24" t="s">
        <v>219</v>
      </c>
      <c r="BM128" s="24" t="s">
        <v>2836</v>
      </c>
    </row>
    <row r="129" spans="2:65" s="1" customFormat="1" ht="16.5" customHeight="1">
      <c r="B129" s="42"/>
      <c r="C129" s="163" t="s">
        <v>285</v>
      </c>
      <c r="D129" s="163" t="s">
        <v>156</v>
      </c>
      <c r="E129" s="164" t="s">
        <v>2837</v>
      </c>
      <c r="F129" s="165" t="s">
        <v>2425</v>
      </c>
      <c r="G129" s="166" t="s">
        <v>201</v>
      </c>
      <c r="H129" s="167">
        <v>0.32400000000000001</v>
      </c>
      <c r="I129" s="168"/>
      <c r="J129" s="169">
        <f t="shared" si="10"/>
        <v>0</v>
      </c>
      <c r="K129" s="165" t="s">
        <v>2765</v>
      </c>
      <c r="L129" s="62"/>
      <c r="M129" s="170" t="s">
        <v>37</v>
      </c>
      <c r="N129" s="171" t="s">
        <v>53</v>
      </c>
      <c r="O129" s="43"/>
      <c r="P129" s="172">
        <f t="shared" si="11"/>
        <v>0</v>
      </c>
      <c r="Q129" s="172">
        <v>0</v>
      </c>
      <c r="R129" s="172">
        <f t="shared" si="12"/>
        <v>0</v>
      </c>
      <c r="S129" s="172">
        <v>0</v>
      </c>
      <c r="T129" s="173">
        <f t="shared" si="13"/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174">
        <f t="shared" si="14"/>
        <v>0</v>
      </c>
      <c r="BF129" s="174">
        <f t="shared" si="15"/>
        <v>0</v>
      </c>
      <c r="BG129" s="174">
        <f t="shared" si="16"/>
        <v>0</v>
      </c>
      <c r="BH129" s="174">
        <f t="shared" si="17"/>
        <v>0</v>
      </c>
      <c r="BI129" s="174">
        <f t="shared" si="18"/>
        <v>0</v>
      </c>
      <c r="BJ129" s="24" t="s">
        <v>24</v>
      </c>
      <c r="BK129" s="174">
        <f t="shared" si="19"/>
        <v>0</v>
      </c>
      <c r="BL129" s="24" t="s">
        <v>219</v>
      </c>
      <c r="BM129" s="24" t="s">
        <v>2838</v>
      </c>
    </row>
    <row r="130" spans="2:65" s="10" customFormat="1" ht="37.35" customHeight="1">
      <c r="B130" s="203"/>
      <c r="C130" s="204"/>
      <c r="D130" s="205" t="s">
        <v>81</v>
      </c>
      <c r="E130" s="206" t="s">
        <v>2427</v>
      </c>
      <c r="F130" s="206" t="s">
        <v>2428</v>
      </c>
      <c r="G130" s="204"/>
      <c r="H130" s="204"/>
      <c r="I130" s="207"/>
      <c r="J130" s="208">
        <f>BK130</f>
        <v>0</v>
      </c>
      <c r="K130" s="204"/>
      <c r="L130" s="209"/>
      <c r="M130" s="210"/>
      <c r="N130" s="211"/>
      <c r="O130" s="211"/>
      <c r="P130" s="212">
        <f>SUM(P131:P153)</f>
        <v>0</v>
      </c>
      <c r="Q130" s="211"/>
      <c r="R130" s="212">
        <f>SUM(R131:R153)</f>
        <v>0</v>
      </c>
      <c r="S130" s="211"/>
      <c r="T130" s="213">
        <f>SUM(T131:T153)</f>
        <v>0</v>
      </c>
      <c r="AR130" s="214" t="s">
        <v>91</v>
      </c>
      <c r="AT130" s="215" t="s">
        <v>81</v>
      </c>
      <c r="AU130" s="215" t="s">
        <v>82</v>
      </c>
      <c r="AY130" s="214" t="s">
        <v>162</v>
      </c>
      <c r="BK130" s="216">
        <f>SUM(BK131:BK153)</f>
        <v>0</v>
      </c>
    </row>
    <row r="131" spans="2:65" s="1" customFormat="1" ht="25.5" customHeight="1">
      <c r="B131" s="42"/>
      <c r="C131" s="163" t="s">
        <v>289</v>
      </c>
      <c r="D131" s="163" t="s">
        <v>156</v>
      </c>
      <c r="E131" s="164" t="s">
        <v>2839</v>
      </c>
      <c r="F131" s="165" t="s">
        <v>2430</v>
      </c>
      <c r="G131" s="166" t="s">
        <v>214</v>
      </c>
      <c r="H131" s="167">
        <v>27</v>
      </c>
      <c r="I131" s="168"/>
      <c r="J131" s="169">
        <f t="shared" ref="J131:J153" si="20">ROUND(I131*H131,2)</f>
        <v>0</v>
      </c>
      <c r="K131" s="165" t="s">
        <v>2765</v>
      </c>
      <c r="L131" s="62"/>
      <c r="M131" s="170" t="s">
        <v>37</v>
      </c>
      <c r="N131" s="171" t="s">
        <v>53</v>
      </c>
      <c r="O131" s="43"/>
      <c r="P131" s="172">
        <f t="shared" ref="P131:P153" si="21">O131*H131</f>
        <v>0</v>
      </c>
      <c r="Q131" s="172">
        <v>0</v>
      </c>
      <c r="R131" s="172">
        <f t="shared" ref="R131:R153" si="22">Q131*H131</f>
        <v>0</v>
      </c>
      <c r="S131" s="172">
        <v>0</v>
      </c>
      <c r="T131" s="173">
        <f t="shared" ref="T131:T153" si="23"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174">
        <f t="shared" ref="BE131:BE153" si="24">IF(N131="základní",J131,0)</f>
        <v>0</v>
      </c>
      <c r="BF131" s="174">
        <f t="shared" ref="BF131:BF153" si="25">IF(N131="snížená",J131,0)</f>
        <v>0</v>
      </c>
      <c r="BG131" s="174">
        <f t="shared" ref="BG131:BG153" si="26">IF(N131="zákl. přenesená",J131,0)</f>
        <v>0</v>
      </c>
      <c r="BH131" s="174">
        <f t="shared" ref="BH131:BH153" si="27">IF(N131="sníž. přenesená",J131,0)</f>
        <v>0</v>
      </c>
      <c r="BI131" s="174">
        <f t="shared" ref="BI131:BI153" si="28">IF(N131="nulová",J131,0)</f>
        <v>0</v>
      </c>
      <c r="BJ131" s="24" t="s">
        <v>24</v>
      </c>
      <c r="BK131" s="174">
        <f t="shared" ref="BK131:BK153" si="29">ROUND(I131*H131,2)</f>
        <v>0</v>
      </c>
      <c r="BL131" s="24" t="s">
        <v>219</v>
      </c>
      <c r="BM131" s="24" t="s">
        <v>2840</v>
      </c>
    </row>
    <row r="132" spans="2:65" s="1" customFormat="1" ht="25.5" customHeight="1">
      <c r="B132" s="42"/>
      <c r="C132" s="163" t="s">
        <v>293</v>
      </c>
      <c r="D132" s="163" t="s">
        <v>156</v>
      </c>
      <c r="E132" s="164" t="s">
        <v>2841</v>
      </c>
      <c r="F132" s="165" t="s">
        <v>2433</v>
      </c>
      <c r="G132" s="166" t="s">
        <v>214</v>
      </c>
      <c r="H132" s="167">
        <v>58</v>
      </c>
      <c r="I132" s="168"/>
      <c r="J132" s="169">
        <f t="shared" si="20"/>
        <v>0</v>
      </c>
      <c r="K132" s="165" t="s">
        <v>2765</v>
      </c>
      <c r="L132" s="62"/>
      <c r="M132" s="170" t="s">
        <v>37</v>
      </c>
      <c r="N132" s="171" t="s">
        <v>53</v>
      </c>
      <c r="O132" s="43"/>
      <c r="P132" s="172">
        <f t="shared" si="21"/>
        <v>0</v>
      </c>
      <c r="Q132" s="172">
        <v>0</v>
      </c>
      <c r="R132" s="172">
        <f t="shared" si="22"/>
        <v>0</v>
      </c>
      <c r="S132" s="172">
        <v>0</v>
      </c>
      <c r="T132" s="173">
        <f t="shared" si="23"/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174">
        <f t="shared" si="24"/>
        <v>0</v>
      </c>
      <c r="BF132" s="174">
        <f t="shared" si="25"/>
        <v>0</v>
      </c>
      <c r="BG132" s="174">
        <f t="shared" si="26"/>
        <v>0</v>
      </c>
      <c r="BH132" s="174">
        <f t="shared" si="27"/>
        <v>0</v>
      </c>
      <c r="BI132" s="174">
        <f t="shared" si="28"/>
        <v>0</v>
      </c>
      <c r="BJ132" s="24" t="s">
        <v>24</v>
      </c>
      <c r="BK132" s="174">
        <f t="shared" si="29"/>
        <v>0</v>
      </c>
      <c r="BL132" s="24" t="s">
        <v>219</v>
      </c>
      <c r="BM132" s="24" t="s">
        <v>2842</v>
      </c>
    </row>
    <row r="133" spans="2:65" s="1" customFormat="1" ht="25.5" customHeight="1">
      <c r="B133" s="42"/>
      <c r="C133" s="163" t="s">
        <v>297</v>
      </c>
      <c r="D133" s="163" t="s">
        <v>156</v>
      </c>
      <c r="E133" s="164" t="s">
        <v>2843</v>
      </c>
      <c r="F133" s="165" t="s">
        <v>2844</v>
      </c>
      <c r="G133" s="166" t="s">
        <v>214</v>
      </c>
      <c r="H133" s="167">
        <v>11</v>
      </c>
      <c r="I133" s="168"/>
      <c r="J133" s="169">
        <f t="shared" si="20"/>
        <v>0</v>
      </c>
      <c r="K133" s="165" t="s">
        <v>2765</v>
      </c>
      <c r="L133" s="62"/>
      <c r="M133" s="170" t="s">
        <v>37</v>
      </c>
      <c r="N133" s="171" t="s">
        <v>53</v>
      </c>
      <c r="O133" s="43"/>
      <c r="P133" s="172">
        <f t="shared" si="21"/>
        <v>0</v>
      </c>
      <c r="Q133" s="172">
        <v>0</v>
      </c>
      <c r="R133" s="172">
        <f t="shared" si="22"/>
        <v>0</v>
      </c>
      <c r="S133" s="172">
        <v>0</v>
      </c>
      <c r="T133" s="173">
        <f t="shared" si="23"/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174">
        <f t="shared" si="24"/>
        <v>0</v>
      </c>
      <c r="BF133" s="174">
        <f t="shared" si="25"/>
        <v>0</v>
      </c>
      <c r="BG133" s="174">
        <f t="shared" si="26"/>
        <v>0</v>
      </c>
      <c r="BH133" s="174">
        <f t="shared" si="27"/>
        <v>0</v>
      </c>
      <c r="BI133" s="174">
        <f t="shared" si="28"/>
        <v>0</v>
      </c>
      <c r="BJ133" s="24" t="s">
        <v>24</v>
      </c>
      <c r="BK133" s="174">
        <f t="shared" si="29"/>
        <v>0</v>
      </c>
      <c r="BL133" s="24" t="s">
        <v>219</v>
      </c>
      <c r="BM133" s="24" t="s">
        <v>2845</v>
      </c>
    </row>
    <row r="134" spans="2:65" s="1" customFormat="1" ht="25.5" customHeight="1">
      <c r="B134" s="42"/>
      <c r="C134" s="163" t="s">
        <v>301</v>
      </c>
      <c r="D134" s="163" t="s">
        <v>156</v>
      </c>
      <c r="E134" s="164" t="s">
        <v>2846</v>
      </c>
      <c r="F134" s="165" t="s">
        <v>2847</v>
      </c>
      <c r="G134" s="166" t="s">
        <v>214</v>
      </c>
      <c r="H134" s="167">
        <v>17</v>
      </c>
      <c r="I134" s="168"/>
      <c r="J134" s="169">
        <f t="shared" si="20"/>
        <v>0</v>
      </c>
      <c r="K134" s="165" t="s">
        <v>2765</v>
      </c>
      <c r="L134" s="62"/>
      <c r="M134" s="170" t="s">
        <v>37</v>
      </c>
      <c r="N134" s="171" t="s">
        <v>53</v>
      </c>
      <c r="O134" s="43"/>
      <c r="P134" s="172">
        <f t="shared" si="21"/>
        <v>0</v>
      </c>
      <c r="Q134" s="172">
        <v>0</v>
      </c>
      <c r="R134" s="172">
        <f t="shared" si="22"/>
        <v>0</v>
      </c>
      <c r="S134" s="172">
        <v>0</v>
      </c>
      <c r="T134" s="173">
        <f t="shared" si="23"/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174">
        <f t="shared" si="24"/>
        <v>0</v>
      </c>
      <c r="BF134" s="174">
        <f t="shared" si="25"/>
        <v>0</v>
      </c>
      <c r="BG134" s="174">
        <f t="shared" si="26"/>
        <v>0</v>
      </c>
      <c r="BH134" s="174">
        <f t="shared" si="27"/>
        <v>0</v>
      </c>
      <c r="BI134" s="174">
        <f t="shared" si="28"/>
        <v>0</v>
      </c>
      <c r="BJ134" s="24" t="s">
        <v>24</v>
      </c>
      <c r="BK134" s="174">
        <f t="shared" si="29"/>
        <v>0</v>
      </c>
      <c r="BL134" s="24" t="s">
        <v>219</v>
      </c>
      <c r="BM134" s="24" t="s">
        <v>2848</v>
      </c>
    </row>
    <row r="135" spans="2:65" s="1" customFormat="1" ht="25.5" customHeight="1">
      <c r="B135" s="42"/>
      <c r="C135" s="163" t="s">
        <v>305</v>
      </c>
      <c r="D135" s="163" t="s">
        <v>156</v>
      </c>
      <c r="E135" s="164" t="s">
        <v>2849</v>
      </c>
      <c r="F135" s="165" t="s">
        <v>2436</v>
      </c>
      <c r="G135" s="166" t="s">
        <v>214</v>
      </c>
      <c r="H135" s="167">
        <v>82</v>
      </c>
      <c r="I135" s="168"/>
      <c r="J135" s="169">
        <f t="shared" si="20"/>
        <v>0</v>
      </c>
      <c r="K135" s="165" t="s">
        <v>2765</v>
      </c>
      <c r="L135" s="62"/>
      <c r="M135" s="170" t="s">
        <v>37</v>
      </c>
      <c r="N135" s="171" t="s">
        <v>53</v>
      </c>
      <c r="O135" s="43"/>
      <c r="P135" s="172">
        <f t="shared" si="21"/>
        <v>0</v>
      </c>
      <c r="Q135" s="172">
        <v>0</v>
      </c>
      <c r="R135" s="172">
        <f t="shared" si="22"/>
        <v>0</v>
      </c>
      <c r="S135" s="172">
        <v>0</v>
      </c>
      <c r="T135" s="173">
        <f t="shared" si="23"/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174">
        <f t="shared" si="24"/>
        <v>0</v>
      </c>
      <c r="BF135" s="174">
        <f t="shared" si="25"/>
        <v>0</v>
      </c>
      <c r="BG135" s="174">
        <f t="shared" si="26"/>
        <v>0</v>
      </c>
      <c r="BH135" s="174">
        <f t="shared" si="27"/>
        <v>0</v>
      </c>
      <c r="BI135" s="174">
        <f t="shared" si="28"/>
        <v>0</v>
      </c>
      <c r="BJ135" s="24" t="s">
        <v>24</v>
      </c>
      <c r="BK135" s="174">
        <f t="shared" si="29"/>
        <v>0</v>
      </c>
      <c r="BL135" s="24" t="s">
        <v>219</v>
      </c>
      <c r="BM135" s="24" t="s">
        <v>2850</v>
      </c>
    </row>
    <row r="136" spans="2:65" s="1" customFormat="1" ht="16.5" customHeight="1">
      <c r="B136" s="42"/>
      <c r="C136" s="163" t="s">
        <v>33</v>
      </c>
      <c r="D136" s="163" t="s">
        <v>156</v>
      </c>
      <c r="E136" s="164" t="s">
        <v>2851</v>
      </c>
      <c r="F136" s="165" t="s">
        <v>2439</v>
      </c>
      <c r="G136" s="166" t="s">
        <v>214</v>
      </c>
      <c r="H136" s="167">
        <v>27</v>
      </c>
      <c r="I136" s="168"/>
      <c r="J136" s="169">
        <f t="shared" si="20"/>
        <v>0</v>
      </c>
      <c r="K136" s="165" t="s">
        <v>2765</v>
      </c>
      <c r="L136" s="62"/>
      <c r="M136" s="170" t="s">
        <v>37</v>
      </c>
      <c r="N136" s="171" t="s">
        <v>53</v>
      </c>
      <c r="O136" s="43"/>
      <c r="P136" s="172">
        <f t="shared" si="21"/>
        <v>0</v>
      </c>
      <c r="Q136" s="172">
        <v>0</v>
      </c>
      <c r="R136" s="172">
        <f t="shared" si="22"/>
        <v>0</v>
      </c>
      <c r="S136" s="172">
        <v>0</v>
      </c>
      <c r="T136" s="173">
        <f t="shared" si="23"/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174">
        <f t="shared" si="24"/>
        <v>0</v>
      </c>
      <c r="BF136" s="174">
        <f t="shared" si="25"/>
        <v>0</v>
      </c>
      <c r="BG136" s="174">
        <f t="shared" si="26"/>
        <v>0</v>
      </c>
      <c r="BH136" s="174">
        <f t="shared" si="27"/>
        <v>0</v>
      </c>
      <c r="BI136" s="174">
        <f t="shared" si="28"/>
        <v>0</v>
      </c>
      <c r="BJ136" s="24" t="s">
        <v>24</v>
      </c>
      <c r="BK136" s="174">
        <f t="shared" si="29"/>
        <v>0</v>
      </c>
      <c r="BL136" s="24" t="s">
        <v>219</v>
      </c>
      <c r="BM136" s="24" t="s">
        <v>2852</v>
      </c>
    </row>
    <row r="137" spans="2:65" s="1" customFormat="1" ht="16.5" customHeight="1">
      <c r="B137" s="42"/>
      <c r="C137" s="163" t="s">
        <v>312</v>
      </c>
      <c r="D137" s="163" t="s">
        <v>156</v>
      </c>
      <c r="E137" s="164" t="s">
        <v>2853</v>
      </c>
      <c r="F137" s="165" t="s">
        <v>2854</v>
      </c>
      <c r="G137" s="166" t="s">
        <v>214</v>
      </c>
      <c r="H137" s="167">
        <v>14</v>
      </c>
      <c r="I137" s="168"/>
      <c r="J137" s="169">
        <f t="shared" si="20"/>
        <v>0</v>
      </c>
      <c r="K137" s="165" t="s">
        <v>2765</v>
      </c>
      <c r="L137" s="62"/>
      <c r="M137" s="170" t="s">
        <v>37</v>
      </c>
      <c r="N137" s="171" t="s">
        <v>53</v>
      </c>
      <c r="O137" s="43"/>
      <c r="P137" s="172">
        <f t="shared" si="21"/>
        <v>0</v>
      </c>
      <c r="Q137" s="172">
        <v>0</v>
      </c>
      <c r="R137" s="172">
        <f t="shared" si="22"/>
        <v>0</v>
      </c>
      <c r="S137" s="172">
        <v>0</v>
      </c>
      <c r="T137" s="173">
        <f t="shared" si="23"/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174">
        <f t="shared" si="24"/>
        <v>0</v>
      </c>
      <c r="BF137" s="174">
        <f t="shared" si="25"/>
        <v>0</v>
      </c>
      <c r="BG137" s="174">
        <f t="shared" si="26"/>
        <v>0</v>
      </c>
      <c r="BH137" s="174">
        <f t="shared" si="27"/>
        <v>0</v>
      </c>
      <c r="BI137" s="174">
        <f t="shared" si="28"/>
        <v>0</v>
      </c>
      <c r="BJ137" s="24" t="s">
        <v>24</v>
      </c>
      <c r="BK137" s="174">
        <f t="shared" si="29"/>
        <v>0</v>
      </c>
      <c r="BL137" s="24" t="s">
        <v>219</v>
      </c>
      <c r="BM137" s="24" t="s">
        <v>2855</v>
      </c>
    </row>
    <row r="138" spans="2:65" s="1" customFormat="1" ht="16.5" customHeight="1">
      <c r="B138" s="42"/>
      <c r="C138" s="163" t="s">
        <v>316</v>
      </c>
      <c r="D138" s="163" t="s">
        <v>156</v>
      </c>
      <c r="E138" s="164" t="s">
        <v>2856</v>
      </c>
      <c r="F138" s="165" t="s">
        <v>2857</v>
      </c>
      <c r="G138" s="166" t="s">
        <v>214</v>
      </c>
      <c r="H138" s="167">
        <v>29</v>
      </c>
      <c r="I138" s="168"/>
      <c r="J138" s="169">
        <f t="shared" si="20"/>
        <v>0</v>
      </c>
      <c r="K138" s="165" t="s">
        <v>2765</v>
      </c>
      <c r="L138" s="62"/>
      <c r="M138" s="170" t="s">
        <v>37</v>
      </c>
      <c r="N138" s="171" t="s">
        <v>53</v>
      </c>
      <c r="O138" s="43"/>
      <c r="P138" s="172">
        <f t="shared" si="21"/>
        <v>0</v>
      </c>
      <c r="Q138" s="172">
        <v>0</v>
      </c>
      <c r="R138" s="172">
        <f t="shared" si="22"/>
        <v>0</v>
      </c>
      <c r="S138" s="172">
        <v>0</v>
      </c>
      <c r="T138" s="173">
        <f t="shared" si="23"/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174">
        <f t="shared" si="24"/>
        <v>0</v>
      </c>
      <c r="BF138" s="174">
        <f t="shared" si="25"/>
        <v>0</v>
      </c>
      <c r="BG138" s="174">
        <f t="shared" si="26"/>
        <v>0</v>
      </c>
      <c r="BH138" s="174">
        <f t="shared" si="27"/>
        <v>0</v>
      </c>
      <c r="BI138" s="174">
        <f t="shared" si="28"/>
        <v>0</v>
      </c>
      <c r="BJ138" s="24" t="s">
        <v>24</v>
      </c>
      <c r="BK138" s="174">
        <f t="shared" si="29"/>
        <v>0</v>
      </c>
      <c r="BL138" s="24" t="s">
        <v>219</v>
      </c>
      <c r="BM138" s="24" t="s">
        <v>2858</v>
      </c>
    </row>
    <row r="139" spans="2:65" s="1" customFormat="1" ht="16.5" customHeight="1">
      <c r="B139" s="42"/>
      <c r="C139" s="163" t="s">
        <v>320</v>
      </c>
      <c r="D139" s="163" t="s">
        <v>156</v>
      </c>
      <c r="E139" s="164" t="s">
        <v>2859</v>
      </c>
      <c r="F139" s="165" t="s">
        <v>2860</v>
      </c>
      <c r="G139" s="166" t="s">
        <v>214</v>
      </c>
      <c r="H139" s="167">
        <v>11</v>
      </c>
      <c r="I139" s="168"/>
      <c r="J139" s="169">
        <f t="shared" si="20"/>
        <v>0</v>
      </c>
      <c r="K139" s="165" t="s">
        <v>2765</v>
      </c>
      <c r="L139" s="62"/>
      <c r="M139" s="170" t="s">
        <v>37</v>
      </c>
      <c r="N139" s="171" t="s">
        <v>53</v>
      </c>
      <c r="O139" s="43"/>
      <c r="P139" s="172">
        <f t="shared" si="21"/>
        <v>0</v>
      </c>
      <c r="Q139" s="172">
        <v>0</v>
      </c>
      <c r="R139" s="172">
        <f t="shared" si="22"/>
        <v>0</v>
      </c>
      <c r="S139" s="172">
        <v>0</v>
      </c>
      <c r="T139" s="173">
        <f t="shared" si="23"/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174">
        <f t="shared" si="24"/>
        <v>0</v>
      </c>
      <c r="BF139" s="174">
        <f t="shared" si="25"/>
        <v>0</v>
      </c>
      <c r="BG139" s="174">
        <f t="shared" si="26"/>
        <v>0</v>
      </c>
      <c r="BH139" s="174">
        <f t="shared" si="27"/>
        <v>0</v>
      </c>
      <c r="BI139" s="174">
        <f t="shared" si="28"/>
        <v>0</v>
      </c>
      <c r="BJ139" s="24" t="s">
        <v>24</v>
      </c>
      <c r="BK139" s="174">
        <f t="shared" si="29"/>
        <v>0</v>
      </c>
      <c r="BL139" s="24" t="s">
        <v>219</v>
      </c>
      <c r="BM139" s="24" t="s">
        <v>2861</v>
      </c>
    </row>
    <row r="140" spans="2:65" s="1" customFormat="1" ht="16.5" customHeight="1">
      <c r="B140" s="42"/>
      <c r="C140" s="163" t="s">
        <v>324</v>
      </c>
      <c r="D140" s="163" t="s">
        <v>156</v>
      </c>
      <c r="E140" s="164" t="s">
        <v>2862</v>
      </c>
      <c r="F140" s="165" t="s">
        <v>2863</v>
      </c>
      <c r="G140" s="166" t="s">
        <v>214</v>
      </c>
      <c r="H140" s="167">
        <v>17</v>
      </c>
      <c r="I140" s="168"/>
      <c r="J140" s="169">
        <f t="shared" si="20"/>
        <v>0</v>
      </c>
      <c r="K140" s="165" t="s">
        <v>2765</v>
      </c>
      <c r="L140" s="62"/>
      <c r="M140" s="170" t="s">
        <v>37</v>
      </c>
      <c r="N140" s="171" t="s">
        <v>53</v>
      </c>
      <c r="O140" s="43"/>
      <c r="P140" s="172">
        <f t="shared" si="21"/>
        <v>0</v>
      </c>
      <c r="Q140" s="172">
        <v>0</v>
      </c>
      <c r="R140" s="172">
        <f t="shared" si="22"/>
        <v>0</v>
      </c>
      <c r="S140" s="172">
        <v>0</v>
      </c>
      <c r="T140" s="173">
        <f t="shared" si="23"/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174">
        <f t="shared" si="24"/>
        <v>0</v>
      </c>
      <c r="BF140" s="174">
        <f t="shared" si="25"/>
        <v>0</v>
      </c>
      <c r="BG140" s="174">
        <f t="shared" si="26"/>
        <v>0</v>
      </c>
      <c r="BH140" s="174">
        <f t="shared" si="27"/>
        <v>0</v>
      </c>
      <c r="BI140" s="174">
        <f t="shared" si="28"/>
        <v>0</v>
      </c>
      <c r="BJ140" s="24" t="s">
        <v>24</v>
      </c>
      <c r="BK140" s="174">
        <f t="shared" si="29"/>
        <v>0</v>
      </c>
      <c r="BL140" s="24" t="s">
        <v>219</v>
      </c>
      <c r="BM140" s="24" t="s">
        <v>2864</v>
      </c>
    </row>
    <row r="141" spans="2:65" s="1" customFormat="1" ht="16.5" customHeight="1">
      <c r="B141" s="42"/>
      <c r="C141" s="163" t="s">
        <v>328</v>
      </c>
      <c r="D141" s="163" t="s">
        <v>156</v>
      </c>
      <c r="E141" s="164" t="s">
        <v>2865</v>
      </c>
      <c r="F141" s="165" t="s">
        <v>2442</v>
      </c>
      <c r="G141" s="166" t="s">
        <v>214</v>
      </c>
      <c r="H141" s="167">
        <v>55</v>
      </c>
      <c r="I141" s="168"/>
      <c r="J141" s="169">
        <f t="shared" si="20"/>
        <v>0</v>
      </c>
      <c r="K141" s="165" t="s">
        <v>2765</v>
      </c>
      <c r="L141" s="62"/>
      <c r="M141" s="170" t="s">
        <v>37</v>
      </c>
      <c r="N141" s="171" t="s">
        <v>53</v>
      </c>
      <c r="O141" s="43"/>
      <c r="P141" s="172">
        <f t="shared" si="21"/>
        <v>0</v>
      </c>
      <c r="Q141" s="172">
        <v>0</v>
      </c>
      <c r="R141" s="172">
        <f t="shared" si="22"/>
        <v>0</v>
      </c>
      <c r="S141" s="172">
        <v>0</v>
      </c>
      <c r="T141" s="173">
        <f t="shared" si="23"/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174">
        <f t="shared" si="24"/>
        <v>0</v>
      </c>
      <c r="BF141" s="174">
        <f t="shared" si="25"/>
        <v>0</v>
      </c>
      <c r="BG141" s="174">
        <f t="shared" si="26"/>
        <v>0</v>
      </c>
      <c r="BH141" s="174">
        <f t="shared" si="27"/>
        <v>0</v>
      </c>
      <c r="BI141" s="174">
        <f t="shared" si="28"/>
        <v>0</v>
      </c>
      <c r="BJ141" s="24" t="s">
        <v>24</v>
      </c>
      <c r="BK141" s="174">
        <f t="shared" si="29"/>
        <v>0</v>
      </c>
      <c r="BL141" s="24" t="s">
        <v>219</v>
      </c>
      <c r="BM141" s="24" t="s">
        <v>2866</v>
      </c>
    </row>
    <row r="142" spans="2:65" s="1" customFormat="1" ht="16.5" customHeight="1">
      <c r="B142" s="42"/>
      <c r="C142" s="163" t="s">
        <v>330</v>
      </c>
      <c r="D142" s="163" t="s">
        <v>156</v>
      </c>
      <c r="E142" s="164" t="s">
        <v>2867</v>
      </c>
      <c r="F142" s="165" t="s">
        <v>2868</v>
      </c>
      <c r="G142" s="166" t="s">
        <v>214</v>
      </c>
      <c r="H142" s="167">
        <v>14</v>
      </c>
      <c r="I142" s="168"/>
      <c r="J142" s="169">
        <f t="shared" si="20"/>
        <v>0</v>
      </c>
      <c r="K142" s="165" t="s">
        <v>2765</v>
      </c>
      <c r="L142" s="62"/>
      <c r="M142" s="170" t="s">
        <v>37</v>
      </c>
      <c r="N142" s="171" t="s">
        <v>53</v>
      </c>
      <c r="O142" s="43"/>
      <c r="P142" s="172">
        <f t="shared" si="21"/>
        <v>0</v>
      </c>
      <c r="Q142" s="172">
        <v>0</v>
      </c>
      <c r="R142" s="172">
        <f t="shared" si="22"/>
        <v>0</v>
      </c>
      <c r="S142" s="172">
        <v>0</v>
      </c>
      <c r="T142" s="173">
        <f t="shared" si="23"/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174">
        <f t="shared" si="24"/>
        <v>0</v>
      </c>
      <c r="BF142" s="174">
        <f t="shared" si="25"/>
        <v>0</v>
      </c>
      <c r="BG142" s="174">
        <f t="shared" si="26"/>
        <v>0</v>
      </c>
      <c r="BH142" s="174">
        <f t="shared" si="27"/>
        <v>0</v>
      </c>
      <c r="BI142" s="174">
        <f t="shared" si="28"/>
        <v>0</v>
      </c>
      <c r="BJ142" s="24" t="s">
        <v>24</v>
      </c>
      <c r="BK142" s="174">
        <f t="shared" si="29"/>
        <v>0</v>
      </c>
      <c r="BL142" s="24" t="s">
        <v>219</v>
      </c>
      <c r="BM142" s="24" t="s">
        <v>2869</v>
      </c>
    </row>
    <row r="143" spans="2:65" s="1" customFormat="1" ht="16.5" customHeight="1">
      <c r="B143" s="42"/>
      <c r="C143" s="163" t="s">
        <v>334</v>
      </c>
      <c r="D143" s="163" t="s">
        <v>156</v>
      </c>
      <c r="E143" s="164" t="s">
        <v>2870</v>
      </c>
      <c r="F143" s="165" t="s">
        <v>2445</v>
      </c>
      <c r="G143" s="166" t="s">
        <v>214</v>
      </c>
      <c r="H143" s="167">
        <v>29</v>
      </c>
      <c r="I143" s="168"/>
      <c r="J143" s="169">
        <f t="shared" si="20"/>
        <v>0</v>
      </c>
      <c r="K143" s="165" t="s">
        <v>2765</v>
      </c>
      <c r="L143" s="62"/>
      <c r="M143" s="170" t="s">
        <v>37</v>
      </c>
      <c r="N143" s="171" t="s">
        <v>53</v>
      </c>
      <c r="O143" s="43"/>
      <c r="P143" s="172">
        <f t="shared" si="21"/>
        <v>0</v>
      </c>
      <c r="Q143" s="172">
        <v>0</v>
      </c>
      <c r="R143" s="172">
        <f t="shared" si="22"/>
        <v>0</v>
      </c>
      <c r="S143" s="172">
        <v>0</v>
      </c>
      <c r="T143" s="173">
        <f t="shared" si="23"/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174">
        <f t="shared" si="24"/>
        <v>0</v>
      </c>
      <c r="BF143" s="174">
        <f t="shared" si="25"/>
        <v>0</v>
      </c>
      <c r="BG143" s="174">
        <f t="shared" si="26"/>
        <v>0</v>
      </c>
      <c r="BH143" s="174">
        <f t="shared" si="27"/>
        <v>0</v>
      </c>
      <c r="BI143" s="174">
        <f t="shared" si="28"/>
        <v>0</v>
      </c>
      <c r="BJ143" s="24" t="s">
        <v>24</v>
      </c>
      <c r="BK143" s="174">
        <f t="shared" si="29"/>
        <v>0</v>
      </c>
      <c r="BL143" s="24" t="s">
        <v>219</v>
      </c>
      <c r="BM143" s="24" t="s">
        <v>2871</v>
      </c>
    </row>
    <row r="144" spans="2:65" s="1" customFormat="1" ht="16.5" customHeight="1">
      <c r="B144" s="42"/>
      <c r="C144" s="163" t="s">
        <v>338</v>
      </c>
      <c r="D144" s="163" t="s">
        <v>156</v>
      </c>
      <c r="E144" s="164" t="s">
        <v>2872</v>
      </c>
      <c r="F144" s="165" t="s">
        <v>2451</v>
      </c>
      <c r="G144" s="166" t="s">
        <v>373</v>
      </c>
      <c r="H144" s="167">
        <v>17</v>
      </c>
      <c r="I144" s="168"/>
      <c r="J144" s="169">
        <f t="shared" si="20"/>
        <v>0</v>
      </c>
      <c r="K144" s="165" t="s">
        <v>2765</v>
      </c>
      <c r="L144" s="62"/>
      <c r="M144" s="170" t="s">
        <v>37</v>
      </c>
      <c r="N144" s="171" t="s">
        <v>53</v>
      </c>
      <c r="O144" s="43"/>
      <c r="P144" s="172">
        <f t="shared" si="21"/>
        <v>0</v>
      </c>
      <c r="Q144" s="172">
        <v>0</v>
      </c>
      <c r="R144" s="172">
        <f t="shared" si="22"/>
        <v>0</v>
      </c>
      <c r="S144" s="172">
        <v>0</v>
      </c>
      <c r="T144" s="173">
        <f t="shared" si="23"/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174">
        <f t="shared" si="24"/>
        <v>0</v>
      </c>
      <c r="BF144" s="174">
        <f t="shared" si="25"/>
        <v>0</v>
      </c>
      <c r="BG144" s="174">
        <f t="shared" si="26"/>
        <v>0</v>
      </c>
      <c r="BH144" s="174">
        <f t="shared" si="27"/>
        <v>0</v>
      </c>
      <c r="BI144" s="174">
        <f t="shared" si="28"/>
        <v>0</v>
      </c>
      <c r="BJ144" s="24" t="s">
        <v>24</v>
      </c>
      <c r="BK144" s="174">
        <f t="shared" si="29"/>
        <v>0</v>
      </c>
      <c r="BL144" s="24" t="s">
        <v>219</v>
      </c>
      <c r="BM144" s="24" t="s">
        <v>2873</v>
      </c>
    </row>
    <row r="145" spans="2:65" s="1" customFormat="1" ht="16.5" customHeight="1">
      <c r="B145" s="42"/>
      <c r="C145" s="163" t="s">
        <v>342</v>
      </c>
      <c r="D145" s="163" t="s">
        <v>156</v>
      </c>
      <c r="E145" s="164" t="s">
        <v>2874</v>
      </c>
      <c r="F145" s="165" t="s">
        <v>2457</v>
      </c>
      <c r="G145" s="166" t="s">
        <v>373</v>
      </c>
      <c r="H145" s="167">
        <v>17</v>
      </c>
      <c r="I145" s="168"/>
      <c r="J145" s="169">
        <f t="shared" si="20"/>
        <v>0</v>
      </c>
      <c r="K145" s="165" t="s">
        <v>2765</v>
      </c>
      <c r="L145" s="62"/>
      <c r="M145" s="170" t="s">
        <v>37</v>
      </c>
      <c r="N145" s="171" t="s">
        <v>53</v>
      </c>
      <c r="O145" s="43"/>
      <c r="P145" s="172">
        <f t="shared" si="21"/>
        <v>0</v>
      </c>
      <c r="Q145" s="172">
        <v>0</v>
      </c>
      <c r="R145" s="172">
        <f t="shared" si="22"/>
        <v>0</v>
      </c>
      <c r="S145" s="172">
        <v>0</v>
      </c>
      <c r="T145" s="173">
        <f t="shared" si="23"/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174">
        <f t="shared" si="24"/>
        <v>0</v>
      </c>
      <c r="BF145" s="174">
        <f t="shared" si="25"/>
        <v>0</v>
      </c>
      <c r="BG145" s="174">
        <f t="shared" si="26"/>
        <v>0</v>
      </c>
      <c r="BH145" s="174">
        <f t="shared" si="27"/>
        <v>0</v>
      </c>
      <c r="BI145" s="174">
        <f t="shared" si="28"/>
        <v>0</v>
      </c>
      <c r="BJ145" s="24" t="s">
        <v>24</v>
      </c>
      <c r="BK145" s="174">
        <f t="shared" si="29"/>
        <v>0</v>
      </c>
      <c r="BL145" s="24" t="s">
        <v>219</v>
      </c>
      <c r="BM145" s="24" t="s">
        <v>2875</v>
      </c>
    </row>
    <row r="146" spans="2:65" s="1" customFormat="1" ht="16.5" customHeight="1">
      <c r="B146" s="42"/>
      <c r="C146" s="163" t="s">
        <v>346</v>
      </c>
      <c r="D146" s="163" t="s">
        <v>156</v>
      </c>
      <c r="E146" s="164" t="s">
        <v>2876</v>
      </c>
      <c r="F146" s="165" t="s">
        <v>2877</v>
      </c>
      <c r="G146" s="166" t="s">
        <v>373</v>
      </c>
      <c r="H146" s="167">
        <v>3</v>
      </c>
      <c r="I146" s="168"/>
      <c r="J146" s="169">
        <f t="shared" si="20"/>
        <v>0</v>
      </c>
      <c r="K146" s="165" t="s">
        <v>2765</v>
      </c>
      <c r="L146" s="62"/>
      <c r="M146" s="170" t="s">
        <v>37</v>
      </c>
      <c r="N146" s="171" t="s">
        <v>53</v>
      </c>
      <c r="O146" s="43"/>
      <c r="P146" s="172">
        <f t="shared" si="21"/>
        <v>0</v>
      </c>
      <c r="Q146" s="172">
        <v>0</v>
      </c>
      <c r="R146" s="172">
        <f t="shared" si="22"/>
        <v>0</v>
      </c>
      <c r="S146" s="172">
        <v>0</v>
      </c>
      <c r="T146" s="173">
        <f t="shared" si="23"/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174">
        <f t="shared" si="24"/>
        <v>0</v>
      </c>
      <c r="BF146" s="174">
        <f t="shared" si="25"/>
        <v>0</v>
      </c>
      <c r="BG146" s="174">
        <f t="shared" si="26"/>
        <v>0</v>
      </c>
      <c r="BH146" s="174">
        <f t="shared" si="27"/>
        <v>0</v>
      </c>
      <c r="BI146" s="174">
        <f t="shared" si="28"/>
        <v>0</v>
      </c>
      <c r="BJ146" s="24" t="s">
        <v>24</v>
      </c>
      <c r="BK146" s="174">
        <f t="shared" si="29"/>
        <v>0</v>
      </c>
      <c r="BL146" s="24" t="s">
        <v>219</v>
      </c>
      <c r="BM146" s="24" t="s">
        <v>2878</v>
      </c>
    </row>
    <row r="147" spans="2:65" s="1" customFormat="1" ht="16.5" customHeight="1">
      <c r="B147" s="42"/>
      <c r="C147" s="163" t="s">
        <v>350</v>
      </c>
      <c r="D147" s="163" t="s">
        <v>156</v>
      </c>
      <c r="E147" s="164" t="s">
        <v>2879</v>
      </c>
      <c r="F147" s="165" t="s">
        <v>2460</v>
      </c>
      <c r="G147" s="166" t="s">
        <v>373</v>
      </c>
      <c r="H147" s="167">
        <v>2</v>
      </c>
      <c r="I147" s="168"/>
      <c r="J147" s="169">
        <f t="shared" si="20"/>
        <v>0</v>
      </c>
      <c r="K147" s="165" t="s">
        <v>2765</v>
      </c>
      <c r="L147" s="62"/>
      <c r="M147" s="170" t="s">
        <v>37</v>
      </c>
      <c r="N147" s="171" t="s">
        <v>53</v>
      </c>
      <c r="O147" s="43"/>
      <c r="P147" s="172">
        <f t="shared" si="21"/>
        <v>0</v>
      </c>
      <c r="Q147" s="172">
        <v>0</v>
      </c>
      <c r="R147" s="172">
        <f t="shared" si="22"/>
        <v>0</v>
      </c>
      <c r="S147" s="172">
        <v>0</v>
      </c>
      <c r="T147" s="173">
        <f t="shared" si="23"/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174">
        <f t="shared" si="24"/>
        <v>0</v>
      </c>
      <c r="BF147" s="174">
        <f t="shared" si="25"/>
        <v>0</v>
      </c>
      <c r="BG147" s="174">
        <f t="shared" si="26"/>
        <v>0</v>
      </c>
      <c r="BH147" s="174">
        <f t="shared" si="27"/>
        <v>0</v>
      </c>
      <c r="BI147" s="174">
        <f t="shared" si="28"/>
        <v>0</v>
      </c>
      <c r="BJ147" s="24" t="s">
        <v>24</v>
      </c>
      <c r="BK147" s="174">
        <f t="shared" si="29"/>
        <v>0</v>
      </c>
      <c r="BL147" s="24" t="s">
        <v>219</v>
      </c>
      <c r="BM147" s="24" t="s">
        <v>2880</v>
      </c>
    </row>
    <row r="148" spans="2:65" s="1" customFormat="1" ht="16.5" customHeight="1">
      <c r="B148" s="42"/>
      <c r="C148" s="163" t="s">
        <v>354</v>
      </c>
      <c r="D148" s="163" t="s">
        <v>156</v>
      </c>
      <c r="E148" s="164" t="s">
        <v>2881</v>
      </c>
      <c r="F148" s="165" t="s">
        <v>2882</v>
      </c>
      <c r="G148" s="166" t="s">
        <v>373</v>
      </c>
      <c r="H148" s="167">
        <v>4</v>
      </c>
      <c r="I148" s="168"/>
      <c r="J148" s="169">
        <f t="shared" si="20"/>
        <v>0</v>
      </c>
      <c r="K148" s="165" t="s">
        <v>2765</v>
      </c>
      <c r="L148" s="62"/>
      <c r="M148" s="170" t="s">
        <v>37</v>
      </c>
      <c r="N148" s="171" t="s">
        <v>53</v>
      </c>
      <c r="O148" s="43"/>
      <c r="P148" s="172">
        <f t="shared" si="21"/>
        <v>0</v>
      </c>
      <c r="Q148" s="172">
        <v>0</v>
      </c>
      <c r="R148" s="172">
        <f t="shared" si="22"/>
        <v>0</v>
      </c>
      <c r="S148" s="172">
        <v>0</v>
      </c>
      <c r="T148" s="173">
        <f t="shared" si="23"/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174">
        <f t="shared" si="24"/>
        <v>0</v>
      </c>
      <c r="BF148" s="174">
        <f t="shared" si="25"/>
        <v>0</v>
      </c>
      <c r="BG148" s="174">
        <f t="shared" si="26"/>
        <v>0</v>
      </c>
      <c r="BH148" s="174">
        <f t="shared" si="27"/>
        <v>0</v>
      </c>
      <c r="BI148" s="174">
        <f t="shared" si="28"/>
        <v>0</v>
      </c>
      <c r="BJ148" s="24" t="s">
        <v>24</v>
      </c>
      <c r="BK148" s="174">
        <f t="shared" si="29"/>
        <v>0</v>
      </c>
      <c r="BL148" s="24" t="s">
        <v>219</v>
      </c>
      <c r="BM148" s="24" t="s">
        <v>2883</v>
      </c>
    </row>
    <row r="149" spans="2:65" s="1" customFormat="1" ht="16.5" customHeight="1">
      <c r="B149" s="42"/>
      <c r="C149" s="163" t="s">
        <v>358</v>
      </c>
      <c r="D149" s="163" t="s">
        <v>156</v>
      </c>
      <c r="E149" s="164" t="s">
        <v>2884</v>
      </c>
      <c r="F149" s="165" t="s">
        <v>2885</v>
      </c>
      <c r="G149" s="166" t="s">
        <v>373</v>
      </c>
      <c r="H149" s="167">
        <v>1</v>
      </c>
      <c r="I149" s="168"/>
      <c r="J149" s="169">
        <f t="shared" si="20"/>
        <v>0</v>
      </c>
      <c r="K149" s="165" t="s">
        <v>2765</v>
      </c>
      <c r="L149" s="62"/>
      <c r="M149" s="170" t="s">
        <v>37</v>
      </c>
      <c r="N149" s="171" t="s">
        <v>53</v>
      </c>
      <c r="O149" s="43"/>
      <c r="P149" s="172">
        <f t="shared" si="21"/>
        <v>0</v>
      </c>
      <c r="Q149" s="172">
        <v>0</v>
      </c>
      <c r="R149" s="172">
        <f t="shared" si="22"/>
        <v>0</v>
      </c>
      <c r="S149" s="172">
        <v>0</v>
      </c>
      <c r="T149" s="173">
        <f t="shared" si="23"/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174">
        <f t="shared" si="24"/>
        <v>0</v>
      </c>
      <c r="BF149" s="174">
        <f t="shared" si="25"/>
        <v>0</v>
      </c>
      <c r="BG149" s="174">
        <f t="shared" si="26"/>
        <v>0</v>
      </c>
      <c r="BH149" s="174">
        <f t="shared" si="27"/>
        <v>0</v>
      </c>
      <c r="BI149" s="174">
        <f t="shared" si="28"/>
        <v>0</v>
      </c>
      <c r="BJ149" s="24" t="s">
        <v>24</v>
      </c>
      <c r="BK149" s="174">
        <f t="shared" si="29"/>
        <v>0</v>
      </c>
      <c r="BL149" s="24" t="s">
        <v>219</v>
      </c>
      <c r="BM149" s="24" t="s">
        <v>2886</v>
      </c>
    </row>
    <row r="150" spans="2:65" s="1" customFormat="1" ht="16.5" customHeight="1">
      <c r="B150" s="42"/>
      <c r="C150" s="163" t="s">
        <v>362</v>
      </c>
      <c r="D150" s="163" t="s">
        <v>156</v>
      </c>
      <c r="E150" s="164" t="s">
        <v>2887</v>
      </c>
      <c r="F150" s="165" t="s">
        <v>2466</v>
      </c>
      <c r="G150" s="166" t="s">
        <v>214</v>
      </c>
      <c r="H150" s="167">
        <v>167</v>
      </c>
      <c r="I150" s="168"/>
      <c r="J150" s="169">
        <f t="shared" si="20"/>
        <v>0</v>
      </c>
      <c r="K150" s="165" t="s">
        <v>2765</v>
      </c>
      <c r="L150" s="62"/>
      <c r="M150" s="170" t="s">
        <v>37</v>
      </c>
      <c r="N150" s="171" t="s">
        <v>53</v>
      </c>
      <c r="O150" s="43"/>
      <c r="P150" s="172">
        <f t="shared" si="21"/>
        <v>0</v>
      </c>
      <c r="Q150" s="172">
        <v>0</v>
      </c>
      <c r="R150" s="172">
        <f t="shared" si="22"/>
        <v>0</v>
      </c>
      <c r="S150" s="172">
        <v>0</v>
      </c>
      <c r="T150" s="173">
        <f t="shared" si="23"/>
        <v>0</v>
      </c>
      <c r="AR150" s="24" t="s">
        <v>219</v>
      </c>
      <c r="AT150" s="24" t="s">
        <v>156</v>
      </c>
      <c r="AU150" s="24" t="s">
        <v>24</v>
      </c>
      <c r="AY150" s="24" t="s">
        <v>162</v>
      </c>
      <c r="BE150" s="174">
        <f t="shared" si="24"/>
        <v>0</v>
      </c>
      <c r="BF150" s="174">
        <f t="shared" si="25"/>
        <v>0</v>
      </c>
      <c r="BG150" s="174">
        <f t="shared" si="26"/>
        <v>0</v>
      </c>
      <c r="BH150" s="174">
        <f t="shared" si="27"/>
        <v>0</v>
      </c>
      <c r="BI150" s="174">
        <f t="shared" si="28"/>
        <v>0</v>
      </c>
      <c r="BJ150" s="24" t="s">
        <v>24</v>
      </c>
      <c r="BK150" s="174">
        <f t="shared" si="29"/>
        <v>0</v>
      </c>
      <c r="BL150" s="24" t="s">
        <v>219</v>
      </c>
      <c r="BM150" s="24" t="s">
        <v>2888</v>
      </c>
    </row>
    <row r="151" spans="2:65" s="1" customFormat="1" ht="16.5" customHeight="1">
      <c r="B151" s="42"/>
      <c r="C151" s="163" t="s">
        <v>366</v>
      </c>
      <c r="D151" s="163" t="s">
        <v>156</v>
      </c>
      <c r="E151" s="164" t="s">
        <v>2889</v>
      </c>
      <c r="F151" s="165" t="s">
        <v>2890</v>
      </c>
      <c r="G151" s="166" t="s">
        <v>214</v>
      </c>
      <c r="H151" s="167">
        <v>28</v>
      </c>
      <c r="I151" s="168"/>
      <c r="J151" s="169">
        <f t="shared" si="20"/>
        <v>0</v>
      </c>
      <c r="K151" s="165" t="s">
        <v>2765</v>
      </c>
      <c r="L151" s="62"/>
      <c r="M151" s="170" t="s">
        <v>37</v>
      </c>
      <c r="N151" s="171" t="s">
        <v>53</v>
      </c>
      <c r="O151" s="43"/>
      <c r="P151" s="172">
        <f t="shared" si="21"/>
        <v>0</v>
      </c>
      <c r="Q151" s="172">
        <v>0</v>
      </c>
      <c r="R151" s="172">
        <f t="shared" si="22"/>
        <v>0</v>
      </c>
      <c r="S151" s="172">
        <v>0</v>
      </c>
      <c r="T151" s="173">
        <f t="shared" si="23"/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174">
        <f t="shared" si="24"/>
        <v>0</v>
      </c>
      <c r="BF151" s="174">
        <f t="shared" si="25"/>
        <v>0</v>
      </c>
      <c r="BG151" s="174">
        <f t="shared" si="26"/>
        <v>0</v>
      </c>
      <c r="BH151" s="174">
        <f t="shared" si="27"/>
        <v>0</v>
      </c>
      <c r="BI151" s="174">
        <f t="shared" si="28"/>
        <v>0</v>
      </c>
      <c r="BJ151" s="24" t="s">
        <v>24</v>
      </c>
      <c r="BK151" s="174">
        <f t="shared" si="29"/>
        <v>0</v>
      </c>
      <c r="BL151" s="24" t="s">
        <v>219</v>
      </c>
      <c r="BM151" s="24" t="s">
        <v>2891</v>
      </c>
    </row>
    <row r="152" spans="2:65" s="1" customFormat="1" ht="16.5" customHeight="1">
      <c r="B152" s="42"/>
      <c r="C152" s="163" t="s">
        <v>370</v>
      </c>
      <c r="D152" s="163" t="s">
        <v>156</v>
      </c>
      <c r="E152" s="164" t="s">
        <v>2892</v>
      </c>
      <c r="F152" s="165" t="s">
        <v>2469</v>
      </c>
      <c r="G152" s="166" t="s">
        <v>214</v>
      </c>
      <c r="H152" s="167">
        <v>195</v>
      </c>
      <c r="I152" s="168"/>
      <c r="J152" s="169">
        <f t="shared" si="20"/>
        <v>0</v>
      </c>
      <c r="K152" s="165" t="s">
        <v>2833</v>
      </c>
      <c r="L152" s="62"/>
      <c r="M152" s="170" t="s">
        <v>37</v>
      </c>
      <c r="N152" s="171" t="s">
        <v>53</v>
      </c>
      <c r="O152" s="43"/>
      <c r="P152" s="172">
        <f t="shared" si="21"/>
        <v>0</v>
      </c>
      <c r="Q152" s="172">
        <v>0</v>
      </c>
      <c r="R152" s="172">
        <f t="shared" si="22"/>
        <v>0</v>
      </c>
      <c r="S152" s="172">
        <v>0</v>
      </c>
      <c r="T152" s="173">
        <f t="shared" si="23"/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174">
        <f t="shared" si="24"/>
        <v>0</v>
      </c>
      <c r="BF152" s="174">
        <f t="shared" si="25"/>
        <v>0</v>
      </c>
      <c r="BG152" s="174">
        <f t="shared" si="26"/>
        <v>0</v>
      </c>
      <c r="BH152" s="174">
        <f t="shared" si="27"/>
        <v>0</v>
      </c>
      <c r="BI152" s="174">
        <f t="shared" si="28"/>
        <v>0</v>
      </c>
      <c r="BJ152" s="24" t="s">
        <v>24</v>
      </c>
      <c r="BK152" s="174">
        <f t="shared" si="29"/>
        <v>0</v>
      </c>
      <c r="BL152" s="24" t="s">
        <v>219</v>
      </c>
      <c r="BM152" s="24" t="s">
        <v>2893</v>
      </c>
    </row>
    <row r="153" spans="2:65" s="1" customFormat="1" ht="16.5" customHeight="1">
      <c r="B153" s="42"/>
      <c r="C153" s="163" t="s">
        <v>375</v>
      </c>
      <c r="D153" s="163" t="s">
        <v>156</v>
      </c>
      <c r="E153" s="164" t="s">
        <v>2894</v>
      </c>
      <c r="F153" s="165" t="s">
        <v>2472</v>
      </c>
      <c r="G153" s="166" t="s">
        <v>201</v>
      </c>
      <c r="H153" s="167">
        <v>1.0049999999999999</v>
      </c>
      <c r="I153" s="168"/>
      <c r="J153" s="169">
        <f t="shared" si="20"/>
        <v>0</v>
      </c>
      <c r="K153" s="165" t="s">
        <v>2765</v>
      </c>
      <c r="L153" s="62"/>
      <c r="M153" s="170" t="s">
        <v>37</v>
      </c>
      <c r="N153" s="171" t="s">
        <v>53</v>
      </c>
      <c r="O153" s="43"/>
      <c r="P153" s="172">
        <f t="shared" si="21"/>
        <v>0</v>
      </c>
      <c r="Q153" s="172">
        <v>0</v>
      </c>
      <c r="R153" s="172">
        <f t="shared" si="22"/>
        <v>0</v>
      </c>
      <c r="S153" s="172">
        <v>0</v>
      </c>
      <c r="T153" s="173">
        <f t="shared" si="23"/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174">
        <f t="shared" si="24"/>
        <v>0</v>
      </c>
      <c r="BF153" s="174">
        <f t="shared" si="25"/>
        <v>0</v>
      </c>
      <c r="BG153" s="174">
        <f t="shared" si="26"/>
        <v>0</v>
      </c>
      <c r="BH153" s="174">
        <f t="shared" si="27"/>
        <v>0</v>
      </c>
      <c r="BI153" s="174">
        <f t="shared" si="28"/>
        <v>0</v>
      </c>
      <c r="BJ153" s="24" t="s">
        <v>24</v>
      </c>
      <c r="BK153" s="174">
        <f t="shared" si="29"/>
        <v>0</v>
      </c>
      <c r="BL153" s="24" t="s">
        <v>219</v>
      </c>
      <c r="BM153" s="24" t="s">
        <v>2895</v>
      </c>
    </row>
    <row r="154" spans="2:65" s="10" customFormat="1" ht="37.35" customHeight="1">
      <c r="B154" s="203"/>
      <c r="C154" s="204"/>
      <c r="D154" s="205" t="s">
        <v>81</v>
      </c>
      <c r="E154" s="206" t="s">
        <v>2481</v>
      </c>
      <c r="F154" s="206" t="s">
        <v>2482</v>
      </c>
      <c r="G154" s="204"/>
      <c r="H154" s="204"/>
      <c r="I154" s="207"/>
      <c r="J154" s="208">
        <f>BK154</f>
        <v>0</v>
      </c>
      <c r="K154" s="204"/>
      <c r="L154" s="209"/>
      <c r="M154" s="210"/>
      <c r="N154" s="211"/>
      <c r="O154" s="211"/>
      <c r="P154" s="212">
        <f>SUM(P155:P175)</f>
        <v>0</v>
      </c>
      <c r="Q154" s="211"/>
      <c r="R154" s="212">
        <f>SUM(R155:R175)</f>
        <v>0</v>
      </c>
      <c r="S154" s="211"/>
      <c r="T154" s="213">
        <f>SUM(T155:T175)</f>
        <v>0</v>
      </c>
      <c r="AR154" s="214" t="s">
        <v>91</v>
      </c>
      <c r="AT154" s="215" t="s">
        <v>81</v>
      </c>
      <c r="AU154" s="215" t="s">
        <v>82</v>
      </c>
      <c r="AY154" s="214" t="s">
        <v>162</v>
      </c>
      <c r="BK154" s="216">
        <f>SUM(BK155:BK175)</f>
        <v>0</v>
      </c>
    </row>
    <row r="155" spans="2:65" s="1" customFormat="1" ht="16.5" customHeight="1">
      <c r="B155" s="42"/>
      <c r="C155" s="163" t="s">
        <v>379</v>
      </c>
      <c r="D155" s="163" t="s">
        <v>156</v>
      </c>
      <c r="E155" s="164" t="s">
        <v>2896</v>
      </c>
      <c r="F155" s="165" t="s">
        <v>2897</v>
      </c>
      <c r="G155" s="166" t="s">
        <v>373</v>
      </c>
      <c r="H155" s="167">
        <v>1</v>
      </c>
      <c r="I155" s="168"/>
      <c r="J155" s="169">
        <f t="shared" ref="J155:J175" si="30">ROUND(I155*H155,2)</f>
        <v>0</v>
      </c>
      <c r="K155" s="165" t="s">
        <v>2765</v>
      </c>
      <c r="L155" s="62"/>
      <c r="M155" s="170" t="s">
        <v>37</v>
      </c>
      <c r="N155" s="171" t="s">
        <v>53</v>
      </c>
      <c r="O155" s="43"/>
      <c r="P155" s="172">
        <f t="shared" ref="P155:P175" si="31">O155*H155</f>
        <v>0</v>
      </c>
      <c r="Q155" s="172">
        <v>0</v>
      </c>
      <c r="R155" s="172">
        <f t="shared" ref="R155:R175" si="32">Q155*H155</f>
        <v>0</v>
      </c>
      <c r="S155" s="172">
        <v>0</v>
      </c>
      <c r="T155" s="173">
        <f t="shared" ref="T155:T175" si="33"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174">
        <f t="shared" ref="BE155:BE175" si="34">IF(N155="základní",J155,0)</f>
        <v>0</v>
      </c>
      <c r="BF155" s="174">
        <f t="shared" ref="BF155:BF175" si="35">IF(N155="snížená",J155,0)</f>
        <v>0</v>
      </c>
      <c r="BG155" s="174">
        <f t="shared" ref="BG155:BG175" si="36">IF(N155="zákl. přenesená",J155,0)</f>
        <v>0</v>
      </c>
      <c r="BH155" s="174">
        <f t="shared" ref="BH155:BH175" si="37">IF(N155="sníž. přenesená",J155,0)</f>
        <v>0</v>
      </c>
      <c r="BI155" s="174">
        <f t="shared" ref="BI155:BI175" si="38">IF(N155="nulová",J155,0)</f>
        <v>0</v>
      </c>
      <c r="BJ155" s="24" t="s">
        <v>24</v>
      </c>
      <c r="BK155" s="174">
        <f t="shared" ref="BK155:BK175" si="39">ROUND(I155*H155,2)</f>
        <v>0</v>
      </c>
      <c r="BL155" s="24" t="s">
        <v>219</v>
      </c>
      <c r="BM155" s="24" t="s">
        <v>2898</v>
      </c>
    </row>
    <row r="156" spans="2:65" s="1" customFormat="1" ht="16.5" customHeight="1">
      <c r="B156" s="42"/>
      <c r="C156" s="163" t="s">
        <v>383</v>
      </c>
      <c r="D156" s="163" t="s">
        <v>156</v>
      </c>
      <c r="E156" s="164" t="s">
        <v>2899</v>
      </c>
      <c r="F156" s="165" t="s">
        <v>2484</v>
      </c>
      <c r="G156" s="166" t="s">
        <v>373</v>
      </c>
      <c r="H156" s="167">
        <v>2</v>
      </c>
      <c r="I156" s="168"/>
      <c r="J156" s="169">
        <f t="shared" si="30"/>
        <v>0</v>
      </c>
      <c r="K156" s="165" t="s">
        <v>2765</v>
      </c>
      <c r="L156" s="62"/>
      <c r="M156" s="170" t="s">
        <v>37</v>
      </c>
      <c r="N156" s="171" t="s">
        <v>53</v>
      </c>
      <c r="O156" s="43"/>
      <c r="P156" s="172">
        <f t="shared" si="31"/>
        <v>0</v>
      </c>
      <c r="Q156" s="172">
        <v>0</v>
      </c>
      <c r="R156" s="172">
        <f t="shared" si="32"/>
        <v>0</v>
      </c>
      <c r="S156" s="172">
        <v>0</v>
      </c>
      <c r="T156" s="173">
        <f t="shared" si="33"/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174">
        <f t="shared" si="34"/>
        <v>0</v>
      </c>
      <c r="BF156" s="174">
        <f t="shared" si="35"/>
        <v>0</v>
      </c>
      <c r="BG156" s="174">
        <f t="shared" si="36"/>
        <v>0</v>
      </c>
      <c r="BH156" s="174">
        <f t="shared" si="37"/>
        <v>0</v>
      </c>
      <c r="BI156" s="174">
        <f t="shared" si="38"/>
        <v>0</v>
      </c>
      <c r="BJ156" s="24" t="s">
        <v>24</v>
      </c>
      <c r="BK156" s="174">
        <f t="shared" si="39"/>
        <v>0</v>
      </c>
      <c r="BL156" s="24" t="s">
        <v>219</v>
      </c>
      <c r="BM156" s="24" t="s">
        <v>2900</v>
      </c>
    </row>
    <row r="157" spans="2:65" s="1" customFormat="1" ht="16.5" customHeight="1">
      <c r="B157" s="42"/>
      <c r="C157" s="163" t="s">
        <v>387</v>
      </c>
      <c r="D157" s="163" t="s">
        <v>156</v>
      </c>
      <c r="E157" s="164" t="s">
        <v>2901</v>
      </c>
      <c r="F157" s="165" t="s">
        <v>2487</v>
      </c>
      <c r="G157" s="166" t="s">
        <v>373</v>
      </c>
      <c r="H157" s="167">
        <v>2</v>
      </c>
      <c r="I157" s="168"/>
      <c r="J157" s="169">
        <f t="shared" si="30"/>
        <v>0</v>
      </c>
      <c r="K157" s="165" t="s">
        <v>2765</v>
      </c>
      <c r="L157" s="62"/>
      <c r="M157" s="170" t="s">
        <v>37</v>
      </c>
      <c r="N157" s="171" t="s">
        <v>53</v>
      </c>
      <c r="O157" s="43"/>
      <c r="P157" s="172">
        <f t="shared" si="31"/>
        <v>0</v>
      </c>
      <c r="Q157" s="172">
        <v>0</v>
      </c>
      <c r="R157" s="172">
        <f t="shared" si="32"/>
        <v>0</v>
      </c>
      <c r="S157" s="172">
        <v>0</v>
      </c>
      <c r="T157" s="173">
        <f t="shared" si="33"/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174">
        <f t="shared" si="34"/>
        <v>0</v>
      </c>
      <c r="BF157" s="174">
        <f t="shared" si="35"/>
        <v>0</v>
      </c>
      <c r="BG157" s="174">
        <f t="shared" si="36"/>
        <v>0</v>
      </c>
      <c r="BH157" s="174">
        <f t="shared" si="37"/>
        <v>0</v>
      </c>
      <c r="BI157" s="174">
        <f t="shared" si="38"/>
        <v>0</v>
      </c>
      <c r="BJ157" s="24" t="s">
        <v>24</v>
      </c>
      <c r="BK157" s="174">
        <f t="shared" si="39"/>
        <v>0</v>
      </c>
      <c r="BL157" s="24" t="s">
        <v>219</v>
      </c>
      <c r="BM157" s="24" t="s">
        <v>2902</v>
      </c>
    </row>
    <row r="158" spans="2:65" s="1" customFormat="1" ht="16.5" customHeight="1">
      <c r="B158" s="42"/>
      <c r="C158" s="163" t="s">
        <v>391</v>
      </c>
      <c r="D158" s="163" t="s">
        <v>156</v>
      </c>
      <c r="E158" s="164" t="s">
        <v>2903</v>
      </c>
      <c r="F158" s="165" t="s">
        <v>2490</v>
      </c>
      <c r="G158" s="166" t="s">
        <v>373</v>
      </c>
      <c r="H158" s="167">
        <v>3</v>
      </c>
      <c r="I158" s="168"/>
      <c r="J158" s="169">
        <f t="shared" si="30"/>
        <v>0</v>
      </c>
      <c r="K158" s="165" t="s">
        <v>2765</v>
      </c>
      <c r="L158" s="62"/>
      <c r="M158" s="170" t="s">
        <v>37</v>
      </c>
      <c r="N158" s="171" t="s">
        <v>53</v>
      </c>
      <c r="O158" s="43"/>
      <c r="P158" s="172">
        <f t="shared" si="31"/>
        <v>0</v>
      </c>
      <c r="Q158" s="172">
        <v>0</v>
      </c>
      <c r="R158" s="172">
        <f t="shared" si="32"/>
        <v>0</v>
      </c>
      <c r="S158" s="172">
        <v>0</v>
      </c>
      <c r="T158" s="173">
        <f t="shared" si="33"/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174">
        <f t="shared" si="34"/>
        <v>0</v>
      </c>
      <c r="BF158" s="174">
        <f t="shared" si="35"/>
        <v>0</v>
      </c>
      <c r="BG158" s="174">
        <f t="shared" si="36"/>
        <v>0</v>
      </c>
      <c r="BH158" s="174">
        <f t="shared" si="37"/>
        <v>0</v>
      </c>
      <c r="BI158" s="174">
        <f t="shared" si="38"/>
        <v>0</v>
      </c>
      <c r="BJ158" s="24" t="s">
        <v>24</v>
      </c>
      <c r="BK158" s="174">
        <f t="shared" si="39"/>
        <v>0</v>
      </c>
      <c r="BL158" s="24" t="s">
        <v>219</v>
      </c>
      <c r="BM158" s="24" t="s">
        <v>2904</v>
      </c>
    </row>
    <row r="159" spans="2:65" s="1" customFormat="1" ht="16.5" customHeight="1">
      <c r="B159" s="42"/>
      <c r="C159" s="163" t="s">
        <v>395</v>
      </c>
      <c r="D159" s="163" t="s">
        <v>156</v>
      </c>
      <c r="E159" s="164" t="s">
        <v>2905</v>
      </c>
      <c r="F159" s="165" t="s">
        <v>2906</v>
      </c>
      <c r="G159" s="166" t="s">
        <v>373</v>
      </c>
      <c r="H159" s="167">
        <v>1</v>
      </c>
      <c r="I159" s="168"/>
      <c r="J159" s="169">
        <f t="shared" si="30"/>
        <v>0</v>
      </c>
      <c r="K159" s="165" t="s">
        <v>2765</v>
      </c>
      <c r="L159" s="62"/>
      <c r="M159" s="170" t="s">
        <v>37</v>
      </c>
      <c r="N159" s="171" t="s">
        <v>53</v>
      </c>
      <c r="O159" s="43"/>
      <c r="P159" s="172">
        <f t="shared" si="31"/>
        <v>0</v>
      </c>
      <c r="Q159" s="172">
        <v>0</v>
      </c>
      <c r="R159" s="172">
        <f t="shared" si="32"/>
        <v>0</v>
      </c>
      <c r="S159" s="172">
        <v>0</v>
      </c>
      <c r="T159" s="173">
        <f t="shared" si="33"/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174">
        <f t="shared" si="34"/>
        <v>0</v>
      </c>
      <c r="BF159" s="174">
        <f t="shared" si="35"/>
        <v>0</v>
      </c>
      <c r="BG159" s="174">
        <f t="shared" si="36"/>
        <v>0</v>
      </c>
      <c r="BH159" s="174">
        <f t="shared" si="37"/>
        <v>0</v>
      </c>
      <c r="BI159" s="174">
        <f t="shared" si="38"/>
        <v>0</v>
      </c>
      <c r="BJ159" s="24" t="s">
        <v>24</v>
      </c>
      <c r="BK159" s="174">
        <f t="shared" si="39"/>
        <v>0</v>
      </c>
      <c r="BL159" s="24" t="s">
        <v>219</v>
      </c>
      <c r="BM159" s="24" t="s">
        <v>2907</v>
      </c>
    </row>
    <row r="160" spans="2:65" s="1" customFormat="1" ht="16.5" customHeight="1">
      <c r="B160" s="42"/>
      <c r="C160" s="163" t="s">
        <v>692</v>
      </c>
      <c r="D160" s="163" t="s">
        <v>156</v>
      </c>
      <c r="E160" s="164" t="s">
        <v>2908</v>
      </c>
      <c r="F160" s="165" t="s">
        <v>2493</v>
      </c>
      <c r="G160" s="166" t="s">
        <v>373</v>
      </c>
      <c r="H160" s="167">
        <v>3</v>
      </c>
      <c r="I160" s="168"/>
      <c r="J160" s="169">
        <f t="shared" si="30"/>
        <v>0</v>
      </c>
      <c r="K160" s="165" t="s">
        <v>2765</v>
      </c>
      <c r="L160" s="62"/>
      <c r="M160" s="170" t="s">
        <v>37</v>
      </c>
      <c r="N160" s="171" t="s">
        <v>53</v>
      </c>
      <c r="O160" s="43"/>
      <c r="P160" s="172">
        <f t="shared" si="31"/>
        <v>0</v>
      </c>
      <c r="Q160" s="172">
        <v>0</v>
      </c>
      <c r="R160" s="172">
        <f t="shared" si="32"/>
        <v>0</v>
      </c>
      <c r="S160" s="172">
        <v>0</v>
      </c>
      <c r="T160" s="173">
        <f t="shared" si="33"/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174">
        <f t="shared" si="34"/>
        <v>0</v>
      </c>
      <c r="BF160" s="174">
        <f t="shared" si="35"/>
        <v>0</v>
      </c>
      <c r="BG160" s="174">
        <f t="shared" si="36"/>
        <v>0</v>
      </c>
      <c r="BH160" s="174">
        <f t="shared" si="37"/>
        <v>0</v>
      </c>
      <c r="BI160" s="174">
        <f t="shared" si="38"/>
        <v>0</v>
      </c>
      <c r="BJ160" s="24" t="s">
        <v>24</v>
      </c>
      <c r="BK160" s="174">
        <f t="shared" si="39"/>
        <v>0</v>
      </c>
      <c r="BL160" s="24" t="s">
        <v>219</v>
      </c>
      <c r="BM160" s="24" t="s">
        <v>2909</v>
      </c>
    </row>
    <row r="161" spans="2:65" s="1" customFormat="1" ht="16.5" customHeight="1">
      <c r="B161" s="42"/>
      <c r="C161" s="163" t="s">
        <v>697</v>
      </c>
      <c r="D161" s="163" t="s">
        <v>156</v>
      </c>
      <c r="E161" s="164" t="s">
        <v>2910</v>
      </c>
      <c r="F161" s="165" t="s">
        <v>2496</v>
      </c>
      <c r="G161" s="166" t="s">
        <v>373</v>
      </c>
      <c r="H161" s="167">
        <v>10</v>
      </c>
      <c r="I161" s="168"/>
      <c r="J161" s="169">
        <f t="shared" si="30"/>
        <v>0</v>
      </c>
      <c r="K161" s="165" t="s">
        <v>2765</v>
      </c>
      <c r="L161" s="62"/>
      <c r="M161" s="170" t="s">
        <v>37</v>
      </c>
      <c r="N161" s="171" t="s">
        <v>53</v>
      </c>
      <c r="O161" s="43"/>
      <c r="P161" s="172">
        <f t="shared" si="31"/>
        <v>0</v>
      </c>
      <c r="Q161" s="172">
        <v>0</v>
      </c>
      <c r="R161" s="172">
        <f t="shared" si="32"/>
        <v>0</v>
      </c>
      <c r="S161" s="172">
        <v>0</v>
      </c>
      <c r="T161" s="173">
        <f t="shared" si="33"/>
        <v>0</v>
      </c>
      <c r="AR161" s="24" t="s">
        <v>219</v>
      </c>
      <c r="AT161" s="24" t="s">
        <v>156</v>
      </c>
      <c r="AU161" s="24" t="s">
        <v>24</v>
      </c>
      <c r="AY161" s="24" t="s">
        <v>162</v>
      </c>
      <c r="BE161" s="174">
        <f t="shared" si="34"/>
        <v>0</v>
      </c>
      <c r="BF161" s="174">
        <f t="shared" si="35"/>
        <v>0</v>
      </c>
      <c r="BG161" s="174">
        <f t="shared" si="36"/>
        <v>0</v>
      </c>
      <c r="BH161" s="174">
        <f t="shared" si="37"/>
        <v>0</v>
      </c>
      <c r="BI161" s="174">
        <f t="shared" si="38"/>
        <v>0</v>
      </c>
      <c r="BJ161" s="24" t="s">
        <v>24</v>
      </c>
      <c r="BK161" s="174">
        <f t="shared" si="39"/>
        <v>0</v>
      </c>
      <c r="BL161" s="24" t="s">
        <v>219</v>
      </c>
      <c r="BM161" s="24" t="s">
        <v>2911</v>
      </c>
    </row>
    <row r="162" spans="2:65" s="1" customFormat="1" ht="16.5" customHeight="1">
      <c r="B162" s="42"/>
      <c r="C162" s="163" t="s">
        <v>702</v>
      </c>
      <c r="D162" s="163" t="s">
        <v>156</v>
      </c>
      <c r="E162" s="164" t="s">
        <v>2912</v>
      </c>
      <c r="F162" s="165" t="s">
        <v>2499</v>
      </c>
      <c r="G162" s="166" t="s">
        <v>373</v>
      </c>
      <c r="H162" s="167">
        <v>3</v>
      </c>
      <c r="I162" s="168"/>
      <c r="J162" s="169">
        <f t="shared" si="30"/>
        <v>0</v>
      </c>
      <c r="K162" s="165" t="s">
        <v>2765</v>
      </c>
      <c r="L162" s="62"/>
      <c r="M162" s="170" t="s">
        <v>37</v>
      </c>
      <c r="N162" s="171" t="s">
        <v>53</v>
      </c>
      <c r="O162" s="43"/>
      <c r="P162" s="172">
        <f t="shared" si="31"/>
        <v>0</v>
      </c>
      <c r="Q162" s="172">
        <v>0</v>
      </c>
      <c r="R162" s="172">
        <f t="shared" si="32"/>
        <v>0</v>
      </c>
      <c r="S162" s="172">
        <v>0</v>
      </c>
      <c r="T162" s="173">
        <f t="shared" si="33"/>
        <v>0</v>
      </c>
      <c r="AR162" s="24" t="s">
        <v>219</v>
      </c>
      <c r="AT162" s="24" t="s">
        <v>156</v>
      </c>
      <c r="AU162" s="24" t="s">
        <v>24</v>
      </c>
      <c r="AY162" s="24" t="s">
        <v>162</v>
      </c>
      <c r="BE162" s="174">
        <f t="shared" si="34"/>
        <v>0</v>
      </c>
      <c r="BF162" s="174">
        <f t="shared" si="35"/>
        <v>0</v>
      </c>
      <c r="BG162" s="174">
        <f t="shared" si="36"/>
        <v>0</v>
      </c>
      <c r="BH162" s="174">
        <f t="shared" si="37"/>
        <v>0</v>
      </c>
      <c r="BI162" s="174">
        <f t="shared" si="38"/>
        <v>0</v>
      </c>
      <c r="BJ162" s="24" t="s">
        <v>24</v>
      </c>
      <c r="BK162" s="174">
        <f t="shared" si="39"/>
        <v>0</v>
      </c>
      <c r="BL162" s="24" t="s">
        <v>219</v>
      </c>
      <c r="BM162" s="24" t="s">
        <v>2913</v>
      </c>
    </row>
    <row r="163" spans="2:65" s="1" customFormat="1" ht="16.5" customHeight="1">
      <c r="B163" s="42"/>
      <c r="C163" s="163" t="s">
        <v>708</v>
      </c>
      <c r="D163" s="163" t="s">
        <v>156</v>
      </c>
      <c r="E163" s="164" t="s">
        <v>2914</v>
      </c>
      <c r="F163" s="165" t="s">
        <v>2915</v>
      </c>
      <c r="G163" s="166" t="s">
        <v>373</v>
      </c>
      <c r="H163" s="167">
        <v>1</v>
      </c>
      <c r="I163" s="168"/>
      <c r="J163" s="169">
        <f t="shared" si="30"/>
        <v>0</v>
      </c>
      <c r="K163" s="165" t="s">
        <v>2765</v>
      </c>
      <c r="L163" s="62"/>
      <c r="M163" s="170" t="s">
        <v>37</v>
      </c>
      <c r="N163" s="171" t="s">
        <v>53</v>
      </c>
      <c r="O163" s="43"/>
      <c r="P163" s="172">
        <f t="shared" si="31"/>
        <v>0</v>
      </c>
      <c r="Q163" s="172">
        <v>0</v>
      </c>
      <c r="R163" s="172">
        <f t="shared" si="32"/>
        <v>0</v>
      </c>
      <c r="S163" s="172">
        <v>0</v>
      </c>
      <c r="T163" s="173">
        <f t="shared" si="33"/>
        <v>0</v>
      </c>
      <c r="AR163" s="24" t="s">
        <v>219</v>
      </c>
      <c r="AT163" s="24" t="s">
        <v>156</v>
      </c>
      <c r="AU163" s="24" t="s">
        <v>24</v>
      </c>
      <c r="AY163" s="24" t="s">
        <v>162</v>
      </c>
      <c r="BE163" s="174">
        <f t="shared" si="34"/>
        <v>0</v>
      </c>
      <c r="BF163" s="174">
        <f t="shared" si="35"/>
        <v>0</v>
      </c>
      <c r="BG163" s="174">
        <f t="shared" si="36"/>
        <v>0</v>
      </c>
      <c r="BH163" s="174">
        <f t="shared" si="37"/>
        <v>0</v>
      </c>
      <c r="BI163" s="174">
        <f t="shared" si="38"/>
        <v>0</v>
      </c>
      <c r="BJ163" s="24" t="s">
        <v>24</v>
      </c>
      <c r="BK163" s="174">
        <f t="shared" si="39"/>
        <v>0</v>
      </c>
      <c r="BL163" s="24" t="s">
        <v>219</v>
      </c>
      <c r="BM163" s="24" t="s">
        <v>2916</v>
      </c>
    </row>
    <row r="164" spans="2:65" s="1" customFormat="1" ht="16.5" customHeight="1">
      <c r="B164" s="42"/>
      <c r="C164" s="163" t="s">
        <v>713</v>
      </c>
      <c r="D164" s="163" t="s">
        <v>156</v>
      </c>
      <c r="E164" s="164" t="s">
        <v>2917</v>
      </c>
      <c r="F164" s="165" t="s">
        <v>2502</v>
      </c>
      <c r="G164" s="166" t="s">
        <v>373</v>
      </c>
      <c r="H164" s="167">
        <v>1</v>
      </c>
      <c r="I164" s="168"/>
      <c r="J164" s="169">
        <f t="shared" si="30"/>
        <v>0</v>
      </c>
      <c r="K164" s="165" t="s">
        <v>2765</v>
      </c>
      <c r="L164" s="62"/>
      <c r="M164" s="170" t="s">
        <v>37</v>
      </c>
      <c r="N164" s="171" t="s">
        <v>53</v>
      </c>
      <c r="O164" s="43"/>
      <c r="P164" s="172">
        <f t="shared" si="31"/>
        <v>0</v>
      </c>
      <c r="Q164" s="172">
        <v>0</v>
      </c>
      <c r="R164" s="172">
        <f t="shared" si="32"/>
        <v>0</v>
      </c>
      <c r="S164" s="172">
        <v>0</v>
      </c>
      <c r="T164" s="173">
        <f t="shared" si="33"/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174">
        <f t="shared" si="34"/>
        <v>0</v>
      </c>
      <c r="BF164" s="174">
        <f t="shared" si="35"/>
        <v>0</v>
      </c>
      <c r="BG164" s="174">
        <f t="shared" si="36"/>
        <v>0</v>
      </c>
      <c r="BH164" s="174">
        <f t="shared" si="37"/>
        <v>0</v>
      </c>
      <c r="BI164" s="174">
        <f t="shared" si="38"/>
        <v>0</v>
      </c>
      <c r="BJ164" s="24" t="s">
        <v>24</v>
      </c>
      <c r="BK164" s="174">
        <f t="shared" si="39"/>
        <v>0</v>
      </c>
      <c r="BL164" s="24" t="s">
        <v>219</v>
      </c>
      <c r="BM164" s="24" t="s">
        <v>2918</v>
      </c>
    </row>
    <row r="165" spans="2:65" s="1" customFormat="1" ht="16.5" customHeight="1">
      <c r="B165" s="42"/>
      <c r="C165" s="163" t="s">
        <v>718</v>
      </c>
      <c r="D165" s="163" t="s">
        <v>156</v>
      </c>
      <c r="E165" s="164" t="s">
        <v>2919</v>
      </c>
      <c r="F165" s="165" t="s">
        <v>2920</v>
      </c>
      <c r="G165" s="166" t="s">
        <v>373</v>
      </c>
      <c r="H165" s="167">
        <v>2</v>
      </c>
      <c r="I165" s="168"/>
      <c r="J165" s="169">
        <f t="shared" si="30"/>
        <v>0</v>
      </c>
      <c r="K165" s="165" t="s">
        <v>2765</v>
      </c>
      <c r="L165" s="62"/>
      <c r="M165" s="170" t="s">
        <v>37</v>
      </c>
      <c r="N165" s="171" t="s">
        <v>53</v>
      </c>
      <c r="O165" s="43"/>
      <c r="P165" s="172">
        <f t="shared" si="31"/>
        <v>0</v>
      </c>
      <c r="Q165" s="172">
        <v>0</v>
      </c>
      <c r="R165" s="172">
        <f t="shared" si="32"/>
        <v>0</v>
      </c>
      <c r="S165" s="172">
        <v>0</v>
      </c>
      <c r="T165" s="173">
        <f t="shared" si="33"/>
        <v>0</v>
      </c>
      <c r="AR165" s="24" t="s">
        <v>219</v>
      </c>
      <c r="AT165" s="24" t="s">
        <v>156</v>
      </c>
      <c r="AU165" s="24" t="s">
        <v>24</v>
      </c>
      <c r="AY165" s="24" t="s">
        <v>162</v>
      </c>
      <c r="BE165" s="174">
        <f t="shared" si="34"/>
        <v>0</v>
      </c>
      <c r="BF165" s="174">
        <f t="shared" si="35"/>
        <v>0</v>
      </c>
      <c r="BG165" s="174">
        <f t="shared" si="36"/>
        <v>0</v>
      </c>
      <c r="BH165" s="174">
        <f t="shared" si="37"/>
        <v>0</v>
      </c>
      <c r="BI165" s="174">
        <f t="shared" si="38"/>
        <v>0</v>
      </c>
      <c r="BJ165" s="24" t="s">
        <v>24</v>
      </c>
      <c r="BK165" s="174">
        <f t="shared" si="39"/>
        <v>0</v>
      </c>
      <c r="BL165" s="24" t="s">
        <v>219</v>
      </c>
      <c r="BM165" s="24" t="s">
        <v>2921</v>
      </c>
    </row>
    <row r="166" spans="2:65" s="1" customFormat="1" ht="16.5" customHeight="1">
      <c r="B166" s="42"/>
      <c r="C166" s="163" t="s">
        <v>724</v>
      </c>
      <c r="D166" s="163" t="s">
        <v>156</v>
      </c>
      <c r="E166" s="164" t="s">
        <v>2922</v>
      </c>
      <c r="F166" s="165" t="s">
        <v>2505</v>
      </c>
      <c r="G166" s="166" t="s">
        <v>373</v>
      </c>
      <c r="H166" s="167">
        <v>3</v>
      </c>
      <c r="I166" s="168"/>
      <c r="J166" s="169">
        <f t="shared" si="30"/>
        <v>0</v>
      </c>
      <c r="K166" s="165" t="s">
        <v>2765</v>
      </c>
      <c r="L166" s="62"/>
      <c r="M166" s="170" t="s">
        <v>37</v>
      </c>
      <c r="N166" s="171" t="s">
        <v>53</v>
      </c>
      <c r="O166" s="43"/>
      <c r="P166" s="172">
        <f t="shared" si="31"/>
        <v>0</v>
      </c>
      <c r="Q166" s="172">
        <v>0</v>
      </c>
      <c r="R166" s="172">
        <f t="shared" si="32"/>
        <v>0</v>
      </c>
      <c r="S166" s="172">
        <v>0</v>
      </c>
      <c r="T166" s="173">
        <f t="shared" si="33"/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174">
        <f t="shared" si="34"/>
        <v>0</v>
      </c>
      <c r="BF166" s="174">
        <f t="shared" si="35"/>
        <v>0</v>
      </c>
      <c r="BG166" s="174">
        <f t="shared" si="36"/>
        <v>0</v>
      </c>
      <c r="BH166" s="174">
        <f t="shared" si="37"/>
        <v>0</v>
      </c>
      <c r="BI166" s="174">
        <f t="shared" si="38"/>
        <v>0</v>
      </c>
      <c r="BJ166" s="24" t="s">
        <v>24</v>
      </c>
      <c r="BK166" s="174">
        <f t="shared" si="39"/>
        <v>0</v>
      </c>
      <c r="BL166" s="24" t="s">
        <v>219</v>
      </c>
      <c r="BM166" s="24" t="s">
        <v>2923</v>
      </c>
    </row>
    <row r="167" spans="2:65" s="1" customFormat="1" ht="16.5" customHeight="1">
      <c r="B167" s="42"/>
      <c r="C167" s="163" t="s">
        <v>729</v>
      </c>
      <c r="D167" s="163" t="s">
        <v>156</v>
      </c>
      <c r="E167" s="164" t="s">
        <v>2924</v>
      </c>
      <c r="F167" s="165" t="s">
        <v>2508</v>
      </c>
      <c r="G167" s="166" t="s">
        <v>373</v>
      </c>
      <c r="H167" s="167">
        <v>2</v>
      </c>
      <c r="I167" s="168"/>
      <c r="J167" s="169">
        <f t="shared" si="30"/>
        <v>0</v>
      </c>
      <c r="K167" s="165" t="s">
        <v>2765</v>
      </c>
      <c r="L167" s="62"/>
      <c r="M167" s="170" t="s">
        <v>37</v>
      </c>
      <c r="N167" s="171" t="s">
        <v>53</v>
      </c>
      <c r="O167" s="43"/>
      <c r="P167" s="172">
        <f t="shared" si="31"/>
        <v>0</v>
      </c>
      <c r="Q167" s="172">
        <v>0</v>
      </c>
      <c r="R167" s="172">
        <f t="shared" si="32"/>
        <v>0</v>
      </c>
      <c r="S167" s="172">
        <v>0</v>
      </c>
      <c r="T167" s="173">
        <f t="shared" si="33"/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174">
        <f t="shared" si="34"/>
        <v>0</v>
      </c>
      <c r="BF167" s="174">
        <f t="shared" si="35"/>
        <v>0</v>
      </c>
      <c r="BG167" s="174">
        <f t="shared" si="36"/>
        <v>0</v>
      </c>
      <c r="BH167" s="174">
        <f t="shared" si="37"/>
        <v>0</v>
      </c>
      <c r="BI167" s="174">
        <f t="shared" si="38"/>
        <v>0</v>
      </c>
      <c r="BJ167" s="24" t="s">
        <v>24</v>
      </c>
      <c r="BK167" s="174">
        <f t="shared" si="39"/>
        <v>0</v>
      </c>
      <c r="BL167" s="24" t="s">
        <v>219</v>
      </c>
      <c r="BM167" s="24" t="s">
        <v>2925</v>
      </c>
    </row>
    <row r="168" spans="2:65" s="1" customFormat="1" ht="16.5" customHeight="1">
      <c r="B168" s="42"/>
      <c r="C168" s="163" t="s">
        <v>734</v>
      </c>
      <c r="D168" s="163" t="s">
        <v>156</v>
      </c>
      <c r="E168" s="164" t="s">
        <v>2926</v>
      </c>
      <c r="F168" s="165" t="s">
        <v>2511</v>
      </c>
      <c r="G168" s="166" t="s">
        <v>373</v>
      </c>
      <c r="H168" s="167">
        <v>1</v>
      </c>
      <c r="I168" s="168"/>
      <c r="J168" s="169">
        <f t="shared" si="30"/>
        <v>0</v>
      </c>
      <c r="K168" s="165" t="s">
        <v>2765</v>
      </c>
      <c r="L168" s="62"/>
      <c r="M168" s="170" t="s">
        <v>37</v>
      </c>
      <c r="N168" s="171" t="s">
        <v>53</v>
      </c>
      <c r="O168" s="43"/>
      <c r="P168" s="172">
        <f t="shared" si="31"/>
        <v>0</v>
      </c>
      <c r="Q168" s="172">
        <v>0</v>
      </c>
      <c r="R168" s="172">
        <f t="shared" si="32"/>
        <v>0</v>
      </c>
      <c r="S168" s="172">
        <v>0</v>
      </c>
      <c r="T168" s="173">
        <f t="shared" si="33"/>
        <v>0</v>
      </c>
      <c r="AR168" s="24" t="s">
        <v>219</v>
      </c>
      <c r="AT168" s="24" t="s">
        <v>156</v>
      </c>
      <c r="AU168" s="24" t="s">
        <v>24</v>
      </c>
      <c r="AY168" s="24" t="s">
        <v>162</v>
      </c>
      <c r="BE168" s="174">
        <f t="shared" si="34"/>
        <v>0</v>
      </c>
      <c r="BF168" s="174">
        <f t="shared" si="35"/>
        <v>0</v>
      </c>
      <c r="BG168" s="174">
        <f t="shared" si="36"/>
        <v>0</v>
      </c>
      <c r="BH168" s="174">
        <f t="shared" si="37"/>
        <v>0</v>
      </c>
      <c r="BI168" s="174">
        <f t="shared" si="38"/>
        <v>0</v>
      </c>
      <c r="BJ168" s="24" t="s">
        <v>24</v>
      </c>
      <c r="BK168" s="174">
        <f t="shared" si="39"/>
        <v>0</v>
      </c>
      <c r="BL168" s="24" t="s">
        <v>219</v>
      </c>
      <c r="BM168" s="24" t="s">
        <v>2927</v>
      </c>
    </row>
    <row r="169" spans="2:65" s="1" customFormat="1" ht="16.5" customHeight="1">
      <c r="B169" s="42"/>
      <c r="C169" s="175" t="s">
        <v>739</v>
      </c>
      <c r="D169" s="175" t="s">
        <v>277</v>
      </c>
      <c r="E169" s="176" t="s">
        <v>2928</v>
      </c>
      <c r="F169" s="177" t="s">
        <v>2929</v>
      </c>
      <c r="G169" s="178" t="s">
        <v>373</v>
      </c>
      <c r="H169" s="179">
        <v>1</v>
      </c>
      <c r="I169" s="180"/>
      <c r="J169" s="181">
        <f t="shared" si="30"/>
        <v>0</v>
      </c>
      <c r="K169" s="177" t="s">
        <v>2765</v>
      </c>
      <c r="L169" s="182"/>
      <c r="M169" s="183" t="s">
        <v>37</v>
      </c>
      <c r="N169" s="184" t="s">
        <v>53</v>
      </c>
      <c r="O169" s="43"/>
      <c r="P169" s="172">
        <f t="shared" si="31"/>
        <v>0</v>
      </c>
      <c r="Q169" s="172">
        <v>0</v>
      </c>
      <c r="R169" s="172">
        <f t="shared" si="32"/>
        <v>0</v>
      </c>
      <c r="S169" s="172">
        <v>0</v>
      </c>
      <c r="T169" s="173">
        <f t="shared" si="33"/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174">
        <f t="shared" si="34"/>
        <v>0</v>
      </c>
      <c r="BF169" s="174">
        <f t="shared" si="35"/>
        <v>0</v>
      </c>
      <c r="BG169" s="174">
        <f t="shared" si="36"/>
        <v>0</v>
      </c>
      <c r="BH169" s="174">
        <f t="shared" si="37"/>
        <v>0</v>
      </c>
      <c r="BI169" s="174">
        <f t="shared" si="38"/>
        <v>0</v>
      </c>
      <c r="BJ169" s="24" t="s">
        <v>24</v>
      </c>
      <c r="BK169" s="174">
        <f t="shared" si="39"/>
        <v>0</v>
      </c>
      <c r="BL169" s="24" t="s">
        <v>219</v>
      </c>
      <c r="BM169" s="24" t="s">
        <v>2930</v>
      </c>
    </row>
    <row r="170" spans="2:65" s="1" customFormat="1" ht="16.5" customHeight="1">
      <c r="B170" s="42"/>
      <c r="C170" s="175" t="s">
        <v>744</v>
      </c>
      <c r="D170" s="175" t="s">
        <v>277</v>
      </c>
      <c r="E170" s="176" t="s">
        <v>2513</v>
      </c>
      <c r="F170" s="177" t="s">
        <v>2514</v>
      </c>
      <c r="G170" s="178" t="s">
        <v>373</v>
      </c>
      <c r="H170" s="179">
        <v>2</v>
      </c>
      <c r="I170" s="180"/>
      <c r="J170" s="181">
        <f t="shared" si="30"/>
        <v>0</v>
      </c>
      <c r="K170" s="177" t="s">
        <v>2765</v>
      </c>
      <c r="L170" s="182"/>
      <c r="M170" s="183" t="s">
        <v>37</v>
      </c>
      <c r="N170" s="184" t="s">
        <v>53</v>
      </c>
      <c r="O170" s="43"/>
      <c r="P170" s="172">
        <f t="shared" si="31"/>
        <v>0</v>
      </c>
      <c r="Q170" s="172">
        <v>0</v>
      </c>
      <c r="R170" s="172">
        <f t="shared" si="32"/>
        <v>0</v>
      </c>
      <c r="S170" s="172">
        <v>0</v>
      </c>
      <c r="T170" s="173">
        <f t="shared" si="33"/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174">
        <f t="shared" si="34"/>
        <v>0</v>
      </c>
      <c r="BF170" s="174">
        <f t="shared" si="35"/>
        <v>0</v>
      </c>
      <c r="BG170" s="174">
        <f t="shared" si="36"/>
        <v>0</v>
      </c>
      <c r="BH170" s="174">
        <f t="shared" si="37"/>
        <v>0</v>
      </c>
      <c r="BI170" s="174">
        <f t="shared" si="38"/>
        <v>0</v>
      </c>
      <c r="BJ170" s="24" t="s">
        <v>24</v>
      </c>
      <c r="BK170" s="174">
        <f t="shared" si="39"/>
        <v>0</v>
      </c>
      <c r="BL170" s="24" t="s">
        <v>219</v>
      </c>
      <c r="BM170" s="24" t="s">
        <v>2931</v>
      </c>
    </row>
    <row r="171" spans="2:65" s="1" customFormat="1" ht="16.5" customHeight="1">
      <c r="B171" s="42"/>
      <c r="C171" s="175" t="s">
        <v>749</v>
      </c>
      <c r="D171" s="175" t="s">
        <v>277</v>
      </c>
      <c r="E171" s="176" t="s">
        <v>2932</v>
      </c>
      <c r="F171" s="177" t="s">
        <v>2933</v>
      </c>
      <c r="G171" s="178" t="s">
        <v>373</v>
      </c>
      <c r="H171" s="179">
        <v>1</v>
      </c>
      <c r="I171" s="180"/>
      <c r="J171" s="181">
        <f t="shared" si="30"/>
        <v>0</v>
      </c>
      <c r="K171" s="177" t="s">
        <v>2765</v>
      </c>
      <c r="L171" s="182"/>
      <c r="M171" s="183" t="s">
        <v>37</v>
      </c>
      <c r="N171" s="184" t="s">
        <v>53</v>
      </c>
      <c r="O171" s="43"/>
      <c r="P171" s="172">
        <f t="shared" si="31"/>
        <v>0</v>
      </c>
      <c r="Q171" s="172">
        <v>0</v>
      </c>
      <c r="R171" s="172">
        <f t="shared" si="32"/>
        <v>0</v>
      </c>
      <c r="S171" s="172">
        <v>0</v>
      </c>
      <c r="T171" s="173">
        <f t="shared" si="33"/>
        <v>0</v>
      </c>
      <c r="AR171" s="24" t="s">
        <v>272</v>
      </c>
      <c r="AT171" s="24" t="s">
        <v>277</v>
      </c>
      <c r="AU171" s="24" t="s">
        <v>24</v>
      </c>
      <c r="AY171" s="24" t="s">
        <v>162</v>
      </c>
      <c r="BE171" s="174">
        <f t="shared" si="34"/>
        <v>0</v>
      </c>
      <c r="BF171" s="174">
        <f t="shared" si="35"/>
        <v>0</v>
      </c>
      <c r="BG171" s="174">
        <f t="shared" si="36"/>
        <v>0</v>
      </c>
      <c r="BH171" s="174">
        <f t="shared" si="37"/>
        <v>0</v>
      </c>
      <c r="BI171" s="174">
        <f t="shared" si="38"/>
        <v>0</v>
      </c>
      <c r="BJ171" s="24" t="s">
        <v>24</v>
      </c>
      <c r="BK171" s="174">
        <f t="shared" si="39"/>
        <v>0</v>
      </c>
      <c r="BL171" s="24" t="s">
        <v>219</v>
      </c>
      <c r="BM171" s="24" t="s">
        <v>2934</v>
      </c>
    </row>
    <row r="172" spans="2:65" s="1" customFormat="1" ht="16.5" customHeight="1">
      <c r="B172" s="42"/>
      <c r="C172" s="175" t="s">
        <v>754</v>
      </c>
      <c r="D172" s="175" t="s">
        <v>277</v>
      </c>
      <c r="E172" s="176" t="s">
        <v>2516</v>
      </c>
      <c r="F172" s="177" t="s">
        <v>2517</v>
      </c>
      <c r="G172" s="178" t="s">
        <v>373</v>
      </c>
      <c r="H172" s="179">
        <v>2</v>
      </c>
      <c r="I172" s="180"/>
      <c r="J172" s="181">
        <f t="shared" si="30"/>
        <v>0</v>
      </c>
      <c r="K172" s="177" t="s">
        <v>2765</v>
      </c>
      <c r="L172" s="182"/>
      <c r="M172" s="183" t="s">
        <v>37</v>
      </c>
      <c r="N172" s="184" t="s">
        <v>53</v>
      </c>
      <c r="O172" s="43"/>
      <c r="P172" s="172">
        <f t="shared" si="31"/>
        <v>0</v>
      </c>
      <c r="Q172" s="172">
        <v>0</v>
      </c>
      <c r="R172" s="172">
        <f t="shared" si="32"/>
        <v>0</v>
      </c>
      <c r="S172" s="172">
        <v>0</v>
      </c>
      <c r="T172" s="173">
        <f t="shared" si="33"/>
        <v>0</v>
      </c>
      <c r="AR172" s="24" t="s">
        <v>272</v>
      </c>
      <c r="AT172" s="24" t="s">
        <v>277</v>
      </c>
      <c r="AU172" s="24" t="s">
        <v>24</v>
      </c>
      <c r="AY172" s="24" t="s">
        <v>162</v>
      </c>
      <c r="BE172" s="174">
        <f t="shared" si="34"/>
        <v>0</v>
      </c>
      <c r="BF172" s="174">
        <f t="shared" si="35"/>
        <v>0</v>
      </c>
      <c r="BG172" s="174">
        <f t="shared" si="36"/>
        <v>0</v>
      </c>
      <c r="BH172" s="174">
        <f t="shared" si="37"/>
        <v>0</v>
      </c>
      <c r="BI172" s="174">
        <f t="shared" si="38"/>
        <v>0</v>
      </c>
      <c r="BJ172" s="24" t="s">
        <v>24</v>
      </c>
      <c r="BK172" s="174">
        <f t="shared" si="39"/>
        <v>0</v>
      </c>
      <c r="BL172" s="24" t="s">
        <v>219</v>
      </c>
      <c r="BM172" s="24" t="s">
        <v>2935</v>
      </c>
    </row>
    <row r="173" spans="2:65" s="1" customFormat="1" ht="16.5" customHeight="1">
      <c r="B173" s="42"/>
      <c r="C173" s="175" t="s">
        <v>759</v>
      </c>
      <c r="D173" s="175" t="s">
        <v>277</v>
      </c>
      <c r="E173" s="176" t="s">
        <v>2519</v>
      </c>
      <c r="F173" s="177" t="s">
        <v>2520</v>
      </c>
      <c r="G173" s="178" t="s">
        <v>373</v>
      </c>
      <c r="H173" s="179">
        <v>2</v>
      </c>
      <c r="I173" s="180"/>
      <c r="J173" s="181">
        <f t="shared" si="30"/>
        <v>0</v>
      </c>
      <c r="K173" s="177" t="s">
        <v>2765</v>
      </c>
      <c r="L173" s="182"/>
      <c r="M173" s="183" t="s">
        <v>37</v>
      </c>
      <c r="N173" s="184" t="s">
        <v>53</v>
      </c>
      <c r="O173" s="43"/>
      <c r="P173" s="172">
        <f t="shared" si="31"/>
        <v>0</v>
      </c>
      <c r="Q173" s="172">
        <v>0</v>
      </c>
      <c r="R173" s="172">
        <f t="shared" si="32"/>
        <v>0</v>
      </c>
      <c r="S173" s="172">
        <v>0</v>
      </c>
      <c r="T173" s="173">
        <f t="shared" si="33"/>
        <v>0</v>
      </c>
      <c r="AR173" s="24" t="s">
        <v>272</v>
      </c>
      <c r="AT173" s="24" t="s">
        <v>277</v>
      </c>
      <c r="AU173" s="24" t="s">
        <v>24</v>
      </c>
      <c r="AY173" s="24" t="s">
        <v>162</v>
      </c>
      <c r="BE173" s="174">
        <f t="shared" si="34"/>
        <v>0</v>
      </c>
      <c r="BF173" s="174">
        <f t="shared" si="35"/>
        <v>0</v>
      </c>
      <c r="BG173" s="174">
        <f t="shared" si="36"/>
        <v>0</v>
      </c>
      <c r="BH173" s="174">
        <f t="shared" si="37"/>
        <v>0</v>
      </c>
      <c r="BI173" s="174">
        <f t="shared" si="38"/>
        <v>0</v>
      </c>
      <c r="BJ173" s="24" t="s">
        <v>24</v>
      </c>
      <c r="BK173" s="174">
        <f t="shared" si="39"/>
        <v>0</v>
      </c>
      <c r="BL173" s="24" t="s">
        <v>219</v>
      </c>
      <c r="BM173" s="24" t="s">
        <v>2936</v>
      </c>
    </row>
    <row r="174" spans="2:65" s="1" customFormat="1" ht="16.5" customHeight="1">
      <c r="B174" s="42"/>
      <c r="C174" s="175" t="s">
        <v>763</v>
      </c>
      <c r="D174" s="175" t="s">
        <v>277</v>
      </c>
      <c r="E174" s="176" t="s">
        <v>2937</v>
      </c>
      <c r="F174" s="177" t="s">
        <v>2938</v>
      </c>
      <c r="G174" s="178" t="s">
        <v>373</v>
      </c>
      <c r="H174" s="179">
        <v>1</v>
      </c>
      <c r="I174" s="180"/>
      <c r="J174" s="181">
        <f t="shared" si="30"/>
        <v>0</v>
      </c>
      <c r="K174" s="177" t="s">
        <v>2765</v>
      </c>
      <c r="L174" s="182"/>
      <c r="M174" s="183" t="s">
        <v>37</v>
      </c>
      <c r="N174" s="184" t="s">
        <v>53</v>
      </c>
      <c r="O174" s="43"/>
      <c r="P174" s="172">
        <f t="shared" si="31"/>
        <v>0</v>
      </c>
      <c r="Q174" s="172">
        <v>0</v>
      </c>
      <c r="R174" s="172">
        <f t="shared" si="32"/>
        <v>0</v>
      </c>
      <c r="S174" s="172">
        <v>0</v>
      </c>
      <c r="T174" s="173">
        <f t="shared" si="33"/>
        <v>0</v>
      </c>
      <c r="AR174" s="24" t="s">
        <v>272</v>
      </c>
      <c r="AT174" s="24" t="s">
        <v>277</v>
      </c>
      <c r="AU174" s="24" t="s">
        <v>24</v>
      </c>
      <c r="AY174" s="24" t="s">
        <v>162</v>
      </c>
      <c r="BE174" s="174">
        <f t="shared" si="34"/>
        <v>0</v>
      </c>
      <c r="BF174" s="174">
        <f t="shared" si="35"/>
        <v>0</v>
      </c>
      <c r="BG174" s="174">
        <f t="shared" si="36"/>
        <v>0</v>
      </c>
      <c r="BH174" s="174">
        <f t="shared" si="37"/>
        <v>0</v>
      </c>
      <c r="BI174" s="174">
        <f t="shared" si="38"/>
        <v>0</v>
      </c>
      <c r="BJ174" s="24" t="s">
        <v>24</v>
      </c>
      <c r="BK174" s="174">
        <f t="shared" si="39"/>
        <v>0</v>
      </c>
      <c r="BL174" s="24" t="s">
        <v>219</v>
      </c>
      <c r="BM174" s="24" t="s">
        <v>2939</v>
      </c>
    </row>
    <row r="175" spans="2:65" s="1" customFormat="1" ht="16.5" customHeight="1">
      <c r="B175" s="42"/>
      <c r="C175" s="163" t="s">
        <v>768</v>
      </c>
      <c r="D175" s="163" t="s">
        <v>156</v>
      </c>
      <c r="E175" s="164" t="s">
        <v>2940</v>
      </c>
      <c r="F175" s="165" t="s">
        <v>2523</v>
      </c>
      <c r="G175" s="166" t="s">
        <v>201</v>
      </c>
      <c r="H175" s="167">
        <v>0.16700000000000001</v>
      </c>
      <c r="I175" s="168"/>
      <c r="J175" s="169">
        <f t="shared" si="30"/>
        <v>0</v>
      </c>
      <c r="K175" s="165" t="s">
        <v>2765</v>
      </c>
      <c r="L175" s="62"/>
      <c r="M175" s="170" t="s">
        <v>37</v>
      </c>
      <c r="N175" s="171" t="s">
        <v>53</v>
      </c>
      <c r="O175" s="43"/>
      <c r="P175" s="172">
        <f t="shared" si="31"/>
        <v>0</v>
      </c>
      <c r="Q175" s="172">
        <v>0</v>
      </c>
      <c r="R175" s="172">
        <f t="shared" si="32"/>
        <v>0</v>
      </c>
      <c r="S175" s="172">
        <v>0</v>
      </c>
      <c r="T175" s="173">
        <f t="shared" si="33"/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174">
        <f t="shared" si="34"/>
        <v>0</v>
      </c>
      <c r="BF175" s="174">
        <f t="shared" si="35"/>
        <v>0</v>
      </c>
      <c r="BG175" s="174">
        <f t="shared" si="36"/>
        <v>0</v>
      </c>
      <c r="BH175" s="174">
        <f t="shared" si="37"/>
        <v>0</v>
      </c>
      <c r="BI175" s="174">
        <f t="shared" si="38"/>
        <v>0</v>
      </c>
      <c r="BJ175" s="24" t="s">
        <v>24</v>
      </c>
      <c r="BK175" s="174">
        <f t="shared" si="39"/>
        <v>0</v>
      </c>
      <c r="BL175" s="24" t="s">
        <v>219</v>
      </c>
      <c r="BM175" s="24" t="s">
        <v>2941</v>
      </c>
    </row>
    <row r="176" spans="2:65" s="10" customFormat="1" ht="37.35" customHeight="1">
      <c r="B176" s="203"/>
      <c r="C176" s="204"/>
      <c r="D176" s="205" t="s">
        <v>81</v>
      </c>
      <c r="E176" s="206" t="s">
        <v>2610</v>
      </c>
      <c r="F176" s="206" t="s">
        <v>2611</v>
      </c>
      <c r="G176" s="204"/>
      <c r="H176" s="204"/>
      <c r="I176" s="207"/>
      <c r="J176" s="208">
        <f>BK176</f>
        <v>0</v>
      </c>
      <c r="K176" s="204"/>
      <c r="L176" s="209"/>
      <c r="M176" s="210"/>
      <c r="N176" s="211"/>
      <c r="O176" s="211"/>
      <c r="P176" s="212">
        <f>SUM(P177:P183)</f>
        <v>0</v>
      </c>
      <c r="Q176" s="211"/>
      <c r="R176" s="212">
        <f>SUM(R177:R183)</f>
        <v>0</v>
      </c>
      <c r="S176" s="211"/>
      <c r="T176" s="213">
        <f>SUM(T177:T183)</f>
        <v>0</v>
      </c>
      <c r="AR176" s="214" t="s">
        <v>91</v>
      </c>
      <c r="AT176" s="215" t="s">
        <v>81</v>
      </c>
      <c r="AU176" s="215" t="s">
        <v>82</v>
      </c>
      <c r="AY176" s="214" t="s">
        <v>162</v>
      </c>
      <c r="BK176" s="216">
        <f>SUM(BK177:BK183)</f>
        <v>0</v>
      </c>
    </row>
    <row r="177" spans="2:65" s="1" customFormat="1" ht="25.5" customHeight="1">
      <c r="B177" s="42"/>
      <c r="C177" s="163" t="s">
        <v>773</v>
      </c>
      <c r="D177" s="163" t="s">
        <v>156</v>
      </c>
      <c r="E177" s="164" t="s">
        <v>2942</v>
      </c>
      <c r="F177" s="165" t="s">
        <v>2943</v>
      </c>
      <c r="G177" s="166" t="s">
        <v>214</v>
      </c>
      <c r="H177" s="167">
        <v>20</v>
      </c>
      <c r="I177" s="168"/>
      <c r="J177" s="169">
        <f t="shared" ref="J177:J183" si="40">ROUND(I177*H177,2)</f>
        <v>0</v>
      </c>
      <c r="K177" s="165" t="s">
        <v>2765</v>
      </c>
      <c r="L177" s="62"/>
      <c r="M177" s="170" t="s">
        <v>37</v>
      </c>
      <c r="N177" s="171" t="s">
        <v>53</v>
      </c>
      <c r="O177" s="43"/>
      <c r="P177" s="172">
        <f t="shared" ref="P177:P183" si="41">O177*H177</f>
        <v>0</v>
      </c>
      <c r="Q177" s="172">
        <v>0</v>
      </c>
      <c r="R177" s="172">
        <f t="shared" ref="R177:R183" si="42">Q177*H177</f>
        <v>0</v>
      </c>
      <c r="S177" s="172">
        <v>0</v>
      </c>
      <c r="T177" s="173">
        <f t="shared" ref="T177:T183" si="43"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174">
        <f t="shared" ref="BE177:BE183" si="44">IF(N177="základní",J177,0)</f>
        <v>0</v>
      </c>
      <c r="BF177" s="174">
        <f t="shared" ref="BF177:BF183" si="45">IF(N177="snížená",J177,0)</f>
        <v>0</v>
      </c>
      <c r="BG177" s="174">
        <f t="shared" ref="BG177:BG183" si="46">IF(N177="zákl. přenesená",J177,0)</f>
        <v>0</v>
      </c>
      <c r="BH177" s="174">
        <f t="shared" ref="BH177:BH183" si="47">IF(N177="sníž. přenesená",J177,0)</f>
        <v>0</v>
      </c>
      <c r="BI177" s="174">
        <f t="shared" ref="BI177:BI183" si="48">IF(N177="nulová",J177,0)</f>
        <v>0</v>
      </c>
      <c r="BJ177" s="24" t="s">
        <v>24</v>
      </c>
      <c r="BK177" s="174">
        <f t="shared" ref="BK177:BK183" si="49">ROUND(I177*H177,2)</f>
        <v>0</v>
      </c>
      <c r="BL177" s="24" t="s">
        <v>219</v>
      </c>
      <c r="BM177" s="24" t="s">
        <v>2944</v>
      </c>
    </row>
    <row r="178" spans="2:65" s="1" customFormat="1" ht="25.5" customHeight="1">
      <c r="B178" s="42"/>
      <c r="C178" s="163" t="s">
        <v>777</v>
      </c>
      <c r="D178" s="163" t="s">
        <v>156</v>
      </c>
      <c r="E178" s="164" t="s">
        <v>2945</v>
      </c>
      <c r="F178" s="165" t="s">
        <v>2946</v>
      </c>
      <c r="G178" s="166" t="s">
        <v>214</v>
      </c>
      <c r="H178" s="167">
        <v>67</v>
      </c>
      <c r="I178" s="168"/>
      <c r="J178" s="169">
        <f t="shared" si="40"/>
        <v>0</v>
      </c>
      <c r="K178" s="165" t="s">
        <v>2765</v>
      </c>
      <c r="L178" s="62"/>
      <c r="M178" s="170" t="s">
        <v>37</v>
      </c>
      <c r="N178" s="171" t="s">
        <v>53</v>
      </c>
      <c r="O178" s="43"/>
      <c r="P178" s="172">
        <f t="shared" si="41"/>
        <v>0</v>
      </c>
      <c r="Q178" s="172">
        <v>0</v>
      </c>
      <c r="R178" s="172">
        <f t="shared" si="42"/>
        <v>0</v>
      </c>
      <c r="S178" s="172">
        <v>0</v>
      </c>
      <c r="T178" s="173">
        <f t="shared" si="43"/>
        <v>0</v>
      </c>
      <c r="AR178" s="24" t="s">
        <v>219</v>
      </c>
      <c r="AT178" s="24" t="s">
        <v>156</v>
      </c>
      <c r="AU178" s="24" t="s">
        <v>24</v>
      </c>
      <c r="AY178" s="24" t="s">
        <v>162</v>
      </c>
      <c r="BE178" s="174">
        <f t="shared" si="44"/>
        <v>0</v>
      </c>
      <c r="BF178" s="174">
        <f t="shared" si="45"/>
        <v>0</v>
      </c>
      <c r="BG178" s="174">
        <f t="shared" si="46"/>
        <v>0</v>
      </c>
      <c r="BH178" s="174">
        <f t="shared" si="47"/>
        <v>0</v>
      </c>
      <c r="BI178" s="174">
        <f t="shared" si="48"/>
        <v>0</v>
      </c>
      <c r="BJ178" s="24" t="s">
        <v>24</v>
      </c>
      <c r="BK178" s="174">
        <f t="shared" si="49"/>
        <v>0</v>
      </c>
      <c r="BL178" s="24" t="s">
        <v>219</v>
      </c>
      <c r="BM178" s="24" t="s">
        <v>2947</v>
      </c>
    </row>
    <row r="179" spans="2:65" s="1" customFormat="1" ht="25.5" customHeight="1">
      <c r="B179" s="42"/>
      <c r="C179" s="163" t="s">
        <v>781</v>
      </c>
      <c r="D179" s="163" t="s">
        <v>156</v>
      </c>
      <c r="E179" s="164" t="s">
        <v>2948</v>
      </c>
      <c r="F179" s="165" t="s">
        <v>2949</v>
      </c>
      <c r="G179" s="166" t="s">
        <v>214</v>
      </c>
      <c r="H179" s="167">
        <v>67</v>
      </c>
      <c r="I179" s="168"/>
      <c r="J179" s="169">
        <f t="shared" si="40"/>
        <v>0</v>
      </c>
      <c r="K179" s="165" t="s">
        <v>2765</v>
      </c>
      <c r="L179" s="62"/>
      <c r="M179" s="170" t="s">
        <v>37</v>
      </c>
      <c r="N179" s="171" t="s">
        <v>53</v>
      </c>
      <c r="O179" s="43"/>
      <c r="P179" s="172">
        <f t="shared" si="41"/>
        <v>0</v>
      </c>
      <c r="Q179" s="172">
        <v>0</v>
      </c>
      <c r="R179" s="172">
        <f t="shared" si="42"/>
        <v>0</v>
      </c>
      <c r="S179" s="172">
        <v>0</v>
      </c>
      <c r="T179" s="173">
        <f t="shared" si="43"/>
        <v>0</v>
      </c>
      <c r="AR179" s="24" t="s">
        <v>219</v>
      </c>
      <c r="AT179" s="24" t="s">
        <v>156</v>
      </c>
      <c r="AU179" s="24" t="s">
        <v>24</v>
      </c>
      <c r="AY179" s="24" t="s">
        <v>162</v>
      </c>
      <c r="BE179" s="174">
        <f t="shared" si="44"/>
        <v>0</v>
      </c>
      <c r="BF179" s="174">
        <f t="shared" si="45"/>
        <v>0</v>
      </c>
      <c r="BG179" s="174">
        <f t="shared" si="46"/>
        <v>0</v>
      </c>
      <c r="BH179" s="174">
        <f t="shared" si="47"/>
        <v>0</v>
      </c>
      <c r="BI179" s="174">
        <f t="shared" si="48"/>
        <v>0</v>
      </c>
      <c r="BJ179" s="24" t="s">
        <v>24</v>
      </c>
      <c r="BK179" s="174">
        <f t="shared" si="49"/>
        <v>0</v>
      </c>
      <c r="BL179" s="24" t="s">
        <v>219</v>
      </c>
      <c r="BM179" s="24" t="s">
        <v>2950</v>
      </c>
    </row>
    <row r="180" spans="2:65" s="1" customFormat="1" ht="16.5" customHeight="1">
      <c r="B180" s="42"/>
      <c r="C180" s="163" t="s">
        <v>789</v>
      </c>
      <c r="D180" s="163" t="s">
        <v>156</v>
      </c>
      <c r="E180" s="164" t="s">
        <v>2951</v>
      </c>
      <c r="F180" s="165" t="s">
        <v>2628</v>
      </c>
      <c r="G180" s="166" t="s">
        <v>373</v>
      </c>
      <c r="H180" s="167">
        <v>8</v>
      </c>
      <c r="I180" s="168"/>
      <c r="J180" s="169">
        <f t="shared" si="40"/>
        <v>0</v>
      </c>
      <c r="K180" s="165" t="s">
        <v>2765</v>
      </c>
      <c r="L180" s="62"/>
      <c r="M180" s="170" t="s">
        <v>37</v>
      </c>
      <c r="N180" s="171" t="s">
        <v>53</v>
      </c>
      <c r="O180" s="43"/>
      <c r="P180" s="172">
        <f t="shared" si="41"/>
        <v>0</v>
      </c>
      <c r="Q180" s="172">
        <v>0</v>
      </c>
      <c r="R180" s="172">
        <f t="shared" si="42"/>
        <v>0</v>
      </c>
      <c r="S180" s="172">
        <v>0</v>
      </c>
      <c r="T180" s="173">
        <f t="shared" si="43"/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174">
        <f t="shared" si="44"/>
        <v>0</v>
      </c>
      <c r="BF180" s="174">
        <f t="shared" si="45"/>
        <v>0</v>
      </c>
      <c r="BG180" s="174">
        <f t="shared" si="46"/>
        <v>0</v>
      </c>
      <c r="BH180" s="174">
        <f t="shared" si="47"/>
        <v>0</v>
      </c>
      <c r="BI180" s="174">
        <f t="shared" si="48"/>
        <v>0</v>
      </c>
      <c r="BJ180" s="24" t="s">
        <v>24</v>
      </c>
      <c r="BK180" s="174">
        <f t="shared" si="49"/>
        <v>0</v>
      </c>
      <c r="BL180" s="24" t="s">
        <v>219</v>
      </c>
      <c r="BM180" s="24" t="s">
        <v>2952</v>
      </c>
    </row>
    <row r="181" spans="2:65" s="1" customFormat="1" ht="16.5" customHeight="1">
      <c r="B181" s="42"/>
      <c r="C181" s="163" t="s">
        <v>793</v>
      </c>
      <c r="D181" s="163" t="s">
        <v>156</v>
      </c>
      <c r="E181" s="164" t="s">
        <v>2953</v>
      </c>
      <c r="F181" s="165" t="s">
        <v>2631</v>
      </c>
      <c r="G181" s="166" t="s">
        <v>373</v>
      </c>
      <c r="H181" s="167">
        <v>8</v>
      </c>
      <c r="I181" s="168"/>
      <c r="J181" s="169">
        <f t="shared" si="40"/>
        <v>0</v>
      </c>
      <c r="K181" s="165" t="s">
        <v>2833</v>
      </c>
      <c r="L181" s="62"/>
      <c r="M181" s="170" t="s">
        <v>37</v>
      </c>
      <c r="N181" s="171" t="s">
        <v>53</v>
      </c>
      <c r="O181" s="43"/>
      <c r="P181" s="172">
        <f t="shared" si="41"/>
        <v>0</v>
      </c>
      <c r="Q181" s="172">
        <v>0</v>
      </c>
      <c r="R181" s="172">
        <f t="shared" si="42"/>
        <v>0</v>
      </c>
      <c r="S181" s="172">
        <v>0</v>
      </c>
      <c r="T181" s="173">
        <f t="shared" si="43"/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174">
        <f t="shared" si="44"/>
        <v>0</v>
      </c>
      <c r="BF181" s="174">
        <f t="shared" si="45"/>
        <v>0</v>
      </c>
      <c r="BG181" s="174">
        <f t="shared" si="46"/>
        <v>0</v>
      </c>
      <c r="BH181" s="174">
        <f t="shared" si="47"/>
        <v>0</v>
      </c>
      <c r="BI181" s="174">
        <f t="shared" si="48"/>
        <v>0</v>
      </c>
      <c r="BJ181" s="24" t="s">
        <v>24</v>
      </c>
      <c r="BK181" s="174">
        <f t="shared" si="49"/>
        <v>0</v>
      </c>
      <c r="BL181" s="24" t="s">
        <v>219</v>
      </c>
      <c r="BM181" s="24" t="s">
        <v>2954</v>
      </c>
    </row>
    <row r="182" spans="2:65" s="1" customFormat="1" ht="16.5" customHeight="1">
      <c r="B182" s="42"/>
      <c r="C182" s="163" t="s">
        <v>798</v>
      </c>
      <c r="D182" s="163" t="s">
        <v>156</v>
      </c>
      <c r="E182" s="164" t="s">
        <v>2955</v>
      </c>
      <c r="F182" s="165" t="s">
        <v>2634</v>
      </c>
      <c r="G182" s="166" t="s">
        <v>214</v>
      </c>
      <c r="H182" s="167">
        <v>154</v>
      </c>
      <c r="I182" s="168"/>
      <c r="J182" s="169">
        <f t="shared" si="40"/>
        <v>0</v>
      </c>
      <c r="K182" s="165" t="s">
        <v>2765</v>
      </c>
      <c r="L182" s="62"/>
      <c r="M182" s="170" t="s">
        <v>37</v>
      </c>
      <c r="N182" s="171" t="s">
        <v>53</v>
      </c>
      <c r="O182" s="43"/>
      <c r="P182" s="172">
        <f t="shared" si="41"/>
        <v>0</v>
      </c>
      <c r="Q182" s="172">
        <v>0</v>
      </c>
      <c r="R182" s="172">
        <f t="shared" si="42"/>
        <v>0</v>
      </c>
      <c r="S182" s="172">
        <v>0</v>
      </c>
      <c r="T182" s="173">
        <f t="shared" si="43"/>
        <v>0</v>
      </c>
      <c r="AR182" s="24" t="s">
        <v>219</v>
      </c>
      <c r="AT182" s="24" t="s">
        <v>156</v>
      </c>
      <c r="AU182" s="24" t="s">
        <v>24</v>
      </c>
      <c r="AY182" s="24" t="s">
        <v>162</v>
      </c>
      <c r="BE182" s="174">
        <f t="shared" si="44"/>
        <v>0</v>
      </c>
      <c r="BF182" s="174">
        <f t="shared" si="45"/>
        <v>0</v>
      </c>
      <c r="BG182" s="174">
        <f t="shared" si="46"/>
        <v>0</v>
      </c>
      <c r="BH182" s="174">
        <f t="shared" si="47"/>
        <v>0</v>
      </c>
      <c r="BI182" s="174">
        <f t="shared" si="48"/>
        <v>0</v>
      </c>
      <c r="BJ182" s="24" t="s">
        <v>24</v>
      </c>
      <c r="BK182" s="174">
        <f t="shared" si="49"/>
        <v>0</v>
      </c>
      <c r="BL182" s="24" t="s">
        <v>219</v>
      </c>
      <c r="BM182" s="24" t="s">
        <v>2956</v>
      </c>
    </row>
    <row r="183" spans="2:65" s="1" customFormat="1" ht="16.5" customHeight="1">
      <c r="B183" s="42"/>
      <c r="C183" s="163" t="s">
        <v>802</v>
      </c>
      <c r="D183" s="163" t="s">
        <v>156</v>
      </c>
      <c r="E183" s="164" t="s">
        <v>2957</v>
      </c>
      <c r="F183" s="165" t="s">
        <v>2640</v>
      </c>
      <c r="G183" s="166" t="s">
        <v>201</v>
      </c>
      <c r="H183" s="167">
        <v>0.99399999999999999</v>
      </c>
      <c r="I183" s="168"/>
      <c r="J183" s="169">
        <f t="shared" si="40"/>
        <v>0</v>
      </c>
      <c r="K183" s="165" t="s">
        <v>2765</v>
      </c>
      <c r="L183" s="62"/>
      <c r="M183" s="170" t="s">
        <v>37</v>
      </c>
      <c r="N183" s="171" t="s">
        <v>53</v>
      </c>
      <c r="O183" s="43"/>
      <c r="P183" s="172">
        <f t="shared" si="41"/>
        <v>0</v>
      </c>
      <c r="Q183" s="172">
        <v>0</v>
      </c>
      <c r="R183" s="172">
        <f t="shared" si="42"/>
        <v>0</v>
      </c>
      <c r="S183" s="172">
        <v>0</v>
      </c>
      <c r="T183" s="173">
        <f t="shared" si="43"/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174">
        <f t="shared" si="44"/>
        <v>0</v>
      </c>
      <c r="BF183" s="174">
        <f t="shared" si="45"/>
        <v>0</v>
      </c>
      <c r="BG183" s="174">
        <f t="shared" si="46"/>
        <v>0</v>
      </c>
      <c r="BH183" s="174">
        <f t="shared" si="47"/>
        <v>0</v>
      </c>
      <c r="BI183" s="174">
        <f t="shared" si="48"/>
        <v>0</v>
      </c>
      <c r="BJ183" s="24" t="s">
        <v>24</v>
      </c>
      <c r="BK183" s="174">
        <f t="shared" si="49"/>
        <v>0</v>
      </c>
      <c r="BL183" s="24" t="s">
        <v>219</v>
      </c>
      <c r="BM183" s="24" t="s">
        <v>2958</v>
      </c>
    </row>
    <row r="184" spans="2:65" s="10" customFormat="1" ht="37.35" customHeight="1">
      <c r="B184" s="203"/>
      <c r="C184" s="204"/>
      <c r="D184" s="205" t="s">
        <v>81</v>
      </c>
      <c r="E184" s="206" t="s">
        <v>2642</v>
      </c>
      <c r="F184" s="206" t="s">
        <v>2643</v>
      </c>
      <c r="G184" s="204"/>
      <c r="H184" s="204"/>
      <c r="I184" s="207"/>
      <c r="J184" s="208">
        <f>BK184</f>
        <v>0</v>
      </c>
      <c r="K184" s="204"/>
      <c r="L184" s="209"/>
      <c r="M184" s="210"/>
      <c r="N184" s="211"/>
      <c r="O184" s="211"/>
      <c r="P184" s="212">
        <f>SUM(P185:P193)</f>
        <v>0</v>
      </c>
      <c r="Q184" s="211"/>
      <c r="R184" s="212">
        <f>SUM(R185:R193)</f>
        <v>0</v>
      </c>
      <c r="S184" s="211"/>
      <c r="T184" s="213">
        <f>SUM(T185:T193)</f>
        <v>0</v>
      </c>
      <c r="AR184" s="214" t="s">
        <v>91</v>
      </c>
      <c r="AT184" s="215" t="s">
        <v>81</v>
      </c>
      <c r="AU184" s="215" t="s">
        <v>82</v>
      </c>
      <c r="AY184" s="214" t="s">
        <v>162</v>
      </c>
      <c r="BK184" s="216">
        <f>SUM(BK185:BK193)</f>
        <v>0</v>
      </c>
    </row>
    <row r="185" spans="2:65" s="1" customFormat="1" ht="16.5" customHeight="1">
      <c r="B185" s="42"/>
      <c r="C185" s="163" t="s">
        <v>807</v>
      </c>
      <c r="D185" s="163" t="s">
        <v>156</v>
      </c>
      <c r="E185" s="164" t="s">
        <v>2959</v>
      </c>
      <c r="F185" s="165" t="s">
        <v>2645</v>
      </c>
      <c r="G185" s="166" t="s">
        <v>373</v>
      </c>
      <c r="H185" s="167">
        <v>4</v>
      </c>
      <c r="I185" s="168"/>
      <c r="J185" s="169">
        <f t="shared" ref="J185:J193" si="50">ROUND(I185*H185,2)</f>
        <v>0</v>
      </c>
      <c r="K185" s="165" t="s">
        <v>2765</v>
      </c>
      <c r="L185" s="62"/>
      <c r="M185" s="170" t="s">
        <v>37</v>
      </c>
      <c r="N185" s="171" t="s">
        <v>53</v>
      </c>
      <c r="O185" s="43"/>
      <c r="P185" s="172">
        <f t="shared" ref="P185:P193" si="51">O185*H185</f>
        <v>0</v>
      </c>
      <c r="Q185" s="172">
        <v>0</v>
      </c>
      <c r="R185" s="172">
        <f t="shared" ref="R185:R193" si="52">Q185*H185</f>
        <v>0</v>
      </c>
      <c r="S185" s="172">
        <v>0</v>
      </c>
      <c r="T185" s="173">
        <f t="shared" ref="T185:T193" si="53"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174">
        <f t="shared" ref="BE185:BE193" si="54">IF(N185="základní",J185,0)</f>
        <v>0</v>
      </c>
      <c r="BF185" s="174">
        <f t="shared" ref="BF185:BF193" si="55">IF(N185="snížená",J185,0)</f>
        <v>0</v>
      </c>
      <c r="BG185" s="174">
        <f t="shared" ref="BG185:BG193" si="56">IF(N185="zákl. přenesená",J185,0)</f>
        <v>0</v>
      </c>
      <c r="BH185" s="174">
        <f t="shared" ref="BH185:BH193" si="57">IF(N185="sníž. přenesená",J185,0)</f>
        <v>0</v>
      </c>
      <c r="BI185" s="174">
        <f t="shared" ref="BI185:BI193" si="58">IF(N185="nulová",J185,0)</f>
        <v>0</v>
      </c>
      <c r="BJ185" s="24" t="s">
        <v>24</v>
      </c>
      <c r="BK185" s="174">
        <f t="shared" ref="BK185:BK193" si="59">ROUND(I185*H185,2)</f>
        <v>0</v>
      </c>
      <c r="BL185" s="24" t="s">
        <v>219</v>
      </c>
      <c r="BM185" s="24" t="s">
        <v>2960</v>
      </c>
    </row>
    <row r="186" spans="2:65" s="1" customFormat="1" ht="16.5" customHeight="1">
      <c r="B186" s="42"/>
      <c r="C186" s="163" t="s">
        <v>812</v>
      </c>
      <c r="D186" s="163" t="s">
        <v>156</v>
      </c>
      <c r="E186" s="164" t="s">
        <v>2961</v>
      </c>
      <c r="F186" s="165" t="s">
        <v>2648</v>
      </c>
      <c r="G186" s="166" t="s">
        <v>373</v>
      </c>
      <c r="H186" s="167">
        <v>28</v>
      </c>
      <c r="I186" s="168"/>
      <c r="J186" s="169">
        <f t="shared" si="50"/>
        <v>0</v>
      </c>
      <c r="K186" s="165" t="s">
        <v>2765</v>
      </c>
      <c r="L186" s="62"/>
      <c r="M186" s="170" t="s">
        <v>37</v>
      </c>
      <c r="N186" s="171" t="s">
        <v>53</v>
      </c>
      <c r="O186" s="43"/>
      <c r="P186" s="172">
        <f t="shared" si="51"/>
        <v>0</v>
      </c>
      <c r="Q186" s="172">
        <v>0</v>
      </c>
      <c r="R186" s="172">
        <f t="shared" si="52"/>
        <v>0</v>
      </c>
      <c r="S186" s="172">
        <v>0</v>
      </c>
      <c r="T186" s="173">
        <f t="shared" si="53"/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174">
        <f t="shared" si="54"/>
        <v>0</v>
      </c>
      <c r="BF186" s="174">
        <f t="shared" si="55"/>
        <v>0</v>
      </c>
      <c r="BG186" s="174">
        <f t="shared" si="56"/>
        <v>0</v>
      </c>
      <c r="BH186" s="174">
        <f t="shared" si="57"/>
        <v>0</v>
      </c>
      <c r="BI186" s="174">
        <f t="shared" si="58"/>
        <v>0</v>
      </c>
      <c r="BJ186" s="24" t="s">
        <v>24</v>
      </c>
      <c r="BK186" s="174">
        <f t="shared" si="59"/>
        <v>0</v>
      </c>
      <c r="BL186" s="24" t="s">
        <v>219</v>
      </c>
      <c r="BM186" s="24" t="s">
        <v>2962</v>
      </c>
    </row>
    <row r="187" spans="2:65" s="1" customFormat="1" ht="16.5" customHeight="1">
      <c r="B187" s="42"/>
      <c r="C187" s="175" t="s">
        <v>816</v>
      </c>
      <c r="D187" s="175" t="s">
        <v>277</v>
      </c>
      <c r="E187" s="176" t="s">
        <v>2653</v>
      </c>
      <c r="F187" s="177" t="s">
        <v>2963</v>
      </c>
      <c r="G187" s="178" t="s">
        <v>2655</v>
      </c>
      <c r="H187" s="179">
        <v>7</v>
      </c>
      <c r="I187" s="180"/>
      <c r="J187" s="181">
        <f t="shared" si="50"/>
        <v>0</v>
      </c>
      <c r="K187" s="177" t="s">
        <v>2765</v>
      </c>
      <c r="L187" s="182"/>
      <c r="M187" s="183" t="s">
        <v>37</v>
      </c>
      <c r="N187" s="184" t="s">
        <v>53</v>
      </c>
      <c r="O187" s="43"/>
      <c r="P187" s="172">
        <f t="shared" si="51"/>
        <v>0</v>
      </c>
      <c r="Q187" s="172">
        <v>0</v>
      </c>
      <c r="R187" s="172">
        <f t="shared" si="52"/>
        <v>0</v>
      </c>
      <c r="S187" s="172">
        <v>0</v>
      </c>
      <c r="T187" s="173">
        <f t="shared" si="53"/>
        <v>0</v>
      </c>
      <c r="AR187" s="24" t="s">
        <v>272</v>
      </c>
      <c r="AT187" s="24" t="s">
        <v>277</v>
      </c>
      <c r="AU187" s="24" t="s">
        <v>24</v>
      </c>
      <c r="AY187" s="24" t="s">
        <v>162</v>
      </c>
      <c r="BE187" s="174">
        <f t="shared" si="54"/>
        <v>0</v>
      </c>
      <c r="BF187" s="174">
        <f t="shared" si="55"/>
        <v>0</v>
      </c>
      <c r="BG187" s="174">
        <f t="shared" si="56"/>
        <v>0</v>
      </c>
      <c r="BH187" s="174">
        <f t="shared" si="57"/>
        <v>0</v>
      </c>
      <c r="BI187" s="174">
        <f t="shared" si="58"/>
        <v>0</v>
      </c>
      <c r="BJ187" s="24" t="s">
        <v>24</v>
      </c>
      <c r="BK187" s="174">
        <f t="shared" si="59"/>
        <v>0</v>
      </c>
      <c r="BL187" s="24" t="s">
        <v>219</v>
      </c>
      <c r="BM187" s="24" t="s">
        <v>2964</v>
      </c>
    </row>
    <row r="188" spans="2:65" s="1" customFormat="1" ht="16.5" customHeight="1">
      <c r="B188" s="42"/>
      <c r="C188" s="175" t="s">
        <v>820</v>
      </c>
      <c r="D188" s="175" t="s">
        <v>277</v>
      </c>
      <c r="E188" s="176" t="s">
        <v>2965</v>
      </c>
      <c r="F188" s="177" t="s">
        <v>2966</v>
      </c>
      <c r="G188" s="178" t="s">
        <v>2967</v>
      </c>
      <c r="H188" s="179">
        <v>2</v>
      </c>
      <c r="I188" s="180"/>
      <c r="J188" s="181">
        <f t="shared" si="50"/>
        <v>0</v>
      </c>
      <c r="K188" s="177" t="s">
        <v>2765</v>
      </c>
      <c r="L188" s="182"/>
      <c r="M188" s="183" t="s">
        <v>37</v>
      </c>
      <c r="N188" s="184" t="s">
        <v>53</v>
      </c>
      <c r="O188" s="43"/>
      <c r="P188" s="172">
        <f t="shared" si="51"/>
        <v>0</v>
      </c>
      <c r="Q188" s="172">
        <v>0</v>
      </c>
      <c r="R188" s="172">
        <f t="shared" si="52"/>
        <v>0</v>
      </c>
      <c r="S188" s="172">
        <v>0</v>
      </c>
      <c r="T188" s="173">
        <f t="shared" si="53"/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174">
        <f t="shared" si="54"/>
        <v>0</v>
      </c>
      <c r="BF188" s="174">
        <f t="shared" si="55"/>
        <v>0</v>
      </c>
      <c r="BG188" s="174">
        <f t="shared" si="56"/>
        <v>0</v>
      </c>
      <c r="BH188" s="174">
        <f t="shared" si="57"/>
        <v>0</v>
      </c>
      <c r="BI188" s="174">
        <f t="shared" si="58"/>
        <v>0</v>
      </c>
      <c r="BJ188" s="24" t="s">
        <v>24</v>
      </c>
      <c r="BK188" s="174">
        <f t="shared" si="59"/>
        <v>0</v>
      </c>
      <c r="BL188" s="24" t="s">
        <v>219</v>
      </c>
      <c r="BM188" s="24" t="s">
        <v>2968</v>
      </c>
    </row>
    <row r="189" spans="2:65" s="1" customFormat="1" ht="16.5" customHeight="1">
      <c r="B189" s="42"/>
      <c r="C189" s="175" t="s">
        <v>824</v>
      </c>
      <c r="D189" s="175" t="s">
        <v>277</v>
      </c>
      <c r="E189" s="176" t="s">
        <v>2663</v>
      </c>
      <c r="F189" s="177" t="s">
        <v>2664</v>
      </c>
      <c r="G189" s="178" t="s">
        <v>373</v>
      </c>
      <c r="H189" s="179">
        <v>14</v>
      </c>
      <c r="I189" s="180"/>
      <c r="J189" s="181">
        <f t="shared" si="50"/>
        <v>0</v>
      </c>
      <c r="K189" s="177" t="s">
        <v>2765</v>
      </c>
      <c r="L189" s="182"/>
      <c r="M189" s="183" t="s">
        <v>37</v>
      </c>
      <c r="N189" s="184" t="s">
        <v>53</v>
      </c>
      <c r="O189" s="43"/>
      <c r="P189" s="172">
        <f t="shared" si="51"/>
        <v>0</v>
      </c>
      <c r="Q189" s="172">
        <v>0</v>
      </c>
      <c r="R189" s="172">
        <f t="shared" si="52"/>
        <v>0</v>
      </c>
      <c r="S189" s="172">
        <v>0</v>
      </c>
      <c r="T189" s="173">
        <f t="shared" si="53"/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174">
        <f t="shared" si="54"/>
        <v>0</v>
      </c>
      <c r="BF189" s="174">
        <f t="shared" si="55"/>
        <v>0</v>
      </c>
      <c r="BG189" s="174">
        <f t="shared" si="56"/>
        <v>0</v>
      </c>
      <c r="BH189" s="174">
        <f t="shared" si="57"/>
        <v>0</v>
      </c>
      <c r="BI189" s="174">
        <f t="shared" si="58"/>
        <v>0</v>
      </c>
      <c r="BJ189" s="24" t="s">
        <v>24</v>
      </c>
      <c r="BK189" s="174">
        <f t="shared" si="59"/>
        <v>0</v>
      </c>
      <c r="BL189" s="24" t="s">
        <v>219</v>
      </c>
      <c r="BM189" s="24" t="s">
        <v>2969</v>
      </c>
    </row>
    <row r="190" spans="2:65" s="1" customFormat="1" ht="16.5" customHeight="1">
      <c r="B190" s="42"/>
      <c r="C190" s="175" t="s">
        <v>828</v>
      </c>
      <c r="D190" s="175" t="s">
        <v>277</v>
      </c>
      <c r="E190" s="176" t="s">
        <v>2970</v>
      </c>
      <c r="F190" s="177" t="s">
        <v>2971</v>
      </c>
      <c r="G190" s="178" t="s">
        <v>373</v>
      </c>
      <c r="H190" s="179">
        <v>1</v>
      </c>
      <c r="I190" s="180"/>
      <c r="J190" s="181">
        <f t="shared" si="50"/>
        <v>0</v>
      </c>
      <c r="K190" s="177" t="s">
        <v>2765</v>
      </c>
      <c r="L190" s="182"/>
      <c r="M190" s="183" t="s">
        <v>37</v>
      </c>
      <c r="N190" s="184" t="s">
        <v>53</v>
      </c>
      <c r="O190" s="43"/>
      <c r="P190" s="172">
        <f t="shared" si="51"/>
        <v>0</v>
      </c>
      <c r="Q190" s="172">
        <v>0</v>
      </c>
      <c r="R190" s="172">
        <f t="shared" si="52"/>
        <v>0</v>
      </c>
      <c r="S190" s="172">
        <v>0</v>
      </c>
      <c r="T190" s="173">
        <f t="shared" si="53"/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174">
        <f t="shared" si="54"/>
        <v>0</v>
      </c>
      <c r="BF190" s="174">
        <f t="shared" si="55"/>
        <v>0</v>
      </c>
      <c r="BG190" s="174">
        <f t="shared" si="56"/>
        <v>0</v>
      </c>
      <c r="BH190" s="174">
        <f t="shared" si="57"/>
        <v>0</v>
      </c>
      <c r="BI190" s="174">
        <f t="shared" si="58"/>
        <v>0</v>
      </c>
      <c r="BJ190" s="24" t="s">
        <v>24</v>
      </c>
      <c r="BK190" s="174">
        <f t="shared" si="59"/>
        <v>0</v>
      </c>
      <c r="BL190" s="24" t="s">
        <v>219</v>
      </c>
      <c r="BM190" s="24" t="s">
        <v>2972</v>
      </c>
    </row>
    <row r="191" spans="2:65" s="1" customFormat="1" ht="16.5" customHeight="1">
      <c r="B191" s="42"/>
      <c r="C191" s="175" t="s">
        <v>834</v>
      </c>
      <c r="D191" s="175" t="s">
        <v>277</v>
      </c>
      <c r="E191" s="176" t="s">
        <v>2973</v>
      </c>
      <c r="F191" s="177" t="s">
        <v>2974</v>
      </c>
      <c r="G191" s="178" t="s">
        <v>373</v>
      </c>
      <c r="H191" s="179">
        <v>1</v>
      </c>
      <c r="I191" s="180"/>
      <c r="J191" s="181">
        <f t="shared" si="50"/>
        <v>0</v>
      </c>
      <c r="K191" s="177" t="s">
        <v>2765</v>
      </c>
      <c r="L191" s="182"/>
      <c r="M191" s="183" t="s">
        <v>37</v>
      </c>
      <c r="N191" s="184" t="s">
        <v>53</v>
      </c>
      <c r="O191" s="43"/>
      <c r="P191" s="172">
        <f t="shared" si="51"/>
        <v>0</v>
      </c>
      <c r="Q191" s="172">
        <v>0</v>
      </c>
      <c r="R191" s="172">
        <f t="shared" si="52"/>
        <v>0</v>
      </c>
      <c r="S191" s="172">
        <v>0</v>
      </c>
      <c r="T191" s="173">
        <f t="shared" si="53"/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174">
        <f t="shared" si="54"/>
        <v>0</v>
      </c>
      <c r="BF191" s="174">
        <f t="shared" si="55"/>
        <v>0</v>
      </c>
      <c r="BG191" s="174">
        <f t="shared" si="56"/>
        <v>0</v>
      </c>
      <c r="BH191" s="174">
        <f t="shared" si="57"/>
        <v>0</v>
      </c>
      <c r="BI191" s="174">
        <f t="shared" si="58"/>
        <v>0</v>
      </c>
      <c r="BJ191" s="24" t="s">
        <v>24</v>
      </c>
      <c r="BK191" s="174">
        <f t="shared" si="59"/>
        <v>0</v>
      </c>
      <c r="BL191" s="24" t="s">
        <v>219</v>
      </c>
      <c r="BM191" s="24" t="s">
        <v>2975</v>
      </c>
    </row>
    <row r="192" spans="2:65" s="1" customFormat="1" ht="16.5" customHeight="1">
      <c r="B192" s="42"/>
      <c r="C192" s="175" t="s">
        <v>842</v>
      </c>
      <c r="D192" s="175" t="s">
        <v>277</v>
      </c>
      <c r="E192" s="176" t="s">
        <v>2669</v>
      </c>
      <c r="F192" s="177" t="s">
        <v>2976</v>
      </c>
      <c r="G192" s="178" t="s">
        <v>373</v>
      </c>
      <c r="H192" s="179">
        <v>7</v>
      </c>
      <c r="I192" s="180"/>
      <c r="J192" s="181">
        <f t="shared" si="50"/>
        <v>0</v>
      </c>
      <c r="K192" s="177" t="s">
        <v>2765</v>
      </c>
      <c r="L192" s="182"/>
      <c r="M192" s="183" t="s">
        <v>37</v>
      </c>
      <c r="N192" s="184" t="s">
        <v>53</v>
      </c>
      <c r="O192" s="43"/>
      <c r="P192" s="172">
        <f t="shared" si="51"/>
        <v>0</v>
      </c>
      <c r="Q192" s="172">
        <v>0</v>
      </c>
      <c r="R192" s="172">
        <f t="shared" si="52"/>
        <v>0</v>
      </c>
      <c r="S192" s="172">
        <v>0</v>
      </c>
      <c r="T192" s="173">
        <f t="shared" si="53"/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174">
        <f t="shared" si="54"/>
        <v>0</v>
      </c>
      <c r="BF192" s="174">
        <f t="shared" si="55"/>
        <v>0</v>
      </c>
      <c r="BG192" s="174">
        <f t="shared" si="56"/>
        <v>0</v>
      </c>
      <c r="BH192" s="174">
        <f t="shared" si="57"/>
        <v>0</v>
      </c>
      <c r="BI192" s="174">
        <f t="shared" si="58"/>
        <v>0</v>
      </c>
      <c r="BJ192" s="24" t="s">
        <v>24</v>
      </c>
      <c r="BK192" s="174">
        <f t="shared" si="59"/>
        <v>0</v>
      </c>
      <c r="BL192" s="24" t="s">
        <v>219</v>
      </c>
      <c r="BM192" s="24" t="s">
        <v>2977</v>
      </c>
    </row>
    <row r="193" spans="2:65" s="1" customFormat="1" ht="16.5" customHeight="1">
      <c r="B193" s="42"/>
      <c r="C193" s="163" t="s">
        <v>847</v>
      </c>
      <c r="D193" s="163" t="s">
        <v>156</v>
      </c>
      <c r="E193" s="164" t="s">
        <v>2978</v>
      </c>
      <c r="F193" s="165" t="s">
        <v>2673</v>
      </c>
      <c r="G193" s="166" t="s">
        <v>201</v>
      </c>
      <c r="H193" s="167">
        <v>2.3E-2</v>
      </c>
      <c r="I193" s="168"/>
      <c r="J193" s="169">
        <f t="shared" si="50"/>
        <v>0</v>
      </c>
      <c r="K193" s="165" t="s">
        <v>2765</v>
      </c>
      <c r="L193" s="62"/>
      <c r="M193" s="170" t="s">
        <v>37</v>
      </c>
      <c r="N193" s="171" t="s">
        <v>53</v>
      </c>
      <c r="O193" s="43"/>
      <c r="P193" s="172">
        <f t="shared" si="51"/>
        <v>0</v>
      </c>
      <c r="Q193" s="172">
        <v>0</v>
      </c>
      <c r="R193" s="172">
        <f t="shared" si="52"/>
        <v>0</v>
      </c>
      <c r="S193" s="172">
        <v>0</v>
      </c>
      <c r="T193" s="173">
        <f t="shared" si="53"/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174">
        <f t="shared" si="54"/>
        <v>0</v>
      </c>
      <c r="BF193" s="174">
        <f t="shared" si="55"/>
        <v>0</v>
      </c>
      <c r="BG193" s="174">
        <f t="shared" si="56"/>
        <v>0</v>
      </c>
      <c r="BH193" s="174">
        <f t="shared" si="57"/>
        <v>0</v>
      </c>
      <c r="BI193" s="174">
        <f t="shared" si="58"/>
        <v>0</v>
      </c>
      <c r="BJ193" s="24" t="s">
        <v>24</v>
      </c>
      <c r="BK193" s="174">
        <f t="shared" si="59"/>
        <v>0</v>
      </c>
      <c r="BL193" s="24" t="s">
        <v>219</v>
      </c>
      <c r="BM193" s="24" t="s">
        <v>2979</v>
      </c>
    </row>
    <row r="194" spans="2:65" s="10" customFormat="1" ht="37.35" customHeight="1">
      <c r="B194" s="203"/>
      <c r="C194" s="204"/>
      <c r="D194" s="205" t="s">
        <v>81</v>
      </c>
      <c r="E194" s="206" t="s">
        <v>2675</v>
      </c>
      <c r="F194" s="206" t="s">
        <v>2676</v>
      </c>
      <c r="G194" s="204"/>
      <c r="H194" s="204"/>
      <c r="I194" s="207"/>
      <c r="J194" s="208">
        <f>BK194</f>
        <v>0</v>
      </c>
      <c r="K194" s="204"/>
      <c r="L194" s="209"/>
      <c r="M194" s="210"/>
      <c r="N194" s="211"/>
      <c r="O194" s="211"/>
      <c r="P194" s="212">
        <f>SUM(P195:P211)</f>
        <v>0</v>
      </c>
      <c r="Q194" s="211"/>
      <c r="R194" s="212">
        <f>SUM(R195:R211)</f>
        <v>0</v>
      </c>
      <c r="S194" s="211"/>
      <c r="T194" s="213">
        <f>SUM(T195:T211)</f>
        <v>0</v>
      </c>
      <c r="AR194" s="214" t="s">
        <v>91</v>
      </c>
      <c r="AT194" s="215" t="s">
        <v>81</v>
      </c>
      <c r="AU194" s="215" t="s">
        <v>82</v>
      </c>
      <c r="AY194" s="214" t="s">
        <v>162</v>
      </c>
      <c r="BK194" s="216">
        <f>SUM(BK195:BK211)</f>
        <v>0</v>
      </c>
    </row>
    <row r="195" spans="2:65" s="1" customFormat="1" ht="16.5" customHeight="1">
      <c r="B195" s="42"/>
      <c r="C195" s="163" t="s">
        <v>851</v>
      </c>
      <c r="D195" s="163" t="s">
        <v>156</v>
      </c>
      <c r="E195" s="164" t="s">
        <v>2980</v>
      </c>
      <c r="F195" s="165" t="s">
        <v>2678</v>
      </c>
      <c r="G195" s="166" t="s">
        <v>373</v>
      </c>
      <c r="H195" s="167">
        <v>8</v>
      </c>
      <c r="I195" s="168"/>
      <c r="J195" s="169">
        <f t="shared" ref="J195:J211" si="60">ROUND(I195*H195,2)</f>
        <v>0</v>
      </c>
      <c r="K195" s="165" t="s">
        <v>2765</v>
      </c>
      <c r="L195" s="62"/>
      <c r="M195" s="170" t="s">
        <v>37</v>
      </c>
      <c r="N195" s="171" t="s">
        <v>53</v>
      </c>
      <c r="O195" s="43"/>
      <c r="P195" s="172">
        <f t="shared" ref="P195:P211" si="61">O195*H195</f>
        <v>0</v>
      </c>
      <c r="Q195" s="172">
        <v>0</v>
      </c>
      <c r="R195" s="172">
        <f t="shared" ref="R195:R211" si="62">Q195*H195</f>
        <v>0</v>
      </c>
      <c r="S195" s="172">
        <v>0</v>
      </c>
      <c r="T195" s="173">
        <f t="shared" ref="T195:T211" si="63"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174">
        <f t="shared" ref="BE195:BE211" si="64">IF(N195="základní",J195,0)</f>
        <v>0</v>
      </c>
      <c r="BF195" s="174">
        <f t="shared" ref="BF195:BF211" si="65">IF(N195="snížená",J195,0)</f>
        <v>0</v>
      </c>
      <c r="BG195" s="174">
        <f t="shared" ref="BG195:BG211" si="66">IF(N195="zákl. přenesená",J195,0)</f>
        <v>0</v>
      </c>
      <c r="BH195" s="174">
        <f t="shared" ref="BH195:BH211" si="67">IF(N195="sníž. přenesená",J195,0)</f>
        <v>0</v>
      </c>
      <c r="BI195" s="174">
        <f t="shared" ref="BI195:BI211" si="68">IF(N195="nulová",J195,0)</f>
        <v>0</v>
      </c>
      <c r="BJ195" s="24" t="s">
        <v>24</v>
      </c>
      <c r="BK195" s="174">
        <f t="shared" ref="BK195:BK211" si="69">ROUND(I195*H195,2)</f>
        <v>0</v>
      </c>
      <c r="BL195" s="24" t="s">
        <v>219</v>
      </c>
      <c r="BM195" s="24" t="s">
        <v>2981</v>
      </c>
    </row>
    <row r="196" spans="2:65" s="1" customFormat="1" ht="16.5" customHeight="1">
      <c r="B196" s="42"/>
      <c r="C196" s="163" t="s">
        <v>856</v>
      </c>
      <c r="D196" s="163" t="s">
        <v>156</v>
      </c>
      <c r="E196" s="164" t="s">
        <v>2982</v>
      </c>
      <c r="F196" s="165" t="s">
        <v>2681</v>
      </c>
      <c r="G196" s="166" t="s">
        <v>373</v>
      </c>
      <c r="H196" s="167">
        <v>5</v>
      </c>
      <c r="I196" s="168"/>
      <c r="J196" s="169">
        <f t="shared" si="60"/>
        <v>0</v>
      </c>
      <c r="K196" s="165" t="s">
        <v>2765</v>
      </c>
      <c r="L196" s="62"/>
      <c r="M196" s="170" t="s">
        <v>37</v>
      </c>
      <c r="N196" s="171" t="s">
        <v>53</v>
      </c>
      <c r="O196" s="43"/>
      <c r="P196" s="172">
        <f t="shared" si="61"/>
        <v>0</v>
      </c>
      <c r="Q196" s="172">
        <v>0</v>
      </c>
      <c r="R196" s="172">
        <f t="shared" si="62"/>
        <v>0</v>
      </c>
      <c r="S196" s="172">
        <v>0</v>
      </c>
      <c r="T196" s="173">
        <f t="shared" si="63"/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174">
        <f t="shared" si="64"/>
        <v>0</v>
      </c>
      <c r="BF196" s="174">
        <f t="shared" si="65"/>
        <v>0</v>
      </c>
      <c r="BG196" s="174">
        <f t="shared" si="66"/>
        <v>0</v>
      </c>
      <c r="BH196" s="174">
        <f t="shared" si="67"/>
        <v>0</v>
      </c>
      <c r="BI196" s="174">
        <f t="shared" si="68"/>
        <v>0</v>
      </c>
      <c r="BJ196" s="24" t="s">
        <v>24</v>
      </c>
      <c r="BK196" s="174">
        <f t="shared" si="69"/>
        <v>0</v>
      </c>
      <c r="BL196" s="24" t="s">
        <v>219</v>
      </c>
      <c r="BM196" s="24" t="s">
        <v>2983</v>
      </c>
    </row>
    <row r="197" spans="2:65" s="1" customFormat="1" ht="16.5" customHeight="1">
      <c r="B197" s="42"/>
      <c r="C197" s="163" t="s">
        <v>860</v>
      </c>
      <c r="D197" s="163" t="s">
        <v>156</v>
      </c>
      <c r="E197" s="164" t="s">
        <v>2984</v>
      </c>
      <c r="F197" s="165" t="s">
        <v>2684</v>
      </c>
      <c r="G197" s="166" t="s">
        <v>373</v>
      </c>
      <c r="H197" s="167">
        <v>2</v>
      </c>
      <c r="I197" s="168"/>
      <c r="J197" s="169">
        <f t="shared" si="60"/>
        <v>0</v>
      </c>
      <c r="K197" s="165" t="s">
        <v>2765</v>
      </c>
      <c r="L197" s="62"/>
      <c r="M197" s="170" t="s">
        <v>37</v>
      </c>
      <c r="N197" s="171" t="s">
        <v>53</v>
      </c>
      <c r="O197" s="43"/>
      <c r="P197" s="172">
        <f t="shared" si="61"/>
        <v>0</v>
      </c>
      <c r="Q197" s="172">
        <v>0</v>
      </c>
      <c r="R197" s="172">
        <f t="shared" si="62"/>
        <v>0</v>
      </c>
      <c r="S197" s="172">
        <v>0</v>
      </c>
      <c r="T197" s="173">
        <f t="shared" si="63"/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174">
        <f t="shared" si="64"/>
        <v>0</v>
      </c>
      <c r="BF197" s="174">
        <f t="shared" si="65"/>
        <v>0</v>
      </c>
      <c r="BG197" s="174">
        <f t="shared" si="66"/>
        <v>0</v>
      </c>
      <c r="BH197" s="174">
        <f t="shared" si="67"/>
        <v>0</v>
      </c>
      <c r="BI197" s="174">
        <f t="shared" si="68"/>
        <v>0</v>
      </c>
      <c r="BJ197" s="24" t="s">
        <v>24</v>
      </c>
      <c r="BK197" s="174">
        <f t="shared" si="69"/>
        <v>0</v>
      </c>
      <c r="BL197" s="24" t="s">
        <v>219</v>
      </c>
      <c r="BM197" s="24" t="s">
        <v>2985</v>
      </c>
    </row>
    <row r="198" spans="2:65" s="1" customFormat="1" ht="16.5" customHeight="1">
      <c r="B198" s="42"/>
      <c r="C198" s="163" t="s">
        <v>865</v>
      </c>
      <c r="D198" s="163" t="s">
        <v>156</v>
      </c>
      <c r="E198" s="164" t="s">
        <v>2986</v>
      </c>
      <c r="F198" s="165" t="s">
        <v>2987</v>
      </c>
      <c r="G198" s="166" t="s">
        <v>373</v>
      </c>
      <c r="H198" s="167">
        <v>1</v>
      </c>
      <c r="I198" s="168"/>
      <c r="J198" s="169">
        <f t="shared" si="60"/>
        <v>0</v>
      </c>
      <c r="K198" s="165" t="s">
        <v>2765</v>
      </c>
      <c r="L198" s="62"/>
      <c r="M198" s="170" t="s">
        <v>37</v>
      </c>
      <c r="N198" s="171" t="s">
        <v>53</v>
      </c>
      <c r="O198" s="43"/>
      <c r="P198" s="172">
        <f t="shared" si="61"/>
        <v>0</v>
      </c>
      <c r="Q198" s="172">
        <v>0</v>
      </c>
      <c r="R198" s="172">
        <f t="shared" si="62"/>
        <v>0</v>
      </c>
      <c r="S198" s="172">
        <v>0</v>
      </c>
      <c r="T198" s="173">
        <f t="shared" si="63"/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174">
        <f t="shared" si="64"/>
        <v>0</v>
      </c>
      <c r="BF198" s="174">
        <f t="shared" si="65"/>
        <v>0</v>
      </c>
      <c r="BG198" s="174">
        <f t="shared" si="66"/>
        <v>0</v>
      </c>
      <c r="BH198" s="174">
        <f t="shared" si="67"/>
        <v>0</v>
      </c>
      <c r="BI198" s="174">
        <f t="shared" si="68"/>
        <v>0</v>
      </c>
      <c r="BJ198" s="24" t="s">
        <v>24</v>
      </c>
      <c r="BK198" s="174">
        <f t="shared" si="69"/>
        <v>0</v>
      </c>
      <c r="BL198" s="24" t="s">
        <v>219</v>
      </c>
      <c r="BM198" s="24" t="s">
        <v>2988</v>
      </c>
    </row>
    <row r="199" spans="2:65" s="1" customFormat="1" ht="16.5" customHeight="1">
      <c r="B199" s="42"/>
      <c r="C199" s="163" t="s">
        <v>34</v>
      </c>
      <c r="D199" s="163" t="s">
        <v>156</v>
      </c>
      <c r="E199" s="164" t="s">
        <v>2989</v>
      </c>
      <c r="F199" s="165" t="s">
        <v>2687</v>
      </c>
      <c r="G199" s="166" t="s">
        <v>373</v>
      </c>
      <c r="H199" s="167">
        <v>4</v>
      </c>
      <c r="I199" s="168"/>
      <c r="J199" s="169">
        <f t="shared" si="60"/>
        <v>0</v>
      </c>
      <c r="K199" s="165" t="s">
        <v>2765</v>
      </c>
      <c r="L199" s="62"/>
      <c r="M199" s="170" t="s">
        <v>37</v>
      </c>
      <c r="N199" s="171" t="s">
        <v>53</v>
      </c>
      <c r="O199" s="43"/>
      <c r="P199" s="172">
        <f t="shared" si="61"/>
        <v>0</v>
      </c>
      <c r="Q199" s="172">
        <v>0</v>
      </c>
      <c r="R199" s="172">
        <f t="shared" si="62"/>
        <v>0</v>
      </c>
      <c r="S199" s="172">
        <v>0</v>
      </c>
      <c r="T199" s="173">
        <f t="shared" si="63"/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174">
        <f t="shared" si="64"/>
        <v>0</v>
      </c>
      <c r="BF199" s="174">
        <f t="shared" si="65"/>
        <v>0</v>
      </c>
      <c r="BG199" s="174">
        <f t="shared" si="66"/>
        <v>0</v>
      </c>
      <c r="BH199" s="174">
        <f t="shared" si="67"/>
        <v>0</v>
      </c>
      <c r="BI199" s="174">
        <f t="shared" si="68"/>
        <v>0</v>
      </c>
      <c r="BJ199" s="24" t="s">
        <v>24</v>
      </c>
      <c r="BK199" s="174">
        <f t="shared" si="69"/>
        <v>0</v>
      </c>
      <c r="BL199" s="24" t="s">
        <v>219</v>
      </c>
      <c r="BM199" s="24" t="s">
        <v>2990</v>
      </c>
    </row>
    <row r="200" spans="2:65" s="1" customFormat="1" ht="16.5" customHeight="1">
      <c r="B200" s="42"/>
      <c r="C200" s="163" t="s">
        <v>875</v>
      </c>
      <c r="D200" s="163" t="s">
        <v>156</v>
      </c>
      <c r="E200" s="164" t="s">
        <v>2991</v>
      </c>
      <c r="F200" s="165" t="s">
        <v>2690</v>
      </c>
      <c r="G200" s="166" t="s">
        <v>373</v>
      </c>
      <c r="H200" s="167">
        <v>2</v>
      </c>
      <c r="I200" s="168"/>
      <c r="J200" s="169">
        <f t="shared" si="60"/>
        <v>0</v>
      </c>
      <c r="K200" s="165" t="s">
        <v>2765</v>
      </c>
      <c r="L200" s="62"/>
      <c r="M200" s="170" t="s">
        <v>37</v>
      </c>
      <c r="N200" s="171" t="s">
        <v>53</v>
      </c>
      <c r="O200" s="43"/>
      <c r="P200" s="172">
        <f t="shared" si="61"/>
        <v>0</v>
      </c>
      <c r="Q200" s="172">
        <v>0</v>
      </c>
      <c r="R200" s="172">
        <f t="shared" si="62"/>
        <v>0</v>
      </c>
      <c r="S200" s="172">
        <v>0</v>
      </c>
      <c r="T200" s="173">
        <f t="shared" si="63"/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174">
        <f t="shared" si="64"/>
        <v>0</v>
      </c>
      <c r="BF200" s="174">
        <f t="shared" si="65"/>
        <v>0</v>
      </c>
      <c r="BG200" s="174">
        <f t="shared" si="66"/>
        <v>0</v>
      </c>
      <c r="BH200" s="174">
        <f t="shared" si="67"/>
        <v>0</v>
      </c>
      <c r="BI200" s="174">
        <f t="shared" si="68"/>
        <v>0</v>
      </c>
      <c r="BJ200" s="24" t="s">
        <v>24</v>
      </c>
      <c r="BK200" s="174">
        <f t="shared" si="69"/>
        <v>0</v>
      </c>
      <c r="BL200" s="24" t="s">
        <v>219</v>
      </c>
      <c r="BM200" s="24" t="s">
        <v>2992</v>
      </c>
    </row>
    <row r="201" spans="2:65" s="1" customFormat="1" ht="16.5" customHeight="1">
      <c r="B201" s="42"/>
      <c r="C201" s="163" t="s">
        <v>881</v>
      </c>
      <c r="D201" s="163" t="s">
        <v>156</v>
      </c>
      <c r="E201" s="164" t="s">
        <v>2993</v>
      </c>
      <c r="F201" s="165" t="s">
        <v>2994</v>
      </c>
      <c r="G201" s="166" t="s">
        <v>373</v>
      </c>
      <c r="H201" s="167">
        <v>1</v>
      </c>
      <c r="I201" s="168"/>
      <c r="J201" s="169">
        <f t="shared" si="60"/>
        <v>0</v>
      </c>
      <c r="K201" s="165" t="s">
        <v>2765</v>
      </c>
      <c r="L201" s="62"/>
      <c r="M201" s="170" t="s">
        <v>37</v>
      </c>
      <c r="N201" s="171" t="s">
        <v>53</v>
      </c>
      <c r="O201" s="43"/>
      <c r="P201" s="172">
        <f t="shared" si="61"/>
        <v>0</v>
      </c>
      <c r="Q201" s="172">
        <v>0</v>
      </c>
      <c r="R201" s="172">
        <f t="shared" si="62"/>
        <v>0</v>
      </c>
      <c r="S201" s="172">
        <v>0</v>
      </c>
      <c r="T201" s="173">
        <f t="shared" si="63"/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174">
        <f t="shared" si="64"/>
        <v>0</v>
      </c>
      <c r="BF201" s="174">
        <f t="shared" si="65"/>
        <v>0</v>
      </c>
      <c r="BG201" s="174">
        <f t="shared" si="66"/>
        <v>0</v>
      </c>
      <c r="BH201" s="174">
        <f t="shared" si="67"/>
        <v>0</v>
      </c>
      <c r="BI201" s="174">
        <f t="shared" si="68"/>
        <v>0</v>
      </c>
      <c r="BJ201" s="24" t="s">
        <v>24</v>
      </c>
      <c r="BK201" s="174">
        <f t="shared" si="69"/>
        <v>0</v>
      </c>
      <c r="BL201" s="24" t="s">
        <v>219</v>
      </c>
      <c r="BM201" s="24" t="s">
        <v>2995</v>
      </c>
    </row>
    <row r="202" spans="2:65" s="1" customFormat="1" ht="16.5" customHeight="1">
      <c r="B202" s="42"/>
      <c r="C202" s="163" t="s">
        <v>886</v>
      </c>
      <c r="D202" s="163" t="s">
        <v>156</v>
      </c>
      <c r="E202" s="164" t="s">
        <v>2996</v>
      </c>
      <c r="F202" s="165" t="s">
        <v>2997</v>
      </c>
      <c r="G202" s="166" t="s">
        <v>373</v>
      </c>
      <c r="H202" s="167">
        <v>1</v>
      </c>
      <c r="I202" s="168"/>
      <c r="J202" s="169">
        <f t="shared" si="60"/>
        <v>0</v>
      </c>
      <c r="K202" s="165" t="s">
        <v>2765</v>
      </c>
      <c r="L202" s="62"/>
      <c r="M202" s="170" t="s">
        <v>37</v>
      </c>
      <c r="N202" s="171" t="s">
        <v>53</v>
      </c>
      <c r="O202" s="43"/>
      <c r="P202" s="172">
        <f t="shared" si="61"/>
        <v>0</v>
      </c>
      <c r="Q202" s="172">
        <v>0</v>
      </c>
      <c r="R202" s="172">
        <f t="shared" si="62"/>
        <v>0</v>
      </c>
      <c r="S202" s="172">
        <v>0</v>
      </c>
      <c r="T202" s="173">
        <f t="shared" si="63"/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174">
        <f t="shared" si="64"/>
        <v>0</v>
      </c>
      <c r="BF202" s="174">
        <f t="shared" si="65"/>
        <v>0</v>
      </c>
      <c r="BG202" s="174">
        <f t="shared" si="66"/>
        <v>0</v>
      </c>
      <c r="BH202" s="174">
        <f t="shared" si="67"/>
        <v>0</v>
      </c>
      <c r="BI202" s="174">
        <f t="shared" si="68"/>
        <v>0</v>
      </c>
      <c r="BJ202" s="24" t="s">
        <v>24</v>
      </c>
      <c r="BK202" s="174">
        <f t="shared" si="69"/>
        <v>0</v>
      </c>
      <c r="BL202" s="24" t="s">
        <v>219</v>
      </c>
      <c r="BM202" s="24" t="s">
        <v>2998</v>
      </c>
    </row>
    <row r="203" spans="2:65" s="1" customFormat="1" ht="25.5" customHeight="1">
      <c r="B203" s="42"/>
      <c r="C203" s="175" t="s">
        <v>890</v>
      </c>
      <c r="D203" s="175" t="s">
        <v>277</v>
      </c>
      <c r="E203" s="176" t="s">
        <v>2999</v>
      </c>
      <c r="F203" s="177" t="s">
        <v>3000</v>
      </c>
      <c r="G203" s="178" t="s">
        <v>373</v>
      </c>
      <c r="H203" s="179">
        <v>1</v>
      </c>
      <c r="I203" s="180"/>
      <c r="J203" s="181">
        <f t="shared" si="60"/>
        <v>0</v>
      </c>
      <c r="K203" s="177" t="s">
        <v>2765</v>
      </c>
      <c r="L203" s="182"/>
      <c r="M203" s="183" t="s">
        <v>37</v>
      </c>
      <c r="N203" s="184" t="s">
        <v>53</v>
      </c>
      <c r="O203" s="43"/>
      <c r="P203" s="172">
        <f t="shared" si="61"/>
        <v>0</v>
      </c>
      <c r="Q203" s="172">
        <v>0</v>
      </c>
      <c r="R203" s="172">
        <f t="shared" si="62"/>
        <v>0</v>
      </c>
      <c r="S203" s="172">
        <v>0</v>
      </c>
      <c r="T203" s="173">
        <f t="shared" si="63"/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174">
        <f t="shared" si="64"/>
        <v>0</v>
      </c>
      <c r="BF203" s="174">
        <f t="shared" si="65"/>
        <v>0</v>
      </c>
      <c r="BG203" s="174">
        <f t="shared" si="66"/>
        <v>0</v>
      </c>
      <c r="BH203" s="174">
        <f t="shared" si="67"/>
        <v>0</v>
      </c>
      <c r="BI203" s="174">
        <f t="shared" si="68"/>
        <v>0</v>
      </c>
      <c r="BJ203" s="24" t="s">
        <v>24</v>
      </c>
      <c r="BK203" s="174">
        <f t="shared" si="69"/>
        <v>0</v>
      </c>
      <c r="BL203" s="24" t="s">
        <v>219</v>
      </c>
      <c r="BM203" s="24" t="s">
        <v>3001</v>
      </c>
    </row>
    <row r="204" spans="2:65" s="1" customFormat="1" ht="25.5" customHeight="1">
      <c r="B204" s="42"/>
      <c r="C204" s="175" t="s">
        <v>896</v>
      </c>
      <c r="D204" s="175" t="s">
        <v>277</v>
      </c>
      <c r="E204" s="176" t="s">
        <v>3002</v>
      </c>
      <c r="F204" s="177" t="s">
        <v>3003</v>
      </c>
      <c r="G204" s="178" t="s">
        <v>373</v>
      </c>
      <c r="H204" s="179">
        <v>1</v>
      </c>
      <c r="I204" s="180"/>
      <c r="J204" s="181">
        <f t="shared" si="60"/>
        <v>0</v>
      </c>
      <c r="K204" s="177" t="s">
        <v>2765</v>
      </c>
      <c r="L204" s="182"/>
      <c r="M204" s="183" t="s">
        <v>37</v>
      </c>
      <c r="N204" s="184" t="s">
        <v>53</v>
      </c>
      <c r="O204" s="43"/>
      <c r="P204" s="172">
        <f t="shared" si="61"/>
        <v>0</v>
      </c>
      <c r="Q204" s="172">
        <v>0</v>
      </c>
      <c r="R204" s="172">
        <f t="shared" si="62"/>
        <v>0</v>
      </c>
      <c r="S204" s="172">
        <v>0</v>
      </c>
      <c r="T204" s="173">
        <f t="shared" si="63"/>
        <v>0</v>
      </c>
      <c r="AR204" s="24" t="s">
        <v>272</v>
      </c>
      <c r="AT204" s="24" t="s">
        <v>277</v>
      </c>
      <c r="AU204" s="24" t="s">
        <v>24</v>
      </c>
      <c r="AY204" s="24" t="s">
        <v>162</v>
      </c>
      <c r="BE204" s="174">
        <f t="shared" si="64"/>
        <v>0</v>
      </c>
      <c r="BF204" s="174">
        <f t="shared" si="65"/>
        <v>0</v>
      </c>
      <c r="BG204" s="174">
        <f t="shared" si="66"/>
        <v>0</v>
      </c>
      <c r="BH204" s="174">
        <f t="shared" si="67"/>
        <v>0</v>
      </c>
      <c r="BI204" s="174">
        <f t="shared" si="68"/>
        <v>0</v>
      </c>
      <c r="BJ204" s="24" t="s">
        <v>24</v>
      </c>
      <c r="BK204" s="174">
        <f t="shared" si="69"/>
        <v>0</v>
      </c>
      <c r="BL204" s="24" t="s">
        <v>219</v>
      </c>
      <c r="BM204" s="24" t="s">
        <v>3004</v>
      </c>
    </row>
    <row r="205" spans="2:65" s="1" customFormat="1" ht="25.5" customHeight="1">
      <c r="B205" s="42"/>
      <c r="C205" s="175" t="s">
        <v>900</v>
      </c>
      <c r="D205" s="175" t="s">
        <v>277</v>
      </c>
      <c r="E205" s="176" t="s">
        <v>3005</v>
      </c>
      <c r="F205" s="177" t="s">
        <v>3006</v>
      </c>
      <c r="G205" s="178" t="s">
        <v>373</v>
      </c>
      <c r="H205" s="179">
        <v>1</v>
      </c>
      <c r="I205" s="180"/>
      <c r="J205" s="181">
        <f t="shared" si="60"/>
        <v>0</v>
      </c>
      <c r="K205" s="177" t="s">
        <v>2765</v>
      </c>
      <c r="L205" s="182"/>
      <c r="M205" s="183" t="s">
        <v>37</v>
      </c>
      <c r="N205" s="184" t="s">
        <v>53</v>
      </c>
      <c r="O205" s="43"/>
      <c r="P205" s="172">
        <f t="shared" si="61"/>
        <v>0</v>
      </c>
      <c r="Q205" s="172">
        <v>0</v>
      </c>
      <c r="R205" s="172">
        <f t="shared" si="62"/>
        <v>0</v>
      </c>
      <c r="S205" s="172">
        <v>0</v>
      </c>
      <c r="T205" s="173">
        <f t="shared" si="63"/>
        <v>0</v>
      </c>
      <c r="AR205" s="24" t="s">
        <v>272</v>
      </c>
      <c r="AT205" s="24" t="s">
        <v>277</v>
      </c>
      <c r="AU205" s="24" t="s">
        <v>24</v>
      </c>
      <c r="AY205" s="24" t="s">
        <v>162</v>
      </c>
      <c r="BE205" s="174">
        <f t="shared" si="64"/>
        <v>0</v>
      </c>
      <c r="BF205" s="174">
        <f t="shared" si="65"/>
        <v>0</v>
      </c>
      <c r="BG205" s="174">
        <f t="shared" si="66"/>
        <v>0</v>
      </c>
      <c r="BH205" s="174">
        <f t="shared" si="67"/>
        <v>0</v>
      </c>
      <c r="BI205" s="174">
        <f t="shared" si="68"/>
        <v>0</v>
      </c>
      <c r="BJ205" s="24" t="s">
        <v>24</v>
      </c>
      <c r="BK205" s="174">
        <f t="shared" si="69"/>
        <v>0</v>
      </c>
      <c r="BL205" s="24" t="s">
        <v>219</v>
      </c>
      <c r="BM205" s="24" t="s">
        <v>3007</v>
      </c>
    </row>
    <row r="206" spans="2:65" s="1" customFormat="1" ht="25.5" customHeight="1">
      <c r="B206" s="42"/>
      <c r="C206" s="175" t="s">
        <v>906</v>
      </c>
      <c r="D206" s="175" t="s">
        <v>277</v>
      </c>
      <c r="E206" s="176" t="s">
        <v>3008</v>
      </c>
      <c r="F206" s="177" t="s">
        <v>3009</v>
      </c>
      <c r="G206" s="178" t="s">
        <v>373</v>
      </c>
      <c r="H206" s="179">
        <v>1</v>
      </c>
      <c r="I206" s="180"/>
      <c r="J206" s="181">
        <f t="shared" si="60"/>
        <v>0</v>
      </c>
      <c r="K206" s="177" t="s">
        <v>2765</v>
      </c>
      <c r="L206" s="182"/>
      <c r="M206" s="183" t="s">
        <v>37</v>
      </c>
      <c r="N206" s="184" t="s">
        <v>53</v>
      </c>
      <c r="O206" s="43"/>
      <c r="P206" s="172">
        <f t="shared" si="61"/>
        <v>0</v>
      </c>
      <c r="Q206" s="172">
        <v>0</v>
      </c>
      <c r="R206" s="172">
        <f t="shared" si="62"/>
        <v>0</v>
      </c>
      <c r="S206" s="172">
        <v>0</v>
      </c>
      <c r="T206" s="173">
        <f t="shared" si="63"/>
        <v>0</v>
      </c>
      <c r="AR206" s="24" t="s">
        <v>272</v>
      </c>
      <c r="AT206" s="24" t="s">
        <v>277</v>
      </c>
      <c r="AU206" s="24" t="s">
        <v>24</v>
      </c>
      <c r="AY206" s="24" t="s">
        <v>162</v>
      </c>
      <c r="BE206" s="174">
        <f t="shared" si="64"/>
        <v>0</v>
      </c>
      <c r="BF206" s="174">
        <f t="shared" si="65"/>
        <v>0</v>
      </c>
      <c r="BG206" s="174">
        <f t="shared" si="66"/>
        <v>0</v>
      </c>
      <c r="BH206" s="174">
        <f t="shared" si="67"/>
        <v>0</v>
      </c>
      <c r="BI206" s="174">
        <f t="shared" si="68"/>
        <v>0</v>
      </c>
      <c r="BJ206" s="24" t="s">
        <v>24</v>
      </c>
      <c r="BK206" s="174">
        <f t="shared" si="69"/>
        <v>0</v>
      </c>
      <c r="BL206" s="24" t="s">
        <v>219</v>
      </c>
      <c r="BM206" s="24" t="s">
        <v>3010</v>
      </c>
    </row>
    <row r="207" spans="2:65" s="1" customFormat="1" ht="25.5" customHeight="1">
      <c r="B207" s="42"/>
      <c r="C207" s="175" t="s">
        <v>911</v>
      </c>
      <c r="D207" s="175" t="s">
        <v>277</v>
      </c>
      <c r="E207" s="176" t="s">
        <v>3011</v>
      </c>
      <c r="F207" s="177" t="s">
        <v>3012</v>
      </c>
      <c r="G207" s="178" t="s">
        <v>373</v>
      </c>
      <c r="H207" s="179">
        <v>1</v>
      </c>
      <c r="I207" s="180"/>
      <c r="J207" s="181">
        <f t="shared" si="60"/>
        <v>0</v>
      </c>
      <c r="K207" s="177" t="s">
        <v>2765</v>
      </c>
      <c r="L207" s="182"/>
      <c r="M207" s="183" t="s">
        <v>37</v>
      </c>
      <c r="N207" s="184" t="s">
        <v>53</v>
      </c>
      <c r="O207" s="43"/>
      <c r="P207" s="172">
        <f t="shared" si="61"/>
        <v>0</v>
      </c>
      <c r="Q207" s="172">
        <v>0</v>
      </c>
      <c r="R207" s="172">
        <f t="shared" si="62"/>
        <v>0</v>
      </c>
      <c r="S207" s="172">
        <v>0</v>
      </c>
      <c r="T207" s="173">
        <f t="shared" si="63"/>
        <v>0</v>
      </c>
      <c r="AR207" s="24" t="s">
        <v>272</v>
      </c>
      <c r="AT207" s="24" t="s">
        <v>277</v>
      </c>
      <c r="AU207" s="24" t="s">
        <v>24</v>
      </c>
      <c r="AY207" s="24" t="s">
        <v>162</v>
      </c>
      <c r="BE207" s="174">
        <f t="shared" si="64"/>
        <v>0</v>
      </c>
      <c r="BF207" s="174">
        <f t="shared" si="65"/>
        <v>0</v>
      </c>
      <c r="BG207" s="174">
        <f t="shared" si="66"/>
        <v>0</v>
      </c>
      <c r="BH207" s="174">
        <f t="shared" si="67"/>
        <v>0</v>
      </c>
      <c r="BI207" s="174">
        <f t="shared" si="68"/>
        <v>0</v>
      </c>
      <c r="BJ207" s="24" t="s">
        <v>24</v>
      </c>
      <c r="BK207" s="174">
        <f t="shared" si="69"/>
        <v>0</v>
      </c>
      <c r="BL207" s="24" t="s">
        <v>219</v>
      </c>
      <c r="BM207" s="24" t="s">
        <v>3013</v>
      </c>
    </row>
    <row r="208" spans="2:65" s="1" customFormat="1" ht="25.5" customHeight="1">
      <c r="B208" s="42"/>
      <c r="C208" s="175" t="s">
        <v>916</v>
      </c>
      <c r="D208" s="175" t="s">
        <v>277</v>
      </c>
      <c r="E208" s="176" t="s">
        <v>2704</v>
      </c>
      <c r="F208" s="177" t="s">
        <v>2705</v>
      </c>
      <c r="G208" s="178" t="s">
        <v>373</v>
      </c>
      <c r="H208" s="179">
        <v>1</v>
      </c>
      <c r="I208" s="180"/>
      <c r="J208" s="181">
        <f t="shared" si="60"/>
        <v>0</v>
      </c>
      <c r="K208" s="177" t="s">
        <v>2765</v>
      </c>
      <c r="L208" s="182"/>
      <c r="M208" s="183" t="s">
        <v>37</v>
      </c>
      <c r="N208" s="184" t="s">
        <v>53</v>
      </c>
      <c r="O208" s="43"/>
      <c r="P208" s="172">
        <f t="shared" si="61"/>
        <v>0</v>
      </c>
      <c r="Q208" s="172">
        <v>0</v>
      </c>
      <c r="R208" s="172">
        <f t="shared" si="62"/>
        <v>0</v>
      </c>
      <c r="S208" s="172">
        <v>0</v>
      </c>
      <c r="T208" s="173">
        <f t="shared" si="63"/>
        <v>0</v>
      </c>
      <c r="AR208" s="24" t="s">
        <v>272</v>
      </c>
      <c r="AT208" s="24" t="s">
        <v>277</v>
      </c>
      <c r="AU208" s="24" t="s">
        <v>24</v>
      </c>
      <c r="AY208" s="24" t="s">
        <v>162</v>
      </c>
      <c r="BE208" s="174">
        <f t="shared" si="64"/>
        <v>0</v>
      </c>
      <c r="BF208" s="174">
        <f t="shared" si="65"/>
        <v>0</v>
      </c>
      <c r="BG208" s="174">
        <f t="shared" si="66"/>
        <v>0</v>
      </c>
      <c r="BH208" s="174">
        <f t="shared" si="67"/>
        <v>0</v>
      </c>
      <c r="BI208" s="174">
        <f t="shared" si="68"/>
        <v>0</v>
      </c>
      <c r="BJ208" s="24" t="s">
        <v>24</v>
      </c>
      <c r="BK208" s="174">
        <f t="shared" si="69"/>
        <v>0</v>
      </c>
      <c r="BL208" s="24" t="s">
        <v>219</v>
      </c>
      <c r="BM208" s="24" t="s">
        <v>3014</v>
      </c>
    </row>
    <row r="209" spans="2:65" s="1" customFormat="1" ht="25.5" customHeight="1">
      <c r="B209" s="42"/>
      <c r="C209" s="175" t="s">
        <v>920</v>
      </c>
      <c r="D209" s="175" t="s">
        <v>277</v>
      </c>
      <c r="E209" s="176" t="s">
        <v>3015</v>
      </c>
      <c r="F209" s="177" t="s">
        <v>3016</v>
      </c>
      <c r="G209" s="178" t="s">
        <v>373</v>
      </c>
      <c r="H209" s="179">
        <v>1</v>
      </c>
      <c r="I209" s="180"/>
      <c r="J209" s="181">
        <f t="shared" si="60"/>
        <v>0</v>
      </c>
      <c r="K209" s="177" t="s">
        <v>2765</v>
      </c>
      <c r="L209" s="182"/>
      <c r="M209" s="183" t="s">
        <v>37</v>
      </c>
      <c r="N209" s="184" t="s">
        <v>53</v>
      </c>
      <c r="O209" s="43"/>
      <c r="P209" s="172">
        <f t="shared" si="61"/>
        <v>0</v>
      </c>
      <c r="Q209" s="172">
        <v>0</v>
      </c>
      <c r="R209" s="172">
        <f t="shared" si="62"/>
        <v>0</v>
      </c>
      <c r="S209" s="172">
        <v>0</v>
      </c>
      <c r="T209" s="173">
        <f t="shared" si="63"/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174">
        <f t="shared" si="64"/>
        <v>0</v>
      </c>
      <c r="BF209" s="174">
        <f t="shared" si="65"/>
        <v>0</v>
      </c>
      <c r="BG209" s="174">
        <f t="shared" si="66"/>
        <v>0</v>
      </c>
      <c r="BH209" s="174">
        <f t="shared" si="67"/>
        <v>0</v>
      </c>
      <c r="BI209" s="174">
        <f t="shared" si="68"/>
        <v>0</v>
      </c>
      <c r="BJ209" s="24" t="s">
        <v>24</v>
      </c>
      <c r="BK209" s="174">
        <f t="shared" si="69"/>
        <v>0</v>
      </c>
      <c r="BL209" s="24" t="s">
        <v>219</v>
      </c>
      <c r="BM209" s="24" t="s">
        <v>3017</v>
      </c>
    </row>
    <row r="210" spans="2:65" s="1" customFormat="1" ht="16.5" customHeight="1">
      <c r="B210" s="42"/>
      <c r="C210" s="175" t="s">
        <v>926</v>
      </c>
      <c r="D210" s="175" t="s">
        <v>277</v>
      </c>
      <c r="E210" s="176" t="s">
        <v>3018</v>
      </c>
      <c r="F210" s="177" t="s">
        <v>3019</v>
      </c>
      <c r="G210" s="178" t="s">
        <v>373</v>
      </c>
      <c r="H210" s="179">
        <v>1</v>
      </c>
      <c r="I210" s="180"/>
      <c r="J210" s="181">
        <f t="shared" si="60"/>
        <v>0</v>
      </c>
      <c r="K210" s="177" t="s">
        <v>2765</v>
      </c>
      <c r="L210" s="182"/>
      <c r="M210" s="183" t="s">
        <v>37</v>
      </c>
      <c r="N210" s="184" t="s">
        <v>53</v>
      </c>
      <c r="O210" s="43"/>
      <c r="P210" s="172">
        <f t="shared" si="61"/>
        <v>0</v>
      </c>
      <c r="Q210" s="172">
        <v>0</v>
      </c>
      <c r="R210" s="172">
        <f t="shared" si="62"/>
        <v>0</v>
      </c>
      <c r="S210" s="172">
        <v>0</v>
      </c>
      <c r="T210" s="173">
        <f t="shared" si="63"/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174">
        <f t="shared" si="64"/>
        <v>0</v>
      </c>
      <c r="BF210" s="174">
        <f t="shared" si="65"/>
        <v>0</v>
      </c>
      <c r="BG210" s="174">
        <f t="shared" si="66"/>
        <v>0</v>
      </c>
      <c r="BH210" s="174">
        <f t="shared" si="67"/>
        <v>0</v>
      </c>
      <c r="BI210" s="174">
        <f t="shared" si="68"/>
        <v>0</v>
      </c>
      <c r="BJ210" s="24" t="s">
        <v>24</v>
      </c>
      <c r="BK210" s="174">
        <f t="shared" si="69"/>
        <v>0</v>
      </c>
      <c r="BL210" s="24" t="s">
        <v>219</v>
      </c>
      <c r="BM210" s="24" t="s">
        <v>3020</v>
      </c>
    </row>
    <row r="211" spans="2:65" s="1" customFormat="1" ht="16.5" customHeight="1">
      <c r="B211" s="42"/>
      <c r="C211" s="163" t="s">
        <v>930</v>
      </c>
      <c r="D211" s="163" t="s">
        <v>156</v>
      </c>
      <c r="E211" s="164" t="s">
        <v>3021</v>
      </c>
      <c r="F211" s="165" t="s">
        <v>2711</v>
      </c>
      <c r="G211" s="166" t="s">
        <v>201</v>
      </c>
      <c r="H211" s="167">
        <v>0.16400000000000001</v>
      </c>
      <c r="I211" s="168"/>
      <c r="J211" s="169">
        <f t="shared" si="60"/>
        <v>0</v>
      </c>
      <c r="K211" s="165" t="s">
        <v>2765</v>
      </c>
      <c r="L211" s="62"/>
      <c r="M211" s="170" t="s">
        <v>37</v>
      </c>
      <c r="N211" s="171" t="s">
        <v>53</v>
      </c>
      <c r="O211" s="43"/>
      <c r="P211" s="172">
        <f t="shared" si="61"/>
        <v>0</v>
      </c>
      <c r="Q211" s="172">
        <v>0</v>
      </c>
      <c r="R211" s="172">
        <f t="shared" si="62"/>
        <v>0</v>
      </c>
      <c r="S211" s="172">
        <v>0</v>
      </c>
      <c r="T211" s="173">
        <f t="shared" si="63"/>
        <v>0</v>
      </c>
      <c r="AR211" s="24" t="s">
        <v>219</v>
      </c>
      <c r="AT211" s="24" t="s">
        <v>156</v>
      </c>
      <c r="AU211" s="24" t="s">
        <v>24</v>
      </c>
      <c r="AY211" s="24" t="s">
        <v>162</v>
      </c>
      <c r="BE211" s="174">
        <f t="shared" si="64"/>
        <v>0</v>
      </c>
      <c r="BF211" s="174">
        <f t="shared" si="65"/>
        <v>0</v>
      </c>
      <c r="BG211" s="174">
        <f t="shared" si="66"/>
        <v>0</v>
      </c>
      <c r="BH211" s="174">
        <f t="shared" si="67"/>
        <v>0</v>
      </c>
      <c r="BI211" s="174">
        <f t="shared" si="68"/>
        <v>0</v>
      </c>
      <c r="BJ211" s="24" t="s">
        <v>24</v>
      </c>
      <c r="BK211" s="174">
        <f t="shared" si="69"/>
        <v>0</v>
      </c>
      <c r="BL211" s="24" t="s">
        <v>219</v>
      </c>
      <c r="BM211" s="24" t="s">
        <v>3022</v>
      </c>
    </row>
    <row r="212" spans="2:65" s="10" customFormat="1" ht="37.35" customHeight="1">
      <c r="B212" s="203"/>
      <c r="C212" s="204"/>
      <c r="D212" s="205" t="s">
        <v>81</v>
      </c>
      <c r="E212" s="206" t="s">
        <v>2718</v>
      </c>
      <c r="F212" s="206" t="s">
        <v>2719</v>
      </c>
      <c r="G212" s="204"/>
      <c r="H212" s="204"/>
      <c r="I212" s="207"/>
      <c r="J212" s="208">
        <f>BK212</f>
        <v>0</v>
      </c>
      <c r="K212" s="204"/>
      <c r="L212" s="209"/>
      <c r="M212" s="210"/>
      <c r="N212" s="211"/>
      <c r="O212" s="211"/>
      <c r="P212" s="212">
        <f>SUM(P213:P231)</f>
        <v>0</v>
      </c>
      <c r="Q212" s="211"/>
      <c r="R212" s="212">
        <f>SUM(R213:R231)</f>
        <v>0</v>
      </c>
      <c r="S212" s="211"/>
      <c r="T212" s="213">
        <f>SUM(T213:T231)</f>
        <v>0</v>
      </c>
      <c r="AR212" s="214" t="s">
        <v>24</v>
      </c>
      <c r="AT212" s="215" t="s">
        <v>81</v>
      </c>
      <c r="AU212" s="215" t="s">
        <v>82</v>
      </c>
      <c r="AY212" s="214" t="s">
        <v>162</v>
      </c>
      <c r="BK212" s="216">
        <f>SUM(BK213:BK231)</f>
        <v>0</v>
      </c>
    </row>
    <row r="213" spans="2:65" s="1" customFormat="1" ht="16.5" customHeight="1">
      <c r="B213" s="42"/>
      <c r="C213" s="163" t="s">
        <v>934</v>
      </c>
      <c r="D213" s="163" t="s">
        <v>156</v>
      </c>
      <c r="E213" s="164" t="s">
        <v>3023</v>
      </c>
      <c r="F213" s="165" t="s">
        <v>2721</v>
      </c>
      <c r="G213" s="166" t="s">
        <v>373</v>
      </c>
      <c r="H213" s="167">
        <v>7</v>
      </c>
      <c r="I213" s="168"/>
      <c r="J213" s="169">
        <f t="shared" ref="J213:J231" si="70">ROUND(I213*H213,2)</f>
        <v>0</v>
      </c>
      <c r="K213" s="165" t="s">
        <v>2765</v>
      </c>
      <c r="L213" s="62"/>
      <c r="M213" s="170" t="s">
        <v>37</v>
      </c>
      <c r="N213" s="171" t="s">
        <v>53</v>
      </c>
      <c r="O213" s="43"/>
      <c r="P213" s="172">
        <f t="shared" ref="P213:P231" si="71">O213*H213</f>
        <v>0</v>
      </c>
      <c r="Q213" s="172">
        <v>0</v>
      </c>
      <c r="R213" s="172">
        <f t="shared" ref="R213:R231" si="72">Q213*H213</f>
        <v>0</v>
      </c>
      <c r="S213" s="172">
        <v>0</v>
      </c>
      <c r="T213" s="173">
        <f t="shared" ref="T213:T231" si="73"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174">
        <f t="shared" ref="BE213:BE231" si="74">IF(N213="základní",J213,0)</f>
        <v>0</v>
      </c>
      <c r="BF213" s="174">
        <f t="shared" ref="BF213:BF231" si="75">IF(N213="snížená",J213,0)</f>
        <v>0</v>
      </c>
      <c r="BG213" s="174">
        <f t="shared" ref="BG213:BG231" si="76">IF(N213="zákl. přenesená",J213,0)</f>
        <v>0</v>
      </c>
      <c r="BH213" s="174">
        <f t="shared" ref="BH213:BH231" si="77">IF(N213="sníž. přenesená",J213,0)</f>
        <v>0</v>
      </c>
      <c r="BI213" s="174">
        <f t="shared" ref="BI213:BI231" si="78">IF(N213="nulová",J213,0)</f>
        <v>0</v>
      </c>
      <c r="BJ213" s="24" t="s">
        <v>24</v>
      </c>
      <c r="BK213" s="174">
        <f t="shared" ref="BK213:BK231" si="79">ROUND(I213*H213,2)</f>
        <v>0</v>
      </c>
      <c r="BL213" s="24" t="s">
        <v>161</v>
      </c>
      <c r="BM213" s="24" t="s">
        <v>3024</v>
      </c>
    </row>
    <row r="214" spans="2:65" s="1" customFormat="1" ht="16.5" customHeight="1">
      <c r="B214" s="42"/>
      <c r="C214" s="163" t="s">
        <v>938</v>
      </c>
      <c r="D214" s="163" t="s">
        <v>156</v>
      </c>
      <c r="E214" s="164" t="s">
        <v>3025</v>
      </c>
      <c r="F214" s="165" t="s">
        <v>3026</v>
      </c>
      <c r="G214" s="166" t="s">
        <v>373</v>
      </c>
      <c r="H214" s="167">
        <v>1</v>
      </c>
      <c r="I214" s="168"/>
      <c r="J214" s="169">
        <f t="shared" si="70"/>
        <v>0</v>
      </c>
      <c r="K214" s="165" t="s">
        <v>2765</v>
      </c>
      <c r="L214" s="62"/>
      <c r="M214" s="170" t="s">
        <v>37</v>
      </c>
      <c r="N214" s="171" t="s">
        <v>53</v>
      </c>
      <c r="O214" s="43"/>
      <c r="P214" s="172">
        <f t="shared" si="71"/>
        <v>0</v>
      </c>
      <c r="Q214" s="172">
        <v>0</v>
      </c>
      <c r="R214" s="172">
        <f t="shared" si="72"/>
        <v>0</v>
      </c>
      <c r="S214" s="172">
        <v>0</v>
      </c>
      <c r="T214" s="173">
        <f t="shared" si="73"/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174">
        <f t="shared" si="74"/>
        <v>0</v>
      </c>
      <c r="BF214" s="174">
        <f t="shared" si="75"/>
        <v>0</v>
      </c>
      <c r="BG214" s="174">
        <f t="shared" si="76"/>
        <v>0</v>
      </c>
      <c r="BH214" s="174">
        <f t="shared" si="77"/>
        <v>0</v>
      </c>
      <c r="BI214" s="174">
        <f t="shared" si="78"/>
        <v>0</v>
      </c>
      <c r="BJ214" s="24" t="s">
        <v>24</v>
      </c>
      <c r="BK214" s="174">
        <f t="shared" si="79"/>
        <v>0</v>
      </c>
      <c r="BL214" s="24" t="s">
        <v>161</v>
      </c>
      <c r="BM214" s="24" t="s">
        <v>3027</v>
      </c>
    </row>
    <row r="215" spans="2:65" s="1" customFormat="1" ht="16.5" customHeight="1">
      <c r="B215" s="42"/>
      <c r="C215" s="163" t="s">
        <v>943</v>
      </c>
      <c r="D215" s="163" t="s">
        <v>156</v>
      </c>
      <c r="E215" s="164" t="s">
        <v>3028</v>
      </c>
      <c r="F215" s="165" t="s">
        <v>2727</v>
      </c>
      <c r="G215" s="166" t="s">
        <v>214</v>
      </c>
      <c r="H215" s="167">
        <v>5</v>
      </c>
      <c r="I215" s="168"/>
      <c r="J215" s="169">
        <f t="shared" si="70"/>
        <v>0</v>
      </c>
      <c r="K215" s="165" t="s">
        <v>2765</v>
      </c>
      <c r="L215" s="62"/>
      <c r="M215" s="170" t="s">
        <v>37</v>
      </c>
      <c r="N215" s="171" t="s">
        <v>53</v>
      </c>
      <c r="O215" s="43"/>
      <c r="P215" s="172">
        <f t="shared" si="71"/>
        <v>0</v>
      </c>
      <c r="Q215" s="172">
        <v>0</v>
      </c>
      <c r="R215" s="172">
        <f t="shared" si="72"/>
        <v>0</v>
      </c>
      <c r="S215" s="172">
        <v>0</v>
      </c>
      <c r="T215" s="173">
        <f t="shared" si="73"/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174">
        <f t="shared" si="74"/>
        <v>0</v>
      </c>
      <c r="BF215" s="174">
        <f t="shared" si="75"/>
        <v>0</v>
      </c>
      <c r="BG215" s="174">
        <f t="shared" si="76"/>
        <v>0</v>
      </c>
      <c r="BH215" s="174">
        <f t="shared" si="77"/>
        <v>0</v>
      </c>
      <c r="BI215" s="174">
        <f t="shared" si="78"/>
        <v>0</v>
      </c>
      <c r="BJ215" s="24" t="s">
        <v>24</v>
      </c>
      <c r="BK215" s="174">
        <f t="shared" si="79"/>
        <v>0</v>
      </c>
      <c r="BL215" s="24" t="s">
        <v>161</v>
      </c>
      <c r="BM215" s="24" t="s">
        <v>3029</v>
      </c>
    </row>
    <row r="216" spans="2:65" s="1" customFormat="1" ht="16.5" customHeight="1">
      <c r="B216" s="42"/>
      <c r="C216" s="163" t="s">
        <v>947</v>
      </c>
      <c r="D216" s="163" t="s">
        <v>156</v>
      </c>
      <c r="E216" s="164" t="s">
        <v>3030</v>
      </c>
      <c r="F216" s="165" t="s">
        <v>2730</v>
      </c>
      <c r="G216" s="166" t="s">
        <v>214</v>
      </c>
      <c r="H216" s="167">
        <v>4.2</v>
      </c>
      <c r="I216" s="168"/>
      <c r="J216" s="169">
        <f t="shared" si="70"/>
        <v>0</v>
      </c>
      <c r="K216" s="165" t="s">
        <v>2765</v>
      </c>
      <c r="L216" s="62"/>
      <c r="M216" s="170" t="s">
        <v>37</v>
      </c>
      <c r="N216" s="171" t="s">
        <v>53</v>
      </c>
      <c r="O216" s="43"/>
      <c r="P216" s="172">
        <f t="shared" si="71"/>
        <v>0</v>
      </c>
      <c r="Q216" s="172">
        <v>0</v>
      </c>
      <c r="R216" s="172">
        <f t="shared" si="72"/>
        <v>0</v>
      </c>
      <c r="S216" s="172">
        <v>0</v>
      </c>
      <c r="T216" s="173">
        <f t="shared" si="73"/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174">
        <f t="shared" si="74"/>
        <v>0</v>
      </c>
      <c r="BF216" s="174">
        <f t="shared" si="75"/>
        <v>0</v>
      </c>
      <c r="BG216" s="174">
        <f t="shared" si="76"/>
        <v>0</v>
      </c>
      <c r="BH216" s="174">
        <f t="shared" si="77"/>
        <v>0</v>
      </c>
      <c r="BI216" s="174">
        <f t="shared" si="78"/>
        <v>0</v>
      </c>
      <c r="BJ216" s="24" t="s">
        <v>24</v>
      </c>
      <c r="BK216" s="174">
        <f t="shared" si="79"/>
        <v>0</v>
      </c>
      <c r="BL216" s="24" t="s">
        <v>161</v>
      </c>
      <c r="BM216" s="24" t="s">
        <v>3031</v>
      </c>
    </row>
    <row r="217" spans="2:65" s="1" customFormat="1" ht="16.5" customHeight="1">
      <c r="B217" s="42"/>
      <c r="C217" s="163" t="s">
        <v>952</v>
      </c>
      <c r="D217" s="163" t="s">
        <v>156</v>
      </c>
      <c r="E217" s="164" t="s">
        <v>3032</v>
      </c>
      <c r="F217" s="165" t="s">
        <v>3033</v>
      </c>
      <c r="G217" s="166" t="s">
        <v>214</v>
      </c>
      <c r="H217" s="167">
        <v>3</v>
      </c>
      <c r="I217" s="168"/>
      <c r="J217" s="169">
        <f t="shared" si="70"/>
        <v>0</v>
      </c>
      <c r="K217" s="165" t="s">
        <v>2765</v>
      </c>
      <c r="L217" s="62"/>
      <c r="M217" s="170" t="s">
        <v>37</v>
      </c>
      <c r="N217" s="171" t="s">
        <v>53</v>
      </c>
      <c r="O217" s="43"/>
      <c r="P217" s="172">
        <f t="shared" si="71"/>
        <v>0</v>
      </c>
      <c r="Q217" s="172">
        <v>0</v>
      </c>
      <c r="R217" s="172">
        <f t="shared" si="72"/>
        <v>0</v>
      </c>
      <c r="S217" s="172">
        <v>0</v>
      </c>
      <c r="T217" s="173">
        <f t="shared" si="73"/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174">
        <f t="shared" si="74"/>
        <v>0</v>
      </c>
      <c r="BF217" s="174">
        <f t="shared" si="75"/>
        <v>0</v>
      </c>
      <c r="BG217" s="174">
        <f t="shared" si="76"/>
        <v>0</v>
      </c>
      <c r="BH217" s="174">
        <f t="shared" si="77"/>
        <v>0</v>
      </c>
      <c r="BI217" s="174">
        <f t="shared" si="78"/>
        <v>0</v>
      </c>
      <c r="BJ217" s="24" t="s">
        <v>24</v>
      </c>
      <c r="BK217" s="174">
        <f t="shared" si="79"/>
        <v>0</v>
      </c>
      <c r="BL217" s="24" t="s">
        <v>161</v>
      </c>
      <c r="BM217" s="24" t="s">
        <v>3034</v>
      </c>
    </row>
    <row r="218" spans="2:65" s="1" customFormat="1" ht="16.5" customHeight="1">
      <c r="B218" s="42"/>
      <c r="C218" s="175" t="s">
        <v>956</v>
      </c>
      <c r="D218" s="175" t="s">
        <v>277</v>
      </c>
      <c r="E218" s="176" t="s">
        <v>3035</v>
      </c>
      <c r="F218" s="177" t="s">
        <v>3036</v>
      </c>
      <c r="G218" s="178" t="s">
        <v>373</v>
      </c>
      <c r="H218" s="179">
        <v>1</v>
      </c>
      <c r="I218" s="180"/>
      <c r="J218" s="181">
        <f t="shared" si="70"/>
        <v>0</v>
      </c>
      <c r="K218" s="177" t="s">
        <v>2765</v>
      </c>
      <c r="L218" s="182"/>
      <c r="M218" s="183" t="s">
        <v>37</v>
      </c>
      <c r="N218" s="184" t="s">
        <v>53</v>
      </c>
      <c r="O218" s="43"/>
      <c r="P218" s="172">
        <f t="shared" si="71"/>
        <v>0</v>
      </c>
      <c r="Q218" s="172">
        <v>0</v>
      </c>
      <c r="R218" s="172">
        <f t="shared" si="72"/>
        <v>0</v>
      </c>
      <c r="S218" s="172">
        <v>0</v>
      </c>
      <c r="T218" s="173">
        <f t="shared" si="73"/>
        <v>0</v>
      </c>
      <c r="AR218" s="24" t="s">
        <v>187</v>
      </c>
      <c r="AT218" s="24" t="s">
        <v>277</v>
      </c>
      <c r="AU218" s="24" t="s">
        <v>24</v>
      </c>
      <c r="AY218" s="24" t="s">
        <v>162</v>
      </c>
      <c r="BE218" s="174">
        <f t="shared" si="74"/>
        <v>0</v>
      </c>
      <c r="BF218" s="174">
        <f t="shared" si="75"/>
        <v>0</v>
      </c>
      <c r="BG218" s="174">
        <f t="shared" si="76"/>
        <v>0</v>
      </c>
      <c r="BH218" s="174">
        <f t="shared" si="77"/>
        <v>0</v>
      </c>
      <c r="BI218" s="174">
        <f t="shared" si="78"/>
        <v>0</v>
      </c>
      <c r="BJ218" s="24" t="s">
        <v>24</v>
      </c>
      <c r="BK218" s="174">
        <f t="shared" si="79"/>
        <v>0</v>
      </c>
      <c r="BL218" s="24" t="s">
        <v>161</v>
      </c>
      <c r="BM218" s="24" t="s">
        <v>3037</v>
      </c>
    </row>
    <row r="219" spans="2:65" s="1" customFormat="1" ht="16.5" customHeight="1">
      <c r="B219" s="42"/>
      <c r="C219" s="175" t="s">
        <v>960</v>
      </c>
      <c r="D219" s="175" t="s">
        <v>277</v>
      </c>
      <c r="E219" s="176" t="s">
        <v>2735</v>
      </c>
      <c r="F219" s="177" t="s">
        <v>2736</v>
      </c>
      <c r="G219" s="178" t="s">
        <v>373</v>
      </c>
      <c r="H219" s="179">
        <v>6</v>
      </c>
      <c r="I219" s="180"/>
      <c r="J219" s="181">
        <f t="shared" si="70"/>
        <v>0</v>
      </c>
      <c r="K219" s="177" t="s">
        <v>2765</v>
      </c>
      <c r="L219" s="182"/>
      <c r="M219" s="183" t="s">
        <v>37</v>
      </c>
      <c r="N219" s="184" t="s">
        <v>53</v>
      </c>
      <c r="O219" s="43"/>
      <c r="P219" s="172">
        <f t="shared" si="71"/>
        <v>0</v>
      </c>
      <c r="Q219" s="172">
        <v>0</v>
      </c>
      <c r="R219" s="172">
        <f t="shared" si="72"/>
        <v>0</v>
      </c>
      <c r="S219" s="172">
        <v>0</v>
      </c>
      <c r="T219" s="173">
        <f t="shared" si="73"/>
        <v>0</v>
      </c>
      <c r="AR219" s="24" t="s">
        <v>187</v>
      </c>
      <c r="AT219" s="24" t="s">
        <v>277</v>
      </c>
      <c r="AU219" s="24" t="s">
        <v>24</v>
      </c>
      <c r="AY219" s="24" t="s">
        <v>162</v>
      </c>
      <c r="BE219" s="174">
        <f t="shared" si="74"/>
        <v>0</v>
      </c>
      <c r="BF219" s="174">
        <f t="shared" si="75"/>
        <v>0</v>
      </c>
      <c r="BG219" s="174">
        <f t="shared" si="76"/>
        <v>0</v>
      </c>
      <c r="BH219" s="174">
        <f t="shared" si="77"/>
        <v>0</v>
      </c>
      <c r="BI219" s="174">
        <f t="shared" si="78"/>
        <v>0</v>
      </c>
      <c r="BJ219" s="24" t="s">
        <v>24</v>
      </c>
      <c r="BK219" s="174">
        <f t="shared" si="79"/>
        <v>0</v>
      </c>
      <c r="BL219" s="24" t="s">
        <v>161</v>
      </c>
      <c r="BM219" s="24" t="s">
        <v>3038</v>
      </c>
    </row>
    <row r="220" spans="2:65" s="1" customFormat="1" ht="16.5" customHeight="1">
      <c r="B220" s="42"/>
      <c r="C220" s="175" t="s">
        <v>966</v>
      </c>
      <c r="D220" s="175" t="s">
        <v>277</v>
      </c>
      <c r="E220" s="176" t="s">
        <v>3039</v>
      </c>
      <c r="F220" s="177" t="s">
        <v>3040</v>
      </c>
      <c r="G220" s="178" t="s">
        <v>373</v>
      </c>
      <c r="H220" s="179">
        <v>1</v>
      </c>
      <c r="I220" s="180"/>
      <c r="J220" s="181">
        <f t="shared" si="70"/>
        <v>0</v>
      </c>
      <c r="K220" s="177" t="s">
        <v>2765</v>
      </c>
      <c r="L220" s="182"/>
      <c r="M220" s="183" t="s">
        <v>37</v>
      </c>
      <c r="N220" s="184" t="s">
        <v>53</v>
      </c>
      <c r="O220" s="43"/>
      <c r="P220" s="172">
        <f t="shared" si="71"/>
        <v>0</v>
      </c>
      <c r="Q220" s="172">
        <v>0</v>
      </c>
      <c r="R220" s="172">
        <f t="shared" si="72"/>
        <v>0</v>
      </c>
      <c r="S220" s="172">
        <v>0</v>
      </c>
      <c r="T220" s="173">
        <f t="shared" si="73"/>
        <v>0</v>
      </c>
      <c r="AR220" s="24" t="s">
        <v>187</v>
      </c>
      <c r="AT220" s="24" t="s">
        <v>277</v>
      </c>
      <c r="AU220" s="24" t="s">
        <v>24</v>
      </c>
      <c r="AY220" s="24" t="s">
        <v>162</v>
      </c>
      <c r="BE220" s="174">
        <f t="shared" si="74"/>
        <v>0</v>
      </c>
      <c r="BF220" s="174">
        <f t="shared" si="75"/>
        <v>0</v>
      </c>
      <c r="BG220" s="174">
        <f t="shared" si="76"/>
        <v>0</v>
      </c>
      <c r="BH220" s="174">
        <f t="shared" si="77"/>
        <v>0</v>
      </c>
      <c r="BI220" s="174">
        <f t="shared" si="78"/>
        <v>0</v>
      </c>
      <c r="BJ220" s="24" t="s">
        <v>24</v>
      </c>
      <c r="BK220" s="174">
        <f t="shared" si="79"/>
        <v>0</v>
      </c>
      <c r="BL220" s="24" t="s">
        <v>161</v>
      </c>
      <c r="BM220" s="24" t="s">
        <v>3041</v>
      </c>
    </row>
    <row r="221" spans="2:65" s="1" customFormat="1" ht="16.5" customHeight="1">
      <c r="B221" s="42"/>
      <c r="C221" s="175" t="s">
        <v>971</v>
      </c>
      <c r="D221" s="175" t="s">
        <v>277</v>
      </c>
      <c r="E221" s="176" t="s">
        <v>2738</v>
      </c>
      <c r="F221" s="177" t="s">
        <v>2739</v>
      </c>
      <c r="G221" s="178" t="s">
        <v>214</v>
      </c>
      <c r="H221" s="179">
        <v>0.5</v>
      </c>
      <c r="I221" s="180"/>
      <c r="J221" s="181">
        <f t="shared" si="70"/>
        <v>0</v>
      </c>
      <c r="K221" s="177" t="s">
        <v>2765</v>
      </c>
      <c r="L221" s="182"/>
      <c r="M221" s="183" t="s">
        <v>37</v>
      </c>
      <c r="N221" s="184" t="s">
        <v>53</v>
      </c>
      <c r="O221" s="43"/>
      <c r="P221" s="172">
        <f t="shared" si="71"/>
        <v>0</v>
      </c>
      <c r="Q221" s="172">
        <v>0</v>
      </c>
      <c r="R221" s="172">
        <f t="shared" si="72"/>
        <v>0</v>
      </c>
      <c r="S221" s="172">
        <v>0</v>
      </c>
      <c r="T221" s="173">
        <f t="shared" si="73"/>
        <v>0</v>
      </c>
      <c r="AR221" s="24" t="s">
        <v>187</v>
      </c>
      <c r="AT221" s="24" t="s">
        <v>277</v>
      </c>
      <c r="AU221" s="24" t="s">
        <v>24</v>
      </c>
      <c r="AY221" s="24" t="s">
        <v>162</v>
      </c>
      <c r="BE221" s="174">
        <f t="shared" si="74"/>
        <v>0</v>
      </c>
      <c r="BF221" s="174">
        <f t="shared" si="75"/>
        <v>0</v>
      </c>
      <c r="BG221" s="174">
        <f t="shared" si="76"/>
        <v>0</v>
      </c>
      <c r="BH221" s="174">
        <f t="shared" si="77"/>
        <v>0</v>
      </c>
      <c r="BI221" s="174">
        <f t="shared" si="78"/>
        <v>0</v>
      </c>
      <c r="BJ221" s="24" t="s">
        <v>24</v>
      </c>
      <c r="BK221" s="174">
        <f t="shared" si="79"/>
        <v>0</v>
      </c>
      <c r="BL221" s="24" t="s">
        <v>161</v>
      </c>
      <c r="BM221" s="24" t="s">
        <v>3042</v>
      </c>
    </row>
    <row r="222" spans="2:65" s="1" customFormat="1" ht="16.5" customHeight="1">
      <c r="B222" s="42"/>
      <c r="C222" s="175" t="s">
        <v>976</v>
      </c>
      <c r="D222" s="175" t="s">
        <v>277</v>
      </c>
      <c r="E222" s="176" t="s">
        <v>2741</v>
      </c>
      <c r="F222" s="177" t="s">
        <v>2742</v>
      </c>
      <c r="G222" s="178" t="s">
        <v>214</v>
      </c>
      <c r="H222" s="179">
        <v>4.5</v>
      </c>
      <c r="I222" s="180"/>
      <c r="J222" s="181">
        <f t="shared" si="70"/>
        <v>0</v>
      </c>
      <c r="K222" s="177" t="s">
        <v>2765</v>
      </c>
      <c r="L222" s="182"/>
      <c r="M222" s="183" t="s">
        <v>37</v>
      </c>
      <c r="N222" s="184" t="s">
        <v>53</v>
      </c>
      <c r="O222" s="43"/>
      <c r="P222" s="172">
        <f t="shared" si="71"/>
        <v>0</v>
      </c>
      <c r="Q222" s="172">
        <v>0</v>
      </c>
      <c r="R222" s="172">
        <f t="shared" si="72"/>
        <v>0</v>
      </c>
      <c r="S222" s="172">
        <v>0</v>
      </c>
      <c r="T222" s="173">
        <f t="shared" si="73"/>
        <v>0</v>
      </c>
      <c r="AR222" s="24" t="s">
        <v>187</v>
      </c>
      <c r="AT222" s="24" t="s">
        <v>277</v>
      </c>
      <c r="AU222" s="24" t="s">
        <v>24</v>
      </c>
      <c r="AY222" s="24" t="s">
        <v>162</v>
      </c>
      <c r="BE222" s="174">
        <f t="shared" si="74"/>
        <v>0</v>
      </c>
      <c r="BF222" s="174">
        <f t="shared" si="75"/>
        <v>0</v>
      </c>
      <c r="BG222" s="174">
        <f t="shared" si="76"/>
        <v>0</v>
      </c>
      <c r="BH222" s="174">
        <f t="shared" si="77"/>
        <v>0</v>
      </c>
      <c r="BI222" s="174">
        <f t="shared" si="78"/>
        <v>0</v>
      </c>
      <c r="BJ222" s="24" t="s">
        <v>24</v>
      </c>
      <c r="BK222" s="174">
        <f t="shared" si="79"/>
        <v>0</v>
      </c>
      <c r="BL222" s="24" t="s">
        <v>161</v>
      </c>
      <c r="BM222" s="24" t="s">
        <v>3043</v>
      </c>
    </row>
    <row r="223" spans="2:65" s="1" customFormat="1" ht="16.5" customHeight="1">
      <c r="B223" s="42"/>
      <c r="C223" s="175" t="s">
        <v>982</v>
      </c>
      <c r="D223" s="175" t="s">
        <v>277</v>
      </c>
      <c r="E223" s="176" t="s">
        <v>3044</v>
      </c>
      <c r="F223" s="177" t="s">
        <v>3045</v>
      </c>
      <c r="G223" s="178" t="s">
        <v>214</v>
      </c>
      <c r="H223" s="179">
        <v>4.2</v>
      </c>
      <c r="I223" s="180"/>
      <c r="J223" s="181">
        <f t="shared" si="70"/>
        <v>0</v>
      </c>
      <c r="K223" s="177" t="s">
        <v>2765</v>
      </c>
      <c r="L223" s="182"/>
      <c r="M223" s="183" t="s">
        <v>37</v>
      </c>
      <c r="N223" s="184" t="s">
        <v>53</v>
      </c>
      <c r="O223" s="43"/>
      <c r="P223" s="172">
        <f t="shared" si="71"/>
        <v>0</v>
      </c>
      <c r="Q223" s="172">
        <v>0</v>
      </c>
      <c r="R223" s="172">
        <f t="shared" si="72"/>
        <v>0</v>
      </c>
      <c r="S223" s="172">
        <v>0</v>
      </c>
      <c r="T223" s="173">
        <f t="shared" si="73"/>
        <v>0</v>
      </c>
      <c r="AR223" s="24" t="s">
        <v>187</v>
      </c>
      <c r="AT223" s="24" t="s">
        <v>277</v>
      </c>
      <c r="AU223" s="24" t="s">
        <v>24</v>
      </c>
      <c r="AY223" s="24" t="s">
        <v>162</v>
      </c>
      <c r="BE223" s="174">
        <f t="shared" si="74"/>
        <v>0</v>
      </c>
      <c r="BF223" s="174">
        <f t="shared" si="75"/>
        <v>0</v>
      </c>
      <c r="BG223" s="174">
        <f t="shared" si="76"/>
        <v>0</v>
      </c>
      <c r="BH223" s="174">
        <f t="shared" si="77"/>
        <v>0</v>
      </c>
      <c r="BI223" s="174">
        <f t="shared" si="78"/>
        <v>0</v>
      </c>
      <c r="BJ223" s="24" t="s">
        <v>24</v>
      </c>
      <c r="BK223" s="174">
        <f t="shared" si="79"/>
        <v>0</v>
      </c>
      <c r="BL223" s="24" t="s">
        <v>161</v>
      </c>
      <c r="BM223" s="24" t="s">
        <v>3046</v>
      </c>
    </row>
    <row r="224" spans="2:65" s="1" customFormat="1" ht="16.5" customHeight="1">
      <c r="B224" s="42"/>
      <c r="C224" s="175" t="s">
        <v>986</v>
      </c>
      <c r="D224" s="175" t="s">
        <v>277</v>
      </c>
      <c r="E224" s="176" t="s">
        <v>3047</v>
      </c>
      <c r="F224" s="177" t="s">
        <v>3048</v>
      </c>
      <c r="G224" s="178" t="s">
        <v>214</v>
      </c>
      <c r="H224" s="179">
        <v>3</v>
      </c>
      <c r="I224" s="180"/>
      <c r="J224" s="181">
        <f t="shared" si="70"/>
        <v>0</v>
      </c>
      <c r="K224" s="177" t="s">
        <v>2765</v>
      </c>
      <c r="L224" s="182"/>
      <c r="M224" s="183" t="s">
        <v>37</v>
      </c>
      <c r="N224" s="184" t="s">
        <v>53</v>
      </c>
      <c r="O224" s="43"/>
      <c r="P224" s="172">
        <f t="shared" si="71"/>
        <v>0</v>
      </c>
      <c r="Q224" s="172">
        <v>0</v>
      </c>
      <c r="R224" s="172">
        <f t="shared" si="72"/>
        <v>0</v>
      </c>
      <c r="S224" s="172">
        <v>0</v>
      </c>
      <c r="T224" s="173">
        <f t="shared" si="73"/>
        <v>0</v>
      </c>
      <c r="AR224" s="24" t="s">
        <v>187</v>
      </c>
      <c r="AT224" s="24" t="s">
        <v>277</v>
      </c>
      <c r="AU224" s="24" t="s">
        <v>24</v>
      </c>
      <c r="AY224" s="24" t="s">
        <v>162</v>
      </c>
      <c r="BE224" s="174">
        <f t="shared" si="74"/>
        <v>0</v>
      </c>
      <c r="BF224" s="174">
        <f t="shared" si="75"/>
        <v>0</v>
      </c>
      <c r="BG224" s="174">
        <f t="shared" si="76"/>
        <v>0</v>
      </c>
      <c r="BH224" s="174">
        <f t="shared" si="77"/>
        <v>0</v>
      </c>
      <c r="BI224" s="174">
        <f t="shared" si="78"/>
        <v>0</v>
      </c>
      <c r="BJ224" s="24" t="s">
        <v>24</v>
      </c>
      <c r="BK224" s="174">
        <f t="shared" si="79"/>
        <v>0</v>
      </c>
      <c r="BL224" s="24" t="s">
        <v>161</v>
      </c>
      <c r="BM224" s="24" t="s">
        <v>3049</v>
      </c>
    </row>
    <row r="225" spans="2:65" s="1" customFormat="1" ht="16.5" customHeight="1">
      <c r="B225" s="42"/>
      <c r="C225" s="175" t="s">
        <v>990</v>
      </c>
      <c r="D225" s="175" t="s">
        <v>277</v>
      </c>
      <c r="E225" s="176" t="s">
        <v>2747</v>
      </c>
      <c r="F225" s="177" t="s">
        <v>3050</v>
      </c>
      <c r="G225" s="178" t="s">
        <v>373</v>
      </c>
      <c r="H225" s="179">
        <v>1</v>
      </c>
      <c r="I225" s="180"/>
      <c r="J225" s="181">
        <f t="shared" si="70"/>
        <v>0</v>
      </c>
      <c r="K225" s="177" t="s">
        <v>2765</v>
      </c>
      <c r="L225" s="182"/>
      <c r="M225" s="183" t="s">
        <v>37</v>
      </c>
      <c r="N225" s="184" t="s">
        <v>53</v>
      </c>
      <c r="O225" s="43"/>
      <c r="P225" s="172">
        <f t="shared" si="71"/>
        <v>0</v>
      </c>
      <c r="Q225" s="172">
        <v>0</v>
      </c>
      <c r="R225" s="172">
        <f t="shared" si="72"/>
        <v>0</v>
      </c>
      <c r="S225" s="172">
        <v>0</v>
      </c>
      <c r="T225" s="173">
        <f t="shared" si="73"/>
        <v>0</v>
      </c>
      <c r="AR225" s="24" t="s">
        <v>187</v>
      </c>
      <c r="AT225" s="24" t="s">
        <v>277</v>
      </c>
      <c r="AU225" s="24" t="s">
        <v>24</v>
      </c>
      <c r="AY225" s="24" t="s">
        <v>162</v>
      </c>
      <c r="BE225" s="174">
        <f t="shared" si="74"/>
        <v>0</v>
      </c>
      <c r="BF225" s="174">
        <f t="shared" si="75"/>
        <v>0</v>
      </c>
      <c r="BG225" s="174">
        <f t="shared" si="76"/>
        <v>0</v>
      </c>
      <c r="BH225" s="174">
        <f t="shared" si="77"/>
        <v>0</v>
      </c>
      <c r="BI225" s="174">
        <f t="shared" si="78"/>
        <v>0</v>
      </c>
      <c r="BJ225" s="24" t="s">
        <v>24</v>
      </c>
      <c r="BK225" s="174">
        <f t="shared" si="79"/>
        <v>0</v>
      </c>
      <c r="BL225" s="24" t="s">
        <v>161</v>
      </c>
      <c r="BM225" s="24" t="s">
        <v>3051</v>
      </c>
    </row>
    <row r="226" spans="2:65" s="1" customFormat="1" ht="16.5" customHeight="1">
      <c r="B226" s="42"/>
      <c r="C226" s="175" t="s">
        <v>1794</v>
      </c>
      <c r="D226" s="175" t="s">
        <v>277</v>
      </c>
      <c r="E226" s="176" t="s">
        <v>2750</v>
      </c>
      <c r="F226" s="177" t="s">
        <v>3052</v>
      </c>
      <c r="G226" s="178" t="s">
        <v>373</v>
      </c>
      <c r="H226" s="179">
        <v>1</v>
      </c>
      <c r="I226" s="180"/>
      <c r="J226" s="181">
        <f t="shared" si="70"/>
        <v>0</v>
      </c>
      <c r="K226" s="177" t="s">
        <v>2765</v>
      </c>
      <c r="L226" s="182"/>
      <c r="M226" s="183" t="s">
        <v>37</v>
      </c>
      <c r="N226" s="184" t="s">
        <v>53</v>
      </c>
      <c r="O226" s="43"/>
      <c r="P226" s="172">
        <f t="shared" si="71"/>
        <v>0</v>
      </c>
      <c r="Q226" s="172">
        <v>0</v>
      </c>
      <c r="R226" s="172">
        <f t="shared" si="72"/>
        <v>0</v>
      </c>
      <c r="S226" s="172">
        <v>0</v>
      </c>
      <c r="T226" s="173">
        <f t="shared" si="73"/>
        <v>0</v>
      </c>
      <c r="AR226" s="24" t="s">
        <v>187</v>
      </c>
      <c r="AT226" s="24" t="s">
        <v>277</v>
      </c>
      <c r="AU226" s="24" t="s">
        <v>24</v>
      </c>
      <c r="AY226" s="24" t="s">
        <v>162</v>
      </c>
      <c r="BE226" s="174">
        <f t="shared" si="74"/>
        <v>0</v>
      </c>
      <c r="BF226" s="174">
        <f t="shared" si="75"/>
        <v>0</v>
      </c>
      <c r="BG226" s="174">
        <f t="shared" si="76"/>
        <v>0</v>
      </c>
      <c r="BH226" s="174">
        <f t="shared" si="77"/>
        <v>0</v>
      </c>
      <c r="BI226" s="174">
        <f t="shared" si="78"/>
        <v>0</v>
      </c>
      <c r="BJ226" s="24" t="s">
        <v>24</v>
      </c>
      <c r="BK226" s="174">
        <f t="shared" si="79"/>
        <v>0</v>
      </c>
      <c r="BL226" s="24" t="s">
        <v>161</v>
      </c>
      <c r="BM226" s="24" t="s">
        <v>3053</v>
      </c>
    </row>
    <row r="227" spans="2:65" s="1" customFormat="1" ht="16.5" customHeight="1">
      <c r="B227" s="42"/>
      <c r="C227" s="175" t="s">
        <v>994</v>
      </c>
      <c r="D227" s="175" t="s">
        <v>277</v>
      </c>
      <c r="E227" s="176" t="s">
        <v>3054</v>
      </c>
      <c r="F227" s="177" t="s">
        <v>3055</v>
      </c>
      <c r="G227" s="178" t="s">
        <v>373</v>
      </c>
      <c r="H227" s="179">
        <v>1</v>
      </c>
      <c r="I227" s="180"/>
      <c r="J227" s="181">
        <f t="shared" si="70"/>
        <v>0</v>
      </c>
      <c r="K227" s="177" t="s">
        <v>2765</v>
      </c>
      <c r="L227" s="182"/>
      <c r="M227" s="183" t="s">
        <v>37</v>
      </c>
      <c r="N227" s="184" t="s">
        <v>53</v>
      </c>
      <c r="O227" s="43"/>
      <c r="P227" s="172">
        <f t="shared" si="71"/>
        <v>0</v>
      </c>
      <c r="Q227" s="172">
        <v>0</v>
      </c>
      <c r="R227" s="172">
        <f t="shared" si="72"/>
        <v>0</v>
      </c>
      <c r="S227" s="172">
        <v>0</v>
      </c>
      <c r="T227" s="173">
        <f t="shared" si="73"/>
        <v>0</v>
      </c>
      <c r="AR227" s="24" t="s">
        <v>187</v>
      </c>
      <c r="AT227" s="24" t="s">
        <v>277</v>
      </c>
      <c r="AU227" s="24" t="s">
        <v>24</v>
      </c>
      <c r="AY227" s="24" t="s">
        <v>162</v>
      </c>
      <c r="BE227" s="174">
        <f t="shared" si="74"/>
        <v>0</v>
      </c>
      <c r="BF227" s="174">
        <f t="shared" si="75"/>
        <v>0</v>
      </c>
      <c r="BG227" s="174">
        <f t="shared" si="76"/>
        <v>0</v>
      </c>
      <c r="BH227" s="174">
        <f t="shared" si="77"/>
        <v>0</v>
      </c>
      <c r="BI227" s="174">
        <f t="shared" si="78"/>
        <v>0</v>
      </c>
      <c r="BJ227" s="24" t="s">
        <v>24</v>
      </c>
      <c r="BK227" s="174">
        <f t="shared" si="79"/>
        <v>0</v>
      </c>
      <c r="BL227" s="24" t="s">
        <v>161</v>
      </c>
      <c r="BM227" s="24" t="s">
        <v>3056</v>
      </c>
    </row>
    <row r="228" spans="2:65" s="1" customFormat="1" ht="16.5" customHeight="1">
      <c r="B228" s="42"/>
      <c r="C228" s="175" t="s">
        <v>1000</v>
      </c>
      <c r="D228" s="175" t="s">
        <v>277</v>
      </c>
      <c r="E228" s="176" t="s">
        <v>3057</v>
      </c>
      <c r="F228" s="177" t="s">
        <v>3058</v>
      </c>
      <c r="G228" s="178" t="s">
        <v>373</v>
      </c>
      <c r="H228" s="179">
        <v>1</v>
      </c>
      <c r="I228" s="180"/>
      <c r="J228" s="181">
        <f t="shared" si="70"/>
        <v>0</v>
      </c>
      <c r="K228" s="177" t="s">
        <v>2765</v>
      </c>
      <c r="L228" s="182"/>
      <c r="M228" s="183" t="s">
        <v>37</v>
      </c>
      <c r="N228" s="184" t="s">
        <v>53</v>
      </c>
      <c r="O228" s="43"/>
      <c r="P228" s="172">
        <f t="shared" si="71"/>
        <v>0</v>
      </c>
      <c r="Q228" s="172">
        <v>0</v>
      </c>
      <c r="R228" s="172">
        <f t="shared" si="72"/>
        <v>0</v>
      </c>
      <c r="S228" s="172">
        <v>0</v>
      </c>
      <c r="T228" s="173">
        <f t="shared" si="73"/>
        <v>0</v>
      </c>
      <c r="AR228" s="24" t="s">
        <v>187</v>
      </c>
      <c r="AT228" s="24" t="s">
        <v>277</v>
      </c>
      <c r="AU228" s="24" t="s">
        <v>24</v>
      </c>
      <c r="AY228" s="24" t="s">
        <v>162</v>
      </c>
      <c r="BE228" s="174">
        <f t="shared" si="74"/>
        <v>0</v>
      </c>
      <c r="BF228" s="174">
        <f t="shared" si="75"/>
        <v>0</v>
      </c>
      <c r="BG228" s="174">
        <f t="shared" si="76"/>
        <v>0</v>
      </c>
      <c r="BH228" s="174">
        <f t="shared" si="77"/>
        <v>0</v>
      </c>
      <c r="BI228" s="174">
        <f t="shared" si="78"/>
        <v>0</v>
      </c>
      <c r="BJ228" s="24" t="s">
        <v>24</v>
      </c>
      <c r="BK228" s="174">
        <f t="shared" si="79"/>
        <v>0</v>
      </c>
      <c r="BL228" s="24" t="s">
        <v>161</v>
      </c>
      <c r="BM228" s="24" t="s">
        <v>3059</v>
      </c>
    </row>
    <row r="229" spans="2:65" s="1" customFormat="1" ht="16.5" customHeight="1">
      <c r="B229" s="42"/>
      <c r="C229" s="175" t="s">
        <v>1005</v>
      </c>
      <c r="D229" s="175" t="s">
        <v>277</v>
      </c>
      <c r="E229" s="176" t="s">
        <v>3060</v>
      </c>
      <c r="F229" s="177" t="s">
        <v>3061</v>
      </c>
      <c r="G229" s="178" t="s">
        <v>373</v>
      </c>
      <c r="H229" s="179">
        <v>1</v>
      </c>
      <c r="I229" s="180"/>
      <c r="J229" s="181">
        <f t="shared" si="70"/>
        <v>0</v>
      </c>
      <c r="K229" s="177" t="s">
        <v>2765</v>
      </c>
      <c r="L229" s="182"/>
      <c r="M229" s="183" t="s">
        <v>37</v>
      </c>
      <c r="N229" s="184" t="s">
        <v>53</v>
      </c>
      <c r="O229" s="43"/>
      <c r="P229" s="172">
        <f t="shared" si="71"/>
        <v>0</v>
      </c>
      <c r="Q229" s="172">
        <v>0</v>
      </c>
      <c r="R229" s="172">
        <f t="shared" si="72"/>
        <v>0</v>
      </c>
      <c r="S229" s="172">
        <v>0</v>
      </c>
      <c r="T229" s="173">
        <f t="shared" si="73"/>
        <v>0</v>
      </c>
      <c r="AR229" s="24" t="s">
        <v>187</v>
      </c>
      <c r="AT229" s="24" t="s">
        <v>277</v>
      </c>
      <c r="AU229" s="24" t="s">
        <v>24</v>
      </c>
      <c r="AY229" s="24" t="s">
        <v>162</v>
      </c>
      <c r="BE229" s="174">
        <f t="shared" si="74"/>
        <v>0</v>
      </c>
      <c r="BF229" s="174">
        <f t="shared" si="75"/>
        <v>0</v>
      </c>
      <c r="BG229" s="174">
        <f t="shared" si="76"/>
        <v>0</v>
      </c>
      <c r="BH229" s="174">
        <f t="shared" si="77"/>
        <v>0</v>
      </c>
      <c r="BI229" s="174">
        <f t="shared" si="78"/>
        <v>0</v>
      </c>
      <c r="BJ229" s="24" t="s">
        <v>24</v>
      </c>
      <c r="BK229" s="174">
        <f t="shared" si="79"/>
        <v>0</v>
      </c>
      <c r="BL229" s="24" t="s">
        <v>161</v>
      </c>
      <c r="BM229" s="24" t="s">
        <v>3062</v>
      </c>
    </row>
    <row r="230" spans="2:65" s="1" customFormat="1" ht="16.5" customHeight="1">
      <c r="B230" s="42"/>
      <c r="C230" s="175" t="s">
        <v>1010</v>
      </c>
      <c r="D230" s="175" t="s">
        <v>277</v>
      </c>
      <c r="E230" s="176" t="s">
        <v>2759</v>
      </c>
      <c r="F230" s="177" t="s">
        <v>2760</v>
      </c>
      <c r="G230" s="178" t="s">
        <v>1248</v>
      </c>
      <c r="H230" s="179">
        <v>15</v>
      </c>
      <c r="I230" s="180"/>
      <c r="J230" s="181">
        <f t="shared" si="70"/>
        <v>0</v>
      </c>
      <c r="K230" s="177" t="s">
        <v>2765</v>
      </c>
      <c r="L230" s="182"/>
      <c r="M230" s="183" t="s">
        <v>37</v>
      </c>
      <c r="N230" s="184" t="s">
        <v>53</v>
      </c>
      <c r="O230" s="43"/>
      <c r="P230" s="172">
        <f t="shared" si="71"/>
        <v>0</v>
      </c>
      <c r="Q230" s="172">
        <v>0</v>
      </c>
      <c r="R230" s="172">
        <f t="shared" si="72"/>
        <v>0</v>
      </c>
      <c r="S230" s="172">
        <v>0</v>
      </c>
      <c r="T230" s="173">
        <f t="shared" si="73"/>
        <v>0</v>
      </c>
      <c r="AR230" s="24" t="s">
        <v>187</v>
      </c>
      <c r="AT230" s="24" t="s">
        <v>277</v>
      </c>
      <c r="AU230" s="24" t="s">
        <v>24</v>
      </c>
      <c r="AY230" s="24" t="s">
        <v>162</v>
      </c>
      <c r="BE230" s="174">
        <f t="shared" si="74"/>
        <v>0</v>
      </c>
      <c r="BF230" s="174">
        <f t="shared" si="75"/>
        <v>0</v>
      </c>
      <c r="BG230" s="174">
        <f t="shared" si="76"/>
        <v>0</v>
      </c>
      <c r="BH230" s="174">
        <f t="shared" si="77"/>
        <v>0</v>
      </c>
      <c r="BI230" s="174">
        <f t="shared" si="78"/>
        <v>0</v>
      </c>
      <c r="BJ230" s="24" t="s">
        <v>24</v>
      </c>
      <c r="BK230" s="174">
        <f t="shared" si="79"/>
        <v>0</v>
      </c>
      <c r="BL230" s="24" t="s">
        <v>161</v>
      </c>
      <c r="BM230" s="24" t="s">
        <v>3063</v>
      </c>
    </row>
    <row r="231" spans="2:65" s="1" customFormat="1" ht="16.5" customHeight="1">
      <c r="B231" s="42"/>
      <c r="C231" s="163" t="s">
        <v>1014</v>
      </c>
      <c r="D231" s="163" t="s">
        <v>156</v>
      </c>
      <c r="E231" s="164" t="s">
        <v>2474</v>
      </c>
      <c r="F231" s="165" t="s">
        <v>2475</v>
      </c>
      <c r="G231" s="166" t="s">
        <v>2476</v>
      </c>
      <c r="H231" s="167">
        <v>5</v>
      </c>
      <c r="I231" s="168"/>
      <c r="J231" s="169">
        <f t="shared" si="70"/>
        <v>0</v>
      </c>
      <c r="K231" s="165" t="s">
        <v>2765</v>
      </c>
      <c r="L231" s="62"/>
      <c r="M231" s="170" t="s">
        <v>37</v>
      </c>
      <c r="N231" s="185" t="s">
        <v>53</v>
      </c>
      <c r="O231" s="186"/>
      <c r="P231" s="187">
        <f t="shared" si="71"/>
        <v>0</v>
      </c>
      <c r="Q231" s="187">
        <v>0</v>
      </c>
      <c r="R231" s="187">
        <f t="shared" si="72"/>
        <v>0</v>
      </c>
      <c r="S231" s="187">
        <v>0</v>
      </c>
      <c r="T231" s="188">
        <f t="shared" si="73"/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174">
        <f t="shared" si="74"/>
        <v>0</v>
      </c>
      <c r="BF231" s="174">
        <f t="shared" si="75"/>
        <v>0</v>
      </c>
      <c r="BG231" s="174">
        <f t="shared" si="76"/>
        <v>0</v>
      </c>
      <c r="BH231" s="174">
        <f t="shared" si="77"/>
        <v>0</v>
      </c>
      <c r="BI231" s="174">
        <f t="shared" si="78"/>
        <v>0</v>
      </c>
      <c r="BJ231" s="24" t="s">
        <v>24</v>
      </c>
      <c r="BK231" s="174">
        <f t="shared" si="79"/>
        <v>0</v>
      </c>
      <c r="BL231" s="24" t="s">
        <v>161</v>
      </c>
      <c r="BM231" s="24" t="s">
        <v>3064</v>
      </c>
    </row>
    <row r="232" spans="2:65" s="1" customFormat="1" ht="6.9" customHeight="1">
      <c r="B232" s="57"/>
      <c r="C232" s="58"/>
      <c r="D232" s="58"/>
      <c r="E232" s="58"/>
      <c r="F232" s="58"/>
      <c r="G232" s="58"/>
      <c r="H232" s="58"/>
      <c r="I232" s="140"/>
      <c r="J232" s="58"/>
      <c r="K232" s="58"/>
      <c r="L232" s="62"/>
    </row>
  </sheetData>
  <sheetProtection algorithmName="SHA-512" hashValue="L01T+XPf3vpvVStDf/XLvGBxJyGdaOxQr9FFbOegfWkv4tCaWUe2n+AsBlXnZLvYQmulEMRvKUEhh36NFTiEWw==" saltValue="V4Ggvkk4epZEQxwixR0Sn83Ve23BMA4alzubLmPVMV2cwy7oM1uVhXENOrhrE6uQjhraPZFjjhIVwcaLS1vrDQ==" spinCount="100000" sheet="1" objects="1" scenarios="1" formatColumns="0" formatRows="0" autoFilter="0"/>
  <autoFilter ref="C87:K231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29</vt:i4>
      </vt:variant>
    </vt:vector>
  </HeadingPairs>
  <TitlesOfParts>
    <vt:vector size="44" baseType="lpstr">
      <vt:lpstr>Rekapitulace stavby</vt:lpstr>
      <vt:lpstr>SO 05 - HZ Hošťálkovice -...</vt:lpstr>
      <vt:lpstr>166021 - SO 01 - SO 01 Re...</vt:lpstr>
      <vt:lpstr>166022 - SO 02 Příst -  S...</vt:lpstr>
      <vt:lpstr>166023 - SO 03 Sušic -  S...</vt:lpstr>
      <vt:lpstr>166024 - SO 04 Sklad -  S...</vt:lpstr>
      <vt:lpstr>166025 - Vedlejší a -  Ve...</vt:lpstr>
      <vt:lpstr>SO 01 - SO 01 Rekonstrukc...</vt:lpstr>
      <vt:lpstr>SO 02 - Přístavba - SO 02...</vt:lpstr>
      <vt:lpstr>SO 06.1 - SO 06.1 Přípojk...</vt:lpstr>
      <vt:lpstr>SO 06.2 - SO 06.2 Přípojk...</vt:lpstr>
      <vt:lpstr>SO 06.3 - SO 06.3 Přípojk...</vt:lpstr>
      <vt:lpstr>SO 08 - SO 08 Odlučovač l...</vt:lpstr>
      <vt:lpstr>HZ Hošťálkovice - SO 01,S...</vt:lpstr>
      <vt:lpstr>Pokyny pro vyplnění</vt:lpstr>
      <vt:lpstr>'166021 - SO 01 - SO 01 Re...'!Názvy_tisku</vt:lpstr>
      <vt:lpstr>'166022 - SO 02 Příst -  S...'!Názvy_tisku</vt:lpstr>
      <vt:lpstr>'166023 - SO 03 Sušic -  S...'!Názvy_tisku</vt:lpstr>
      <vt:lpstr>'166024 - SO 04 Sklad -  S...'!Názvy_tisku</vt:lpstr>
      <vt:lpstr>'166025 - Vedlejší a -  Ve...'!Názvy_tisku</vt:lpstr>
      <vt:lpstr>'HZ Hošťálkovice - SO 01,S...'!Názvy_tisku</vt:lpstr>
      <vt:lpstr>'Rekapitulace stavby'!Názvy_tisku</vt:lpstr>
      <vt:lpstr>'SO 01 - SO 01 Rekonstrukc...'!Názvy_tisku</vt:lpstr>
      <vt:lpstr>'SO 02 - Přístavba - SO 02...'!Názvy_tisku</vt:lpstr>
      <vt:lpstr>'SO 05 - HZ Hošťálkovice -...'!Názvy_tisku</vt:lpstr>
      <vt:lpstr>'SO 06.1 - SO 06.1 Přípojk...'!Názvy_tisku</vt:lpstr>
      <vt:lpstr>'SO 06.2 - SO 06.2 Přípojk...'!Názvy_tisku</vt:lpstr>
      <vt:lpstr>'SO 06.3 - SO 06.3 Přípojk...'!Názvy_tisku</vt:lpstr>
      <vt:lpstr>'SO 08 - SO 08 Odlučovač l...'!Názvy_tisku</vt:lpstr>
      <vt:lpstr>'166021 - SO 01 - SO 01 Re...'!Oblast_tisku</vt:lpstr>
      <vt:lpstr>'166022 - SO 02 Příst -  S...'!Oblast_tisku</vt:lpstr>
      <vt:lpstr>'166023 - SO 03 Sušic -  S...'!Oblast_tisku</vt:lpstr>
      <vt:lpstr>'166024 - SO 04 Sklad -  S...'!Oblast_tisku</vt:lpstr>
      <vt:lpstr>'166025 - Vedlejší a -  Ve...'!Oblast_tisku</vt:lpstr>
      <vt:lpstr>'HZ Hošťálkovice - SO 01,S...'!Oblast_tisku</vt:lpstr>
      <vt:lpstr>'Pokyny pro vyplnění'!Oblast_tisku</vt:lpstr>
      <vt:lpstr>'Rekapitulace stavby'!Oblast_tisku</vt:lpstr>
      <vt:lpstr>'SO 01 - SO 01 Rekonstrukc...'!Oblast_tisku</vt:lpstr>
      <vt:lpstr>'SO 02 - Přístavba - SO 02...'!Oblast_tisku</vt:lpstr>
      <vt:lpstr>'SO 05 - HZ Hošťálkovice -...'!Oblast_tisku</vt:lpstr>
      <vt:lpstr>'SO 06.1 - SO 06.1 Přípojk...'!Oblast_tisku</vt:lpstr>
      <vt:lpstr>'SO 06.2 - SO 06.2 Přípojk...'!Oblast_tisku</vt:lpstr>
      <vt:lpstr>'SO 06.3 - SO 06.3 Přípojk...'!Oblast_tisku</vt:lpstr>
      <vt:lpstr>'SO 08 - SO 08 Odlučovač l...'!Oblast_tisku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lenka-01\lenka</dc:creator>
  <cp:lastModifiedBy>Andrea Bukáčková</cp:lastModifiedBy>
  <dcterms:created xsi:type="dcterms:W3CDTF">2018-04-12T11:46:17Z</dcterms:created>
  <dcterms:modified xsi:type="dcterms:W3CDTF">2018-04-12T13:11:38Z</dcterms:modified>
</cp:coreProperties>
</file>